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onnees\MES_DONNEES\00-adjointDT\0000-bas_carbone\Stage_Romane\Romane\02_Dossier_Toulourenc\Documents_à_fournir_corrigé\"/>
    </mc:Choice>
  </mc:AlternateContent>
  <xr:revisionPtr revIDLastSave="0" documentId="13_ncr:1_{21161FC3-0914-40F3-B6C1-51AC2DD95265}" xr6:coauthVersionLast="45" xr6:coauthVersionMax="45" xr10:uidLastSave="{00000000-0000-0000-0000-000000000000}"/>
  <bookViews>
    <workbookView xWindow="3090" yWindow="3090" windowWidth="18900" windowHeight="10995" xr2:uid="{751195E1-8A3E-4FCE-B5C9-24FA07AB91CE}"/>
  </bookViews>
  <sheets>
    <sheet name="REA_forêt21" sheetId="2" r:id="rId1"/>
    <sheet name="REA_forêt28" sheetId="1" r:id="rId2"/>
    <sheet name="REA_produits" sheetId="3" r:id="rId3"/>
    <sheet name="REI_substitution" sheetId="4" r:id="rId4"/>
    <sheet name="Modelisation_CEDRE" sheetId="5" r:id="rId5"/>
  </sheets>
  <externalReferences>
    <externalReference r:id="rId6"/>
    <externalReference r:id="rId7"/>
  </externalReferences>
  <definedNames>
    <definedName name="AccCEA_30ans_Fert2">'[2]REA-CEDRE-Fert2'!$C$7</definedName>
    <definedName name="AccPS" localSheetId="4">'[2]REA-CEDRE-Fert2'!$C$30</definedName>
    <definedName name="AccPS">'[2]REA-PIN-NOIR-Fert2'!$C$30</definedName>
    <definedName name="Ci">#REF!</definedName>
    <definedName name="CS_BE" localSheetId="4">'[2]REA-CEDRE-Fert2'!#REF!</definedName>
    <definedName name="CS_BE">'[2]REA-PIN-NOIR-Fert2'!#REF!</definedName>
    <definedName name="CS_BIPAP" localSheetId="4">'[2]REA-CEDRE-Fert2'!#REF!</definedName>
    <definedName name="CS_BIPAP">'[2]REA-PIN-NOIR-Fert2'!#REF!</definedName>
    <definedName name="CS_BIPX" localSheetId="4">'[2]REA-CEDRE-Fert2'!#REF!</definedName>
    <definedName name="CS_BIPX">'[2]REA-PIN-NOIR-Fert2'!#REF!</definedName>
    <definedName name="CS_BO" localSheetId="4">'[2]REA-CEDRE-Fert2'!#REF!</definedName>
    <definedName name="CS_BO">'[2]REA-PIN-NOIR-Fert2'!#REF!</definedName>
    <definedName name="Ct">#REF!</definedName>
    <definedName name="n">#REF!</definedName>
    <definedName name="r_">#REF!</definedName>
    <definedName name="R0">#REF!</definedName>
    <definedName name="Ri">#REF!</definedName>
    <definedName name="Rt">#REF!</definedName>
    <definedName name="S" localSheetId="4">#REF!</definedName>
    <definedName name="S">[1]REA_p87!$C$9</definedName>
    <definedName name="Srob">#REF!</definedName>
    <definedName name="t">#REF!</definedName>
    <definedName name="VANannuelle">#REF!</definedName>
    <definedName name="_xlnm.Print_Area" localSheetId="4">Modelisation_CEDRE!$A$1:$N$39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35" i="5" l="1"/>
  <c r="D34" i="5"/>
  <c r="E34" i="5" s="1"/>
  <c r="H34" i="5" s="1"/>
  <c r="D33" i="5"/>
  <c r="D32" i="5"/>
  <c r="D31" i="5"/>
  <c r="D29" i="5"/>
  <c r="D30" i="5" s="1"/>
  <c r="E30" i="5" s="1"/>
  <c r="H30" i="5" s="1"/>
  <c r="D28" i="5"/>
  <c r="E28" i="5" s="1"/>
  <c r="H28" i="5" s="1"/>
  <c r="D27" i="5"/>
  <c r="D26" i="5"/>
  <c r="E26" i="5" s="1"/>
  <c r="H26" i="5" s="1"/>
  <c r="D25" i="5"/>
  <c r="D23" i="5"/>
  <c r="D24" i="5" s="1"/>
  <c r="F24" i="5" s="1"/>
  <c r="D22" i="5"/>
  <c r="D21" i="5"/>
  <c r="H11" i="5"/>
  <c r="H12" i="5" s="1"/>
  <c r="G11" i="5"/>
  <c r="G12" i="5" s="1"/>
  <c r="F11" i="5"/>
  <c r="F12" i="5" s="1"/>
  <c r="H10" i="5"/>
  <c r="G10" i="5"/>
  <c r="F10" i="5"/>
  <c r="H9" i="5"/>
  <c r="G9" i="5"/>
  <c r="F9" i="5"/>
  <c r="H8" i="5"/>
  <c r="G8" i="5"/>
  <c r="F8" i="5"/>
  <c r="H7" i="5"/>
  <c r="G7" i="5"/>
  <c r="F7" i="5"/>
  <c r="H6" i="5"/>
  <c r="G6" i="5"/>
  <c r="F6" i="5"/>
  <c r="H5" i="5"/>
  <c r="G5" i="5"/>
  <c r="F5" i="5"/>
  <c r="H4" i="5"/>
  <c r="G4" i="5"/>
  <c r="F4" i="5"/>
  <c r="H3" i="5"/>
  <c r="G3" i="5"/>
  <c r="F3" i="5"/>
  <c r="E32" i="5" l="1"/>
  <c r="H32" i="5" s="1"/>
  <c r="H24" i="5"/>
  <c r="H36" i="5" s="1"/>
  <c r="C45" i="2"/>
  <c r="C28" i="2"/>
  <c r="C11" i="2"/>
  <c r="C45" i="1"/>
  <c r="C28" i="1"/>
  <c r="C11" i="1"/>
  <c r="G24" i="5" l="1"/>
  <c r="G26" i="5" s="1"/>
  <c r="D85" i="3"/>
  <c r="E87" i="3"/>
  <c r="F87" i="3"/>
  <c r="G87" i="3"/>
  <c r="H87" i="3"/>
  <c r="I87" i="3"/>
  <c r="J87" i="3"/>
  <c r="K87" i="3"/>
  <c r="L87" i="3"/>
  <c r="M87" i="3"/>
  <c r="N87" i="3"/>
  <c r="O87" i="3"/>
  <c r="P87" i="3"/>
  <c r="Q87" i="3"/>
  <c r="R87" i="3"/>
  <c r="S87" i="3"/>
  <c r="T87" i="3"/>
  <c r="U87" i="3"/>
  <c r="V87" i="3"/>
  <c r="W87" i="3"/>
  <c r="X87" i="3"/>
  <c r="Y87" i="3"/>
  <c r="Z87" i="3"/>
  <c r="AA87" i="3"/>
  <c r="AB87" i="3"/>
  <c r="AC87" i="3"/>
  <c r="AD87" i="3"/>
  <c r="AE87" i="3"/>
  <c r="AF87" i="3"/>
  <c r="AG87" i="3"/>
  <c r="AH87" i="3"/>
  <c r="AI87" i="3"/>
  <c r="AJ87" i="3"/>
  <c r="AK87" i="3"/>
  <c r="AL87" i="3"/>
  <c r="AM87" i="3"/>
  <c r="AN87" i="3"/>
  <c r="AO87" i="3"/>
  <c r="AP87" i="3"/>
  <c r="AQ87" i="3"/>
  <c r="AR87" i="3"/>
  <c r="AS87" i="3"/>
  <c r="AT87" i="3"/>
  <c r="AU87" i="3"/>
  <c r="AV87" i="3"/>
  <c r="AW87" i="3"/>
  <c r="AX87" i="3"/>
  <c r="AY87" i="3"/>
  <c r="AZ87" i="3"/>
  <c r="BA87" i="3"/>
  <c r="BB87" i="3"/>
  <c r="BC87" i="3"/>
  <c r="BD87" i="3"/>
  <c r="BE87" i="3"/>
  <c r="BF87" i="3"/>
  <c r="BG87" i="3"/>
  <c r="BH87" i="3"/>
  <c r="BI87" i="3"/>
  <c r="BJ87" i="3"/>
  <c r="BK87" i="3"/>
  <c r="BL87" i="3"/>
  <c r="BM87" i="3"/>
  <c r="BN87" i="3"/>
  <c r="BO87" i="3"/>
  <c r="BP87" i="3"/>
  <c r="BQ87" i="3"/>
  <c r="BR87" i="3"/>
  <c r="BS87" i="3"/>
  <c r="BT87" i="3"/>
  <c r="BU87" i="3"/>
  <c r="BV87" i="3"/>
  <c r="BW87" i="3"/>
  <c r="BX87" i="3"/>
  <c r="BY87" i="3"/>
  <c r="BZ87" i="3"/>
  <c r="CA87" i="3"/>
  <c r="CB87" i="3"/>
  <c r="CC87" i="3"/>
  <c r="CD87" i="3"/>
  <c r="CE87" i="3"/>
  <c r="CF87" i="3"/>
  <c r="CG87" i="3"/>
  <c r="CH87" i="3"/>
  <c r="CI87" i="3"/>
  <c r="CJ87" i="3"/>
  <c r="CK87" i="3"/>
  <c r="CL87" i="3"/>
  <c r="CM87" i="3"/>
  <c r="CN87" i="3"/>
  <c r="CO87" i="3"/>
  <c r="CP87" i="3"/>
  <c r="CQ87" i="3"/>
  <c r="CR87" i="3"/>
  <c r="CS87" i="3"/>
  <c r="CT87" i="3"/>
  <c r="CU87" i="3"/>
  <c r="CV87" i="3"/>
  <c r="CW87" i="3"/>
  <c r="CX87" i="3"/>
  <c r="CY87" i="3"/>
  <c r="CZ87" i="3"/>
  <c r="DA87" i="3"/>
  <c r="DB87" i="3"/>
  <c r="DC87" i="3"/>
  <c r="DD87" i="3"/>
  <c r="DE87" i="3"/>
  <c r="DF87" i="3"/>
  <c r="DG87" i="3"/>
  <c r="DH87" i="3"/>
  <c r="DI87" i="3"/>
  <c r="DJ87" i="3"/>
  <c r="DK87" i="3"/>
  <c r="DL87" i="3"/>
  <c r="DM87" i="3"/>
  <c r="DN87" i="3"/>
  <c r="DO87" i="3"/>
  <c r="DP87" i="3"/>
  <c r="DQ87" i="3"/>
  <c r="DR87" i="3"/>
  <c r="DS87" i="3"/>
  <c r="DT87" i="3"/>
  <c r="DU87" i="3"/>
  <c r="DV87" i="3"/>
  <c r="DW87" i="3"/>
  <c r="DX87" i="3"/>
  <c r="DY87" i="3"/>
  <c r="DZ87" i="3"/>
  <c r="EA87" i="3"/>
  <c r="EB87" i="3"/>
  <c r="EC87" i="3"/>
  <c r="D87" i="3"/>
  <c r="E59" i="3"/>
  <c r="F59" i="3"/>
  <c r="G59" i="3"/>
  <c r="H59" i="3"/>
  <c r="I59" i="3"/>
  <c r="J59" i="3"/>
  <c r="K59" i="3"/>
  <c r="L59" i="3"/>
  <c r="M59" i="3"/>
  <c r="N59" i="3"/>
  <c r="O59" i="3"/>
  <c r="P59" i="3"/>
  <c r="Q59" i="3"/>
  <c r="R59" i="3"/>
  <c r="S59" i="3"/>
  <c r="T59" i="3"/>
  <c r="U59" i="3"/>
  <c r="V59" i="3"/>
  <c r="W59" i="3"/>
  <c r="X59" i="3"/>
  <c r="Y59" i="3"/>
  <c r="Z59" i="3"/>
  <c r="AA59" i="3"/>
  <c r="AB59" i="3"/>
  <c r="AC59" i="3"/>
  <c r="AD59" i="3"/>
  <c r="AE59" i="3"/>
  <c r="AF59" i="3"/>
  <c r="AG59" i="3"/>
  <c r="AH59" i="3"/>
  <c r="AI59" i="3"/>
  <c r="AJ59" i="3"/>
  <c r="AK59" i="3"/>
  <c r="AL59" i="3"/>
  <c r="AM59" i="3"/>
  <c r="AN59" i="3"/>
  <c r="AO59" i="3"/>
  <c r="AP59" i="3"/>
  <c r="AQ59" i="3"/>
  <c r="AR59" i="3"/>
  <c r="AS59" i="3"/>
  <c r="AT59" i="3"/>
  <c r="AU59" i="3"/>
  <c r="AV59" i="3"/>
  <c r="AW59" i="3"/>
  <c r="AX59" i="3"/>
  <c r="AY59" i="3"/>
  <c r="AZ59" i="3"/>
  <c r="BA59" i="3"/>
  <c r="BB59" i="3"/>
  <c r="BC59" i="3"/>
  <c r="BD59" i="3"/>
  <c r="BE59" i="3"/>
  <c r="BF59" i="3"/>
  <c r="BG59" i="3"/>
  <c r="BH59" i="3"/>
  <c r="BI59" i="3"/>
  <c r="BJ59" i="3"/>
  <c r="BK59" i="3"/>
  <c r="BL59" i="3"/>
  <c r="BM59" i="3"/>
  <c r="BN59" i="3"/>
  <c r="BO59" i="3"/>
  <c r="BP59" i="3"/>
  <c r="BQ59" i="3"/>
  <c r="BR59" i="3"/>
  <c r="BS59" i="3"/>
  <c r="BT59" i="3"/>
  <c r="BU59" i="3"/>
  <c r="BV59" i="3"/>
  <c r="BW59" i="3"/>
  <c r="BX59" i="3"/>
  <c r="BY59" i="3"/>
  <c r="BZ59" i="3"/>
  <c r="CA59" i="3"/>
  <c r="CB59" i="3"/>
  <c r="CC59" i="3"/>
  <c r="CD59" i="3"/>
  <c r="CE59" i="3"/>
  <c r="CF59" i="3"/>
  <c r="CG59" i="3"/>
  <c r="CH59" i="3"/>
  <c r="CI59" i="3"/>
  <c r="CJ59" i="3"/>
  <c r="CK59" i="3"/>
  <c r="CL59" i="3"/>
  <c r="CM59" i="3"/>
  <c r="CN59" i="3"/>
  <c r="CO59" i="3"/>
  <c r="CP59" i="3"/>
  <c r="CQ59" i="3"/>
  <c r="CR59" i="3"/>
  <c r="CS59" i="3"/>
  <c r="CT59" i="3"/>
  <c r="CU59" i="3"/>
  <c r="CV59" i="3"/>
  <c r="CW59" i="3"/>
  <c r="CX59" i="3"/>
  <c r="CY59" i="3"/>
  <c r="CZ59" i="3"/>
  <c r="DA59" i="3"/>
  <c r="DB59" i="3"/>
  <c r="DC59" i="3"/>
  <c r="DD59" i="3"/>
  <c r="DE59" i="3"/>
  <c r="DF59" i="3"/>
  <c r="DG59" i="3"/>
  <c r="DH59" i="3"/>
  <c r="DI59" i="3"/>
  <c r="DJ59" i="3"/>
  <c r="DK59" i="3"/>
  <c r="DL59" i="3"/>
  <c r="DM59" i="3"/>
  <c r="DN59" i="3"/>
  <c r="DO59" i="3"/>
  <c r="DP59" i="3"/>
  <c r="DQ59" i="3"/>
  <c r="DR59" i="3"/>
  <c r="DS59" i="3"/>
  <c r="DT59" i="3"/>
  <c r="DU59" i="3"/>
  <c r="DV59" i="3"/>
  <c r="DW59" i="3"/>
  <c r="DX59" i="3"/>
  <c r="DY59" i="3"/>
  <c r="DZ59" i="3"/>
  <c r="EA59" i="3"/>
  <c r="EB59" i="3"/>
  <c r="EC59" i="3"/>
  <c r="ED59" i="3"/>
  <c r="EE59" i="3"/>
  <c r="EF59" i="3"/>
  <c r="EG59" i="3"/>
  <c r="EH59" i="3"/>
  <c r="EI59" i="3"/>
  <c r="EJ59" i="3"/>
  <c r="EK59" i="3"/>
  <c r="EL59" i="3"/>
  <c r="EM59" i="3"/>
  <c r="EN59" i="3"/>
  <c r="EO59" i="3"/>
  <c r="EP59" i="3"/>
  <c r="EQ59" i="3"/>
  <c r="ER59" i="3"/>
  <c r="ES59" i="3"/>
  <c r="ET59" i="3"/>
  <c r="EU59" i="3"/>
  <c r="EV59" i="3"/>
  <c r="EW59" i="3"/>
  <c r="EX59" i="3"/>
  <c r="EY59" i="3"/>
  <c r="EZ59" i="3"/>
  <c r="FA59" i="3"/>
  <c r="FB59" i="3"/>
  <c r="FC59" i="3"/>
  <c r="FD59" i="3"/>
  <c r="FE59" i="3"/>
  <c r="FF59" i="3"/>
  <c r="FG59" i="3"/>
  <c r="FH59" i="3"/>
  <c r="FI59" i="3"/>
  <c r="FJ59" i="3"/>
  <c r="FK59" i="3"/>
  <c r="FL59" i="3"/>
  <c r="FM59" i="3"/>
  <c r="FN59" i="3"/>
  <c r="FO59" i="3"/>
  <c r="FP59" i="3"/>
  <c r="FQ59" i="3"/>
  <c r="D59" i="3"/>
  <c r="E31" i="3"/>
  <c r="F31" i="3"/>
  <c r="G31" i="3"/>
  <c r="H31" i="3"/>
  <c r="I31" i="3"/>
  <c r="J31" i="3"/>
  <c r="K31" i="3"/>
  <c r="L31" i="3"/>
  <c r="M31" i="3"/>
  <c r="N31" i="3"/>
  <c r="O31" i="3"/>
  <c r="P31" i="3"/>
  <c r="Q31" i="3"/>
  <c r="R31" i="3"/>
  <c r="S31" i="3"/>
  <c r="T31" i="3"/>
  <c r="U31" i="3"/>
  <c r="V31" i="3"/>
  <c r="W31" i="3"/>
  <c r="X31" i="3"/>
  <c r="Y31" i="3"/>
  <c r="Z31" i="3"/>
  <c r="AA31" i="3"/>
  <c r="AB31" i="3"/>
  <c r="AC31" i="3"/>
  <c r="AD31" i="3"/>
  <c r="AE31" i="3"/>
  <c r="AF31" i="3"/>
  <c r="AG31" i="3"/>
  <c r="AH31" i="3"/>
  <c r="AI31" i="3"/>
  <c r="AJ31" i="3"/>
  <c r="AK31" i="3"/>
  <c r="AL31" i="3"/>
  <c r="AM31" i="3"/>
  <c r="AN31" i="3"/>
  <c r="AO31" i="3"/>
  <c r="AP31" i="3"/>
  <c r="AQ31" i="3"/>
  <c r="AR31" i="3"/>
  <c r="AS31" i="3"/>
  <c r="AT31" i="3"/>
  <c r="AU31" i="3"/>
  <c r="AV31" i="3"/>
  <c r="AW31" i="3"/>
  <c r="AX31" i="3"/>
  <c r="AY31" i="3"/>
  <c r="AZ31" i="3"/>
  <c r="BA31" i="3"/>
  <c r="BB31" i="3"/>
  <c r="BC31" i="3"/>
  <c r="BD31" i="3"/>
  <c r="BE31" i="3"/>
  <c r="BF31" i="3"/>
  <c r="BG31" i="3"/>
  <c r="BH31" i="3"/>
  <c r="BI31" i="3"/>
  <c r="BJ31" i="3"/>
  <c r="BK31" i="3"/>
  <c r="BL31" i="3"/>
  <c r="BM31" i="3"/>
  <c r="BN31" i="3"/>
  <c r="BO31" i="3"/>
  <c r="BP31" i="3"/>
  <c r="BQ31" i="3"/>
  <c r="BR31" i="3"/>
  <c r="BS31" i="3"/>
  <c r="BT31" i="3"/>
  <c r="BU31" i="3"/>
  <c r="BV31" i="3"/>
  <c r="BW31" i="3"/>
  <c r="BX31" i="3"/>
  <c r="BY31" i="3"/>
  <c r="BZ31" i="3"/>
  <c r="CA31" i="3"/>
  <c r="CB31" i="3"/>
  <c r="CC31" i="3"/>
  <c r="CD31" i="3"/>
  <c r="CE31" i="3"/>
  <c r="CF31" i="3"/>
  <c r="CG31" i="3"/>
  <c r="CH31" i="3"/>
  <c r="CI31" i="3"/>
  <c r="CJ31" i="3"/>
  <c r="CK31" i="3"/>
  <c r="CL31" i="3"/>
  <c r="CM31" i="3"/>
  <c r="CN31" i="3"/>
  <c r="CO31" i="3"/>
  <c r="CP31" i="3"/>
  <c r="CQ31" i="3"/>
  <c r="CR31" i="3"/>
  <c r="CS31" i="3"/>
  <c r="CT31" i="3"/>
  <c r="CU31" i="3"/>
  <c r="CV31" i="3"/>
  <c r="CW31" i="3"/>
  <c r="CX31" i="3"/>
  <c r="CY31" i="3"/>
  <c r="CZ31" i="3"/>
  <c r="DA31" i="3"/>
  <c r="DB31" i="3"/>
  <c r="DC31" i="3"/>
  <c r="DD31" i="3"/>
  <c r="DE31" i="3"/>
  <c r="DF31" i="3"/>
  <c r="DG31" i="3"/>
  <c r="DH31" i="3"/>
  <c r="DI31" i="3"/>
  <c r="DJ31" i="3"/>
  <c r="DK31" i="3"/>
  <c r="DL31" i="3"/>
  <c r="DM31" i="3"/>
  <c r="DN31" i="3"/>
  <c r="D31" i="3"/>
  <c r="C46" i="4"/>
  <c r="C13" i="4"/>
  <c r="D29" i="3"/>
  <c r="D88" i="3"/>
  <c r="EC54" i="1"/>
  <c r="EB54" i="1"/>
  <c r="EA54" i="1"/>
  <c r="DZ54" i="1"/>
  <c r="DY54" i="1"/>
  <c r="DX54" i="1"/>
  <c r="DW54" i="1"/>
  <c r="DV54" i="1"/>
  <c r="DU54" i="1"/>
  <c r="DT54" i="1"/>
  <c r="DS54" i="1"/>
  <c r="DR54" i="1"/>
  <c r="DQ54" i="1"/>
  <c r="DP54" i="1"/>
  <c r="DO54" i="1"/>
  <c r="DN54" i="1"/>
  <c r="DM54" i="1"/>
  <c r="DL54" i="1"/>
  <c r="DK54" i="1"/>
  <c r="DJ54" i="1"/>
  <c r="DI54" i="1"/>
  <c r="DH54" i="1"/>
  <c r="DG54" i="1"/>
  <c r="DF54" i="1"/>
  <c r="DE54" i="1"/>
  <c r="DD54" i="1"/>
  <c r="DC54" i="1"/>
  <c r="DB54" i="1"/>
  <c r="DA54" i="1"/>
  <c r="CZ54" i="1"/>
  <c r="CY54" i="1"/>
  <c r="CX54" i="1"/>
  <c r="CW54" i="1"/>
  <c r="CV54" i="1"/>
  <c r="CU54" i="1"/>
  <c r="CT54" i="1"/>
  <c r="CS54" i="1"/>
  <c r="CR54" i="1"/>
  <c r="CQ54" i="1"/>
  <c r="CP54" i="1"/>
  <c r="CO54" i="1"/>
  <c r="CN54" i="1"/>
  <c r="CM54" i="1"/>
  <c r="CL54" i="1"/>
  <c r="CK54" i="1"/>
  <c r="CJ54" i="1"/>
  <c r="CI54" i="1"/>
  <c r="CH54" i="1"/>
  <c r="CG54" i="1"/>
  <c r="CF54" i="1"/>
  <c r="CE54" i="1"/>
  <c r="CD54" i="1"/>
  <c r="CC54" i="1"/>
  <c r="CB54" i="1"/>
  <c r="CA54" i="1"/>
  <c r="BZ54" i="1"/>
  <c r="BY54" i="1"/>
  <c r="BX54" i="1"/>
  <c r="BW54" i="1"/>
  <c r="BV54" i="1"/>
  <c r="BU54" i="1"/>
  <c r="BT54" i="1"/>
  <c r="BS54" i="1"/>
  <c r="BR54" i="1"/>
  <c r="BQ54" i="1"/>
  <c r="BP54" i="1"/>
  <c r="BO54" i="1"/>
  <c r="BN54" i="1"/>
  <c r="BM54" i="1"/>
  <c r="BL54" i="1"/>
  <c r="BK54" i="1"/>
  <c r="BJ54" i="1"/>
  <c r="BI54" i="1"/>
  <c r="BH54" i="1"/>
  <c r="BG54" i="1"/>
  <c r="BF54" i="1"/>
  <c r="BE54" i="1"/>
  <c r="BD54" i="1"/>
  <c r="BC54" i="1"/>
  <c r="BB54" i="1"/>
  <c r="BA54" i="1"/>
  <c r="AZ54" i="1"/>
  <c r="AY54" i="1"/>
  <c r="AX54" i="1"/>
  <c r="AW54" i="1"/>
  <c r="AV54" i="1"/>
  <c r="AU54" i="1"/>
  <c r="AT54" i="1"/>
  <c r="AS54" i="1"/>
  <c r="AR54" i="1"/>
  <c r="AQ54" i="1"/>
  <c r="AP54" i="1"/>
  <c r="AO54" i="1"/>
  <c r="AN54" i="1"/>
  <c r="AM54" i="1"/>
  <c r="AL54" i="1"/>
  <c r="AK54" i="1"/>
  <c r="AJ54" i="1"/>
  <c r="AI54" i="1"/>
  <c r="AH54" i="1"/>
  <c r="AG54" i="1"/>
  <c r="EC53" i="1"/>
  <c r="EB53" i="1"/>
  <c r="EA53" i="1"/>
  <c r="DZ53" i="1"/>
  <c r="DY53" i="1"/>
  <c r="DX53" i="1"/>
  <c r="DW53" i="1"/>
  <c r="DV53" i="1"/>
  <c r="DU53" i="1"/>
  <c r="DT53" i="1"/>
  <c r="DS53" i="1"/>
  <c r="DR53" i="1"/>
  <c r="DQ53" i="1"/>
  <c r="DP53" i="1"/>
  <c r="DO53" i="1"/>
  <c r="DN53" i="1"/>
  <c r="DM53" i="1"/>
  <c r="DL53" i="1"/>
  <c r="DK53" i="1"/>
  <c r="DJ53" i="1"/>
  <c r="DI53" i="1"/>
  <c r="DH53" i="1"/>
  <c r="DG53" i="1"/>
  <c r="DF53" i="1"/>
  <c r="DE53" i="1"/>
  <c r="DD53" i="1"/>
  <c r="DC53" i="1"/>
  <c r="DB53" i="1"/>
  <c r="DA53" i="1"/>
  <c r="CZ53" i="1"/>
  <c r="CY53" i="1"/>
  <c r="CX53" i="1"/>
  <c r="CW53" i="1"/>
  <c r="CV53" i="1"/>
  <c r="CU53" i="1"/>
  <c r="CT53" i="1"/>
  <c r="CS53" i="1"/>
  <c r="CR53" i="1"/>
  <c r="CQ53" i="1"/>
  <c r="CP53" i="1"/>
  <c r="CO53" i="1"/>
  <c r="CN53" i="1"/>
  <c r="CM53" i="1"/>
  <c r="CL53" i="1"/>
  <c r="CK53" i="1"/>
  <c r="CJ53" i="1"/>
  <c r="CI53" i="1"/>
  <c r="CH53" i="1"/>
  <c r="CG53" i="1"/>
  <c r="CF53" i="1"/>
  <c r="CE53" i="1"/>
  <c r="CD53" i="1"/>
  <c r="CC53" i="1"/>
  <c r="CB53" i="1"/>
  <c r="CA53" i="1"/>
  <c r="BZ53" i="1"/>
  <c r="BY53" i="1"/>
  <c r="BX53" i="1"/>
  <c r="BW53" i="1"/>
  <c r="BV53" i="1"/>
  <c r="BU53" i="1"/>
  <c r="BT53" i="1"/>
  <c r="BS53" i="1"/>
  <c r="BR53" i="1"/>
  <c r="BQ53" i="1"/>
  <c r="BP53" i="1"/>
  <c r="BO53" i="1"/>
  <c r="BN53" i="1"/>
  <c r="BM53" i="1"/>
  <c r="BL53" i="1"/>
  <c r="BK53" i="1"/>
  <c r="BJ53" i="1"/>
  <c r="BI53" i="1"/>
  <c r="BH53" i="1"/>
  <c r="BG53" i="1"/>
  <c r="BF53" i="1"/>
  <c r="BE53" i="1"/>
  <c r="BD53" i="1"/>
  <c r="BC53" i="1"/>
  <c r="BB53" i="1"/>
  <c r="BA53" i="1"/>
  <c r="AZ53" i="1"/>
  <c r="AY53" i="1"/>
  <c r="AX53" i="1"/>
  <c r="AW53" i="1"/>
  <c r="AV53" i="1"/>
  <c r="AU53" i="1"/>
  <c r="AT53" i="1"/>
  <c r="AS53" i="1"/>
  <c r="AR53" i="1"/>
  <c r="AQ53" i="1"/>
  <c r="AP53" i="1"/>
  <c r="AO53" i="1"/>
  <c r="AN53" i="1"/>
  <c r="AM53" i="1"/>
  <c r="AL53" i="1"/>
  <c r="AK53" i="1"/>
  <c r="AJ53" i="1"/>
  <c r="AI53" i="1"/>
  <c r="AH53" i="1"/>
  <c r="AG53" i="1"/>
  <c r="AF53" i="1"/>
  <c r="AE53" i="1"/>
  <c r="AD53" i="1"/>
  <c r="AC53" i="1"/>
  <c r="AB53" i="1"/>
  <c r="AA53" i="1"/>
  <c r="Z53" i="1"/>
  <c r="Y53" i="1"/>
  <c r="X53" i="1"/>
  <c r="W53" i="1"/>
  <c r="V53" i="1"/>
  <c r="U53" i="1"/>
  <c r="T53" i="1"/>
  <c r="S53" i="1"/>
  <c r="R53" i="1"/>
  <c r="Q53" i="1"/>
  <c r="P53" i="1"/>
  <c r="O53" i="1"/>
  <c r="N53" i="1"/>
  <c r="M53" i="1"/>
  <c r="L53" i="1"/>
  <c r="K53" i="1"/>
  <c r="J53" i="1"/>
  <c r="I53" i="1"/>
  <c r="H53" i="1"/>
  <c r="G53" i="1"/>
  <c r="F53" i="1"/>
  <c r="E53" i="1"/>
  <c r="D53" i="1"/>
  <c r="E51" i="1"/>
  <c r="D51" i="1"/>
  <c r="E50" i="1"/>
  <c r="F50" i="1" s="1"/>
  <c r="AI54" i="2"/>
  <c r="AJ54" i="2"/>
  <c r="AK54" i="2"/>
  <c r="AL54" i="2"/>
  <c r="AM54" i="2"/>
  <c r="AN54" i="2"/>
  <c r="AO54" i="2"/>
  <c r="AP54" i="2"/>
  <c r="AQ54" i="2"/>
  <c r="AR54" i="2"/>
  <c r="AS54" i="2"/>
  <c r="AT54" i="2"/>
  <c r="AU54" i="2"/>
  <c r="AV54" i="2"/>
  <c r="AW54" i="2"/>
  <c r="AX54" i="2"/>
  <c r="AY54" i="2"/>
  <c r="AZ54" i="2"/>
  <c r="BA54" i="2"/>
  <c r="BB54" i="2"/>
  <c r="BC54" i="2"/>
  <c r="BD54" i="2"/>
  <c r="BE54" i="2"/>
  <c r="BF54" i="2"/>
  <c r="BG54" i="2"/>
  <c r="BH54" i="2"/>
  <c r="BI54" i="2"/>
  <c r="BJ54" i="2"/>
  <c r="BK54" i="2"/>
  <c r="BL54" i="2"/>
  <c r="BM54" i="2"/>
  <c r="BN54" i="2"/>
  <c r="BO54" i="2"/>
  <c r="BP54" i="2"/>
  <c r="BQ54" i="2"/>
  <c r="BR54" i="2"/>
  <c r="BS54" i="2"/>
  <c r="BT54" i="2"/>
  <c r="BU54" i="2"/>
  <c r="BV54" i="2"/>
  <c r="BW54" i="2"/>
  <c r="BX54" i="2"/>
  <c r="BY54" i="2"/>
  <c r="BZ54" i="2"/>
  <c r="CA54" i="2"/>
  <c r="CB54" i="2"/>
  <c r="CC54" i="2"/>
  <c r="CD54" i="2"/>
  <c r="CE54" i="2"/>
  <c r="CF54" i="2"/>
  <c r="CG54" i="2"/>
  <c r="CH54" i="2"/>
  <c r="CI54" i="2"/>
  <c r="CJ54" i="2"/>
  <c r="CK54" i="2"/>
  <c r="CL54" i="2"/>
  <c r="CM54" i="2"/>
  <c r="CN54" i="2"/>
  <c r="CO54" i="2"/>
  <c r="CP54" i="2"/>
  <c r="CQ54" i="2"/>
  <c r="CR54" i="2"/>
  <c r="CS54" i="2"/>
  <c r="CT54" i="2"/>
  <c r="CU54" i="2"/>
  <c r="CV54" i="2"/>
  <c r="CW54" i="2"/>
  <c r="CX54" i="2"/>
  <c r="CY54" i="2"/>
  <c r="CZ54" i="2"/>
  <c r="DA54" i="2"/>
  <c r="DB54" i="2"/>
  <c r="DC54" i="2"/>
  <c r="DD54" i="2"/>
  <c r="DE54" i="2"/>
  <c r="DF54" i="2"/>
  <c r="DG54" i="2"/>
  <c r="DH54" i="2"/>
  <c r="DI54" i="2"/>
  <c r="DJ54" i="2"/>
  <c r="DK54" i="2"/>
  <c r="DL54" i="2"/>
  <c r="DM54" i="2"/>
  <c r="DN54" i="2"/>
  <c r="DO54" i="2"/>
  <c r="DP54" i="2"/>
  <c r="DQ54" i="2"/>
  <c r="DR54" i="2"/>
  <c r="DS54" i="2"/>
  <c r="DT54" i="2"/>
  <c r="DU54" i="2"/>
  <c r="DV54" i="2"/>
  <c r="DW54" i="2"/>
  <c r="DX54" i="2"/>
  <c r="DY54" i="2"/>
  <c r="DZ54" i="2"/>
  <c r="EA54" i="2"/>
  <c r="EB54" i="2"/>
  <c r="EC54" i="2"/>
  <c r="AH54" i="2"/>
  <c r="AG54" i="2"/>
  <c r="E53" i="2"/>
  <c r="F53" i="2"/>
  <c r="G53" i="2"/>
  <c r="H53" i="2"/>
  <c r="I53" i="2"/>
  <c r="J53" i="2"/>
  <c r="K53" i="2"/>
  <c r="L53" i="2"/>
  <c r="M53" i="2"/>
  <c r="N53" i="2"/>
  <c r="O53" i="2"/>
  <c r="P53" i="2"/>
  <c r="Q53" i="2"/>
  <c r="R53" i="2"/>
  <c r="S53" i="2"/>
  <c r="T53" i="2"/>
  <c r="U53" i="2"/>
  <c r="V53" i="2"/>
  <c r="W53" i="2"/>
  <c r="X53" i="2"/>
  <c r="Y53" i="2"/>
  <c r="Z53" i="2"/>
  <c r="AA53" i="2"/>
  <c r="AB53" i="2"/>
  <c r="AC53" i="2"/>
  <c r="AD53" i="2"/>
  <c r="AE53" i="2"/>
  <c r="AF53" i="2"/>
  <c r="AG53" i="2"/>
  <c r="AH53" i="2"/>
  <c r="AI53" i="2"/>
  <c r="AJ53" i="2"/>
  <c r="AK53" i="2"/>
  <c r="AL53" i="2"/>
  <c r="AM53" i="2"/>
  <c r="AN53" i="2"/>
  <c r="AO53" i="2"/>
  <c r="AP53" i="2"/>
  <c r="AQ53" i="2"/>
  <c r="AR53" i="2"/>
  <c r="AS53" i="2"/>
  <c r="AT53" i="2"/>
  <c r="AU53" i="2"/>
  <c r="AV53" i="2"/>
  <c r="AW53" i="2"/>
  <c r="AX53" i="2"/>
  <c r="AY53" i="2"/>
  <c r="AZ53" i="2"/>
  <c r="BA53" i="2"/>
  <c r="BB53" i="2"/>
  <c r="BC53" i="2"/>
  <c r="BD53" i="2"/>
  <c r="BE53" i="2"/>
  <c r="BF53" i="2"/>
  <c r="BG53" i="2"/>
  <c r="BH53" i="2"/>
  <c r="BI53" i="2"/>
  <c r="BJ53" i="2"/>
  <c r="BK53" i="2"/>
  <c r="BL53" i="2"/>
  <c r="BM53" i="2"/>
  <c r="BN53" i="2"/>
  <c r="BO53" i="2"/>
  <c r="BP53" i="2"/>
  <c r="BQ53" i="2"/>
  <c r="BR53" i="2"/>
  <c r="BS53" i="2"/>
  <c r="BT53" i="2"/>
  <c r="BU53" i="2"/>
  <c r="BV53" i="2"/>
  <c r="BW53" i="2"/>
  <c r="BX53" i="2"/>
  <c r="BY53" i="2"/>
  <c r="BZ53" i="2"/>
  <c r="CA53" i="2"/>
  <c r="CB53" i="2"/>
  <c r="CC53" i="2"/>
  <c r="CD53" i="2"/>
  <c r="CE53" i="2"/>
  <c r="CF53" i="2"/>
  <c r="CG53" i="2"/>
  <c r="CH53" i="2"/>
  <c r="CI53" i="2"/>
  <c r="CJ53" i="2"/>
  <c r="CK53" i="2"/>
  <c r="CL53" i="2"/>
  <c r="CM53" i="2"/>
  <c r="CN53" i="2"/>
  <c r="CO53" i="2"/>
  <c r="CP53" i="2"/>
  <c r="CQ53" i="2"/>
  <c r="CR53" i="2"/>
  <c r="CS53" i="2"/>
  <c r="CT53" i="2"/>
  <c r="CU53" i="2"/>
  <c r="CV53" i="2"/>
  <c r="CW53" i="2"/>
  <c r="CX53" i="2"/>
  <c r="CY53" i="2"/>
  <c r="CZ53" i="2"/>
  <c r="DA53" i="2"/>
  <c r="DB53" i="2"/>
  <c r="DC53" i="2"/>
  <c r="DD53" i="2"/>
  <c r="DE53" i="2"/>
  <c r="DF53" i="2"/>
  <c r="DG53" i="2"/>
  <c r="DH53" i="2"/>
  <c r="DI53" i="2"/>
  <c r="DJ53" i="2"/>
  <c r="DK53" i="2"/>
  <c r="DL53" i="2"/>
  <c r="DM53" i="2"/>
  <c r="DN53" i="2"/>
  <c r="DO53" i="2"/>
  <c r="DP53" i="2"/>
  <c r="DQ53" i="2"/>
  <c r="DR53" i="2"/>
  <c r="DS53" i="2"/>
  <c r="DT53" i="2"/>
  <c r="DU53" i="2"/>
  <c r="DV53" i="2"/>
  <c r="DW53" i="2"/>
  <c r="DX53" i="2"/>
  <c r="DY53" i="2"/>
  <c r="DZ53" i="2"/>
  <c r="EA53" i="2"/>
  <c r="EB53" i="2"/>
  <c r="EC53" i="2"/>
  <c r="D53" i="2"/>
  <c r="E51" i="2"/>
  <c r="E52" i="2" s="1"/>
  <c r="F51" i="2"/>
  <c r="G51" i="2"/>
  <c r="H51" i="2"/>
  <c r="I51" i="2"/>
  <c r="J51" i="2"/>
  <c r="K51" i="2"/>
  <c r="L51" i="2"/>
  <c r="M51" i="2"/>
  <c r="N51" i="2"/>
  <c r="O51" i="2"/>
  <c r="P51" i="2"/>
  <c r="Q51" i="2"/>
  <c r="R51" i="2"/>
  <c r="S51" i="2"/>
  <c r="T51" i="2"/>
  <c r="U51" i="2"/>
  <c r="V51" i="2"/>
  <c r="W51" i="2"/>
  <c r="X51" i="2"/>
  <c r="Y51" i="2"/>
  <c r="Z51" i="2"/>
  <c r="AA51" i="2"/>
  <c r="AB51" i="2"/>
  <c r="AC51" i="2"/>
  <c r="AD51" i="2"/>
  <c r="AE51" i="2"/>
  <c r="AF51" i="2"/>
  <c r="AG51" i="2"/>
  <c r="AH51" i="2"/>
  <c r="AM51" i="2"/>
  <c r="AO51" i="2"/>
  <c r="AP51" i="2"/>
  <c r="AU51" i="2"/>
  <c r="AW51" i="2"/>
  <c r="AX51" i="2"/>
  <c r="D51" i="2"/>
  <c r="D52" i="2" s="1"/>
  <c r="AZ76" i="3"/>
  <c r="BA76" i="3"/>
  <c r="BB76" i="3"/>
  <c r="BC76" i="3"/>
  <c r="BD76" i="3"/>
  <c r="BE76" i="3"/>
  <c r="BF76" i="3"/>
  <c r="BG76" i="3"/>
  <c r="BH76" i="3"/>
  <c r="BI76" i="3"/>
  <c r="BJ76" i="3"/>
  <c r="BK76" i="3"/>
  <c r="BL76" i="3"/>
  <c r="BM76" i="3"/>
  <c r="BN76" i="3"/>
  <c r="BO76" i="3"/>
  <c r="BP76" i="3"/>
  <c r="BQ76" i="3"/>
  <c r="BR76" i="3"/>
  <c r="BS76" i="3"/>
  <c r="BT76" i="3"/>
  <c r="BU76" i="3"/>
  <c r="BV76" i="3"/>
  <c r="BW76" i="3"/>
  <c r="BX76" i="3"/>
  <c r="BY76" i="3"/>
  <c r="BZ76" i="3"/>
  <c r="CA76" i="3"/>
  <c r="CB76" i="3"/>
  <c r="CC76" i="3"/>
  <c r="CD76" i="3"/>
  <c r="CE76" i="3"/>
  <c r="CF76" i="3"/>
  <c r="CG76" i="3"/>
  <c r="CH76" i="3"/>
  <c r="CI76" i="3"/>
  <c r="CJ76" i="3"/>
  <c r="CK76" i="3"/>
  <c r="CL76" i="3"/>
  <c r="CM76" i="3"/>
  <c r="CN76" i="3"/>
  <c r="CO76" i="3"/>
  <c r="CP76" i="3"/>
  <c r="CQ76" i="3"/>
  <c r="CR76" i="3"/>
  <c r="CS76" i="3"/>
  <c r="CT76" i="3"/>
  <c r="CU76" i="3"/>
  <c r="CV76" i="3"/>
  <c r="CW76" i="3"/>
  <c r="CX76" i="3"/>
  <c r="CY76" i="3"/>
  <c r="CZ76" i="3"/>
  <c r="DA76" i="3"/>
  <c r="DB76" i="3"/>
  <c r="DC76" i="3"/>
  <c r="DD76" i="3"/>
  <c r="DE76" i="3"/>
  <c r="DF76" i="3"/>
  <c r="DG76" i="3"/>
  <c r="DH76" i="3"/>
  <c r="DI76" i="3"/>
  <c r="DJ76" i="3"/>
  <c r="DK76" i="3"/>
  <c r="DL76" i="3"/>
  <c r="DM76" i="3"/>
  <c r="DN76" i="3"/>
  <c r="DO76" i="3"/>
  <c r="DP76" i="3"/>
  <c r="DQ76" i="3"/>
  <c r="DR76" i="3"/>
  <c r="DS76" i="3"/>
  <c r="DT76" i="3"/>
  <c r="DU76" i="3"/>
  <c r="DV76" i="3"/>
  <c r="DW76" i="3"/>
  <c r="DX76" i="3"/>
  <c r="DY76" i="3"/>
  <c r="DZ76" i="3"/>
  <c r="EA76" i="3"/>
  <c r="EB76" i="3"/>
  <c r="EC76" i="3"/>
  <c r="AZ77" i="3"/>
  <c r="BA77" i="3"/>
  <c r="BB77" i="3"/>
  <c r="BC77" i="3"/>
  <c r="BD77" i="3"/>
  <c r="BE77" i="3"/>
  <c r="BF77" i="3"/>
  <c r="BG77" i="3"/>
  <c r="BH77" i="3"/>
  <c r="BI77" i="3"/>
  <c r="BJ77" i="3"/>
  <c r="BK77" i="3"/>
  <c r="BL77" i="3"/>
  <c r="BM77" i="3"/>
  <c r="BN77" i="3"/>
  <c r="BO77" i="3"/>
  <c r="BP77" i="3"/>
  <c r="BQ77" i="3"/>
  <c r="BR77" i="3"/>
  <c r="BS77" i="3"/>
  <c r="BT77" i="3"/>
  <c r="BU77" i="3"/>
  <c r="BV77" i="3"/>
  <c r="BW77" i="3"/>
  <c r="BX77" i="3"/>
  <c r="BY77" i="3"/>
  <c r="BZ77" i="3"/>
  <c r="CA77" i="3"/>
  <c r="CB77" i="3"/>
  <c r="CC77" i="3"/>
  <c r="CD77" i="3"/>
  <c r="CE77" i="3"/>
  <c r="CF77" i="3"/>
  <c r="CG77" i="3"/>
  <c r="CH77" i="3"/>
  <c r="CI77" i="3"/>
  <c r="CJ77" i="3"/>
  <c r="CK77" i="3"/>
  <c r="CL77" i="3"/>
  <c r="CM77" i="3"/>
  <c r="CN77" i="3"/>
  <c r="CO77" i="3"/>
  <c r="CP77" i="3"/>
  <c r="CQ77" i="3"/>
  <c r="CR77" i="3"/>
  <c r="CS77" i="3"/>
  <c r="CT77" i="3"/>
  <c r="CU77" i="3"/>
  <c r="CV77" i="3"/>
  <c r="CW77" i="3"/>
  <c r="CX77" i="3"/>
  <c r="CY77" i="3"/>
  <c r="CZ77" i="3"/>
  <c r="DA77" i="3"/>
  <c r="DB77" i="3"/>
  <c r="DC77" i="3"/>
  <c r="DD77" i="3"/>
  <c r="DE77" i="3"/>
  <c r="DF77" i="3"/>
  <c r="DG77" i="3"/>
  <c r="DH77" i="3"/>
  <c r="DI77" i="3"/>
  <c r="DJ77" i="3"/>
  <c r="DK77" i="3"/>
  <c r="DL77" i="3"/>
  <c r="DM77" i="3"/>
  <c r="DN77" i="3"/>
  <c r="DO77" i="3"/>
  <c r="DP77" i="3"/>
  <c r="DQ77" i="3"/>
  <c r="DR77" i="3"/>
  <c r="DS77" i="3"/>
  <c r="DT77" i="3"/>
  <c r="DU77" i="3"/>
  <c r="DV77" i="3"/>
  <c r="DW77" i="3"/>
  <c r="DX77" i="3"/>
  <c r="DY77" i="3"/>
  <c r="DZ77" i="3"/>
  <c r="EA77" i="3"/>
  <c r="EB77" i="3"/>
  <c r="EC77" i="3"/>
  <c r="AZ78" i="3"/>
  <c r="BA78" i="3"/>
  <c r="BB78" i="3"/>
  <c r="BC78" i="3"/>
  <c r="BD78" i="3"/>
  <c r="BE78" i="3"/>
  <c r="BF78" i="3"/>
  <c r="BG78" i="3"/>
  <c r="BH78" i="3"/>
  <c r="BI78" i="3"/>
  <c r="BJ78" i="3"/>
  <c r="BK78" i="3"/>
  <c r="BL78" i="3"/>
  <c r="BM78" i="3"/>
  <c r="BN78" i="3"/>
  <c r="BO78" i="3"/>
  <c r="BP78" i="3"/>
  <c r="BQ78" i="3"/>
  <c r="BR78" i="3"/>
  <c r="BS78" i="3"/>
  <c r="BT78" i="3"/>
  <c r="BU78" i="3"/>
  <c r="BV78" i="3"/>
  <c r="BW78" i="3"/>
  <c r="BX78" i="3"/>
  <c r="BY78" i="3"/>
  <c r="BZ78" i="3"/>
  <c r="CA78" i="3"/>
  <c r="CB78" i="3"/>
  <c r="CC78" i="3"/>
  <c r="CD78" i="3"/>
  <c r="CE78" i="3"/>
  <c r="CF78" i="3"/>
  <c r="CG78" i="3"/>
  <c r="CH78" i="3"/>
  <c r="CI78" i="3"/>
  <c r="CJ78" i="3"/>
  <c r="CK78" i="3"/>
  <c r="CL78" i="3"/>
  <c r="CM78" i="3"/>
  <c r="CN78" i="3"/>
  <c r="CO78" i="3"/>
  <c r="CP78" i="3"/>
  <c r="CQ78" i="3"/>
  <c r="CR78" i="3"/>
  <c r="CS78" i="3"/>
  <c r="CT78" i="3"/>
  <c r="CU78" i="3"/>
  <c r="CV78" i="3"/>
  <c r="CW78" i="3"/>
  <c r="CX78" i="3"/>
  <c r="CY78" i="3"/>
  <c r="CZ78" i="3"/>
  <c r="DA78" i="3"/>
  <c r="DB78" i="3"/>
  <c r="DC78" i="3"/>
  <c r="DD78" i="3"/>
  <c r="DE78" i="3"/>
  <c r="DF78" i="3"/>
  <c r="DG78" i="3"/>
  <c r="DH78" i="3"/>
  <c r="DI78" i="3"/>
  <c r="DJ78" i="3"/>
  <c r="DK78" i="3"/>
  <c r="DL78" i="3"/>
  <c r="DM78" i="3"/>
  <c r="DN78" i="3"/>
  <c r="DO78" i="3"/>
  <c r="DP78" i="3"/>
  <c r="DQ78" i="3"/>
  <c r="DR78" i="3"/>
  <c r="DS78" i="3"/>
  <c r="DT78" i="3"/>
  <c r="DU78" i="3"/>
  <c r="DV78" i="3"/>
  <c r="DW78" i="3"/>
  <c r="DX78" i="3"/>
  <c r="DY78" i="3"/>
  <c r="DZ78" i="3"/>
  <c r="EA78" i="3"/>
  <c r="EB78" i="3"/>
  <c r="EC78" i="3"/>
  <c r="AZ79" i="3"/>
  <c r="BA79" i="3"/>
  <c r="BB79" i="3"/>
  <c r="BC79" i="3"/>
  <c r="BD79" i="3"/>
  <c r="BE79" i="3"/>
  <c r="BF79" i="3"/>
  <c r="BG79" i="3"/>
  <c r="BH79" i="3"/>
  <c r="BI79" i="3"/>
  <c r="BJ79" i="3"/>
  <c r="BK79" i="3"/>
  <c r="BL79" i="3"/>
  <c r="BM79" i="3"/>
  <c r="BN79" i="3"/>
  <c r="BO79" i="3"/>
  <c r="BP79" i="3"/>
  <c r="BQ79" i="3"/>
  <c r="BR79" i="3"/>
  <c r="BS79" i="3"/>
  <c r="BT79" i="3"/>
  <c r="BU79" i="3"/>
  <c r="BV79" i="3"/>
  <c r="BW79" i="3"/>
  <c r="BX79" i="3"/>
  <c r="BY79" i="3"/>
  <c r="BZ79" i="3"/>
  <c r="CA79" i="3"/>
  <c r="CB79" i="3"/>
  <c r="CC79" i="3"/>
  <c r="CD79" i="3"/>
  <c r="CE79" i="3"/>
  <c r="CF79" i="3"/>
  <c r="CG79" i="3"/>
  <c r="CH79" i="3"/>
  <c r="CI79" i="3"/>
  <c r="CJ79" i="3"/>
  <c r="CK79" i="3"/>
  <c r="CL79" i="3"/>
  <c r="CM79" i="3"/>
  <c r="CN79" i="3"/>
  <c r="CO79" i="3"/>
  <c r="CP79" i="3"/>
  <c r="CQ79" i="3"/>
  <c r="CR79" i="3"/>
  <c r="CS79" i="3"/>
  <c r="CT79" i="3"/>
  <c r="CU79" i="3"/>
  <c r="CV79" i="3"/>
  <c r="CW79" i="3"/>
  <c r="CX79" i="3"/>
  <c r="CY79" i="3"/>
  <c r="CZ79" i="3"/>
  <c r="DA79" i="3"/>
  <c r="DB79" i="3"/>
  <c r="DC79" i="3"/>
  <c r="DD79" i="3"/>
  <c r="DE79" i="3"/>
  <c r="DF79" i="3"/>
  <c r="DG79" i="3"/>
  <c r="DH79" i="3"/>
  <c r="DI79" i="3"/>
  <c r="DJ79" i="3"/>
  <c r="DK79" i="3"/>
  <c r="DL79" i="3"/>
  <c r="DM79" i="3"/>
  <c r="DN79" i="3"/>
  <c r="DO79" i="3"/>
  <c r="DP79" i="3"/>
  <c r="DQ79" i="3"/>
  <c r="DR79" i="3"/>
  <c r="DS79" i="3"/>
  <c r="DT79" i="3"/>
  <c r="DU79" i="3"/>
  <c r="DV79" i="3"/>
  <c r="DW79" i="3"/>
  <c r="DX79" i="3"/>
  <c r="DY79" i="3"/>
  <c r="DZ79" i="3"/>
  <c r="EA79" i="3"/>
  <c r="EB79" i="3"/>
  <c r="EC79" i="3"/>
  <c r="AF70" i="3"/>
  <c r="E69" i="3"/>
  <c r="F69" i="3"/>
  <c r="G69" i="3"/>
  <c r="H69" i="3"/>
  <c r="I69" i="3"/>
  <c r="J69" i="3"/>
  <c r="K69" i="3"/>
  <c r="L69" i="3"/>
  <c r="L70" i="3" s="1"/>
  <c r="M69" i="3"/>
  <c r="N69" i="3"/>
  <c r="O69" i="3"/>
  <c r="P69" i="3"/>
  <c r="Q69" i="3"/>
  <c r="R69" i="3"/>
  <c r="S69" i="3"/>
  <c r="T69" i="3"/>
  <c r="T70" i="3" s="1"/>
  <c r="U69" i="3"/>
  <c r="V69" i="3"/>
  <c r="W69" i="3"/>
  <c r="X69" i="3"/>
  <c r="Y69" i="3"/>
  <c r="Z69" i="3"/>
  <c r="AA69" i="3"/>
  <c r="AB69" i="3"/>
  <c r="AB70" i="3" s="1"/>
  <c r="AC69" i="3"/>
  <c r="AD69" i="3"/>
  <c r="AE69" i="3"/>
  <c r="AF69" i="3"/>
  <c r="AG69" i="3"/>
  <c r="AH69" i="3"/>
  <c r="AI69" i="3"/>
  <c r="AJ69" i="3"/>
  <c r="AJ70" i="3" s="1"/>
  <c r="AJ76" i="3" s="1"/>
  <c r="AK69" i="3"/>
  <c r="AL69" i="3"/>
  <c r="AM69" i="3"/>
  <c r="AN69" i="3"/>
  <c r="AO69" i="3"/>
  <c r="AP69" i="3"/>
  <c r="AQ69" i="3"/>
  <c r="AR69" i="3"/>
  <c r="AR70" i="3" s="1"/>
  <c r="AS69" i="3"/>
  <c r="AT69" i="3"/>
  <c r="AU69" i="3"/>
  <c r="AV69" i="3"/>
  <c r="AW69" i="3"/>
  <c r="AX69" i="3"/>
  <c r="AY69" i="3"/>
  <c r="AZ69" i="3"/>
  <c r="AZ70" i="3" s="1"/>
  <c r="BA69" i="3"/>
  <c r="BB69" i="3"/>
  <c r="BC69" i="3"/>
  <c r="BD69" i="3"/>
  <c r="BD70" i="3" s="1"/>
  <c r="BE69" i="3"/>
  <c r="BF69" i="3"/>
  <c r="BG69" i="3"/>
  <c r="BH69" i="3"/>
  <c r="BH70" i="3" s="1"/>
  <c r="BI69" i="3"/>
  <c r="BJ69" i="3"/>
  <c r="BK69" i="3"/>
  <c r="BL69" i="3"/>
  <c r="BL70" i="3" s="1"/>
  <c r="BM69" i="3"/>
  <c r="BN69" i="3"/>
  <c r="BO69" i="3"/>
  <c r="BP69" i="3"/>
  <c r="BP70" i="3" s="1"/>
  <c r="BQ69" i="3"/>
  <c r="BR69" i="3"/>
  <c r="BS69" i="3"/>
  <c r="BT69" i="3"/>
  <c r="BT70" i="3" s="1"/>
  <c r="BU69" i="3"/>
  <c r="BV69" i="3"/>
  <c r="BW69" i="3"/>
  <c r="BX69" i="3"/>
  <c r="BX70" i="3" s="1"/>
  <c r="BY69" i="3"/>
  <c r="BZ69" i="3"/>
  <c r="CA69" i="3"/>
  <c r="CB69" i="3"/>
  <c r="CB70" i="3" s="1"/>
  <c r="CC69" i="3"/>
  <c r="CD69" i="3"/>
  <c r="CE69" i="3"/>
  <c r="CF69" i="3"/>
  <c r="CF70" i="3" s="1"/>
  <c r="CG69" i="3"/>
  <c r="CH69" i="3"/>
  <c r="CI69" i="3"/>
  <c r="CJ69" i="3"/>
  <c r="CJ70" i="3" s="1"/>
  <c r="CK69" i="3"/>
  <c r="CL69" i="3"/>
  <c r="CM69" i="3"/>
  <c r="CN69" i="3"/>
  <c r="CO69" i="3"/>
  <c r="CP69" i="3"/>
  <c r="CQ69" i="3"/>
  <c r="CR69" i="3"/>
  <c r="CS69" i="3"/>
  <c r="CT69" i="3"/>
  <c r="CU69" i="3"/>
  <c r="CV69" i="3"/>
  <c r="CV70" i="3" s="1"/>
  <c r="CW69" i="3"/>
  <c r="CX69" i="3"/>
  <c r="CY69" i="3"/>
  <c r="CZ69" i="3"/>
  <c r="CZ70" i="3" s="1"/>
  <c r="DA69" i="3"/>
  <c r="DB69" i="3"/>
  <c r="DC69" i="3"/>
  <c r="DD69" i="3"/>
  <c r="DD70" i="3" s="1"/>
  <c r="DE69" i="3"/>
  <c r="DF69" i="3"/>
  <c r="DG69" i="3"/>
  <c r="DH69" i="3"/>
  <c r="DH70" i="3" s="1"/>
  <c r="DI69" i="3"/>
  <c r="DJ69" i="3"/>
  <c r="DK69" i="3"/>
  <c r="DL69" i="3"/>
  <c r="DL70" i="3" s="1"/>
  <c r="DM69" i="3"/>
  <c r="DN69" i="3"/>
  <c r="DO69" i="3"/>
  <c r="DP69" i="3"/>
  <c r="DP70" i="3" s="1"/>
  <c r="DQ69" i="3"/>
  <c r="DR69" i="3"/>
  <c r="DS69" i="3"/>
  <c r="DT69" i="3"/>
  <c r="DU69" i="3"/>
  <c r="DV69" i="3"/>
  <c r="DW69" i="3"/>
  <c r="DX69" i="3"/>
  <c r="DY69" i="3"/>
  <c r="DZ69" i="3"/>
  <c r="EA69" i="3"/>
  <c r="EB69" i="3"/>
  <c r="EB70" i="3" s="1"/>
  <c r="EC69" i="3"/>
  <c r="D69" i="3"/>
  <c r="D70" i="3" s="1"/>
  <c r="D76" i="3" s="1"/>
  <c r="E80" i="3" s="1"/>
  <c r="BZ41" i="3"/>
  <c r="BZ49" i="3"/>
  <c r="BA48" i="3"/>
  <c r="E52" i="3"/>
  <c r="EC74" i="3"/>
  <c r="EC73" i="3"/>
  <c r="EC72" i="3"/>
  <c r="DS72" i="3"/>
  <c r="DS74" i="3"/>
  <c r="DS73" i="3"/>
  <c r="CJ74" i="3"/>
  <c r="CJ73" i="3"/>
  <c r="CJ72" i="3"/>
  <c r="BP74" i="3"/>
  <c r="BP73" i="3"/>
  <c r="BA74" i="3"/>
  <c r="BZ46" i="3"/>
  <c r="BA73" i="3"/>
  <c r="AG30" i="4"/>
  <c r="AF30" i="4"/>
  <c r="AE30" i="4"/>
  <c r="AD30" i="4"/>
  <c r="AC30" i="4"/>
  <c r="AB30" i="4"/>
  <c r="AA30" i="4"/>
  <c r="Z30" i="4"/>
  <c r="Y30" i="4"/>
  <c r="X30" i="4"/>
  <c r="W30" i="4"/>
  <c r="V30" i="4"/>
  <c r="U30" i="4"/>
  <c r="T30" i="4"/>
  <c r="S30" i="4"/>
  <c r="R30" i="4"/>
  <c r="Q30" i="4"/>
  <c r="P30" i="4"/>
  <c r="O30" i="4"/>
  <c r="N30" i="4"/>
  <c r="M30" i="4"/>
  <c r="L30" i="4"/>
  <c r="K30" i="4"/>
  <c r="J30" i="4"/>
  <c r="I30" i="4"/>
  <c r="H30" i="4"/>
  <c r="G30" i="4"/>
  <c r="F30" i="4"/>
  <c r="E30" i="4"/>
  <c r="D30" i="4"/>
  <c r="C31" i="4" s="1"/>
  <c r="D84" i="3"/>
  <c r="C82" i="3"/>
  <c r="C81" i="3"/>
  <c r="C80" i="3"/>
  <c r="U79" i="3"/>
  <c r="CY74" i="3"/>
  <c r="BZ74" i="3"/>
  <c r="CY73" i="3"/>
  <c r="BZ73" i="3"/>
  <c r="CY72" i="3"/>
  <c r="BA72" i="3"/>
  <c r="DZ70" i="3"/>
  <c r="DR70" i="3"/>
  <c r="DJ70" i="3"/>
  <c r="DB70" i="3"/>
  <c r="CT70" i="3"/>
  <c r="CL70" i="3"/>
  <c r="CD70" i="3"/>
  <c r="BV70" i="3"/>
  <c r="BN70" i="3"/>
  <c r="BM70" i="3"/>
  <c r="BJ70" i="3"/>
  <c r="BI70" i="3"/>
  <c r="BF70" i="3"/>
  <c r="BE70" i="3"/>
  <c r="BB70" i="3"/>
  <c r="AX70" i="3"/>
  <c r="AW70" i="3"/>
  <c r="AW77" i="3" s="1"/>
  <c r="AT70" i="3"/>
  <c r="AS70" i="3"/>
  <c r="AS79" i="3" s="1"/>
  <c r="AP70" i="3"/>
  <c r="AP78" i="3" s="1"/>
  <c r="AO70" i="3"/>
  <c r="AL70" i="3"/>
  <c r="AK70" i="3"/>
  <c r="AH70" i="3"/>
  <c r="AG70" i="3"/>
  <c r="AD70" i="3"/>
  <c r="AC70" i="3"/>
  <c r="AC79" i="3" s="1"/>
  <c r="Z70" i="3"/>
  <c r="Z78" i="3" s="1"/>
  <c r="Y70" i="3"/>
  <c r="V70" i="3"/>
  <c r="U70" i="3"/>
  <c r="R70" i="3"/>
  <c r="Q70" i="3"/>
  <c r="N70" i="3"/>
  <c r="M70" i="3"/>
  <c r="M79" i="3" s="1"/>
  <c r="J70" i="3"/>
  <c r="J78" i="3" s="1"/>
  <c r="I70" i="3"/>
  <c r="F70" i="3"/>
  <c r="E70" i="3"/>
  <c r="EC70" i="3"/>
  <c r="EA70" i="3"/>
  <c r="DY70" i="3"/>
  <c r="DX70" i="3"/>
  <c r="DW70" i="3"/>
  <c r="DV70" i="3"/>
  <c r="DU70" i="3"/>
  <c r="DT70" i="3"/>
  <c r="DS70" i="3"/>
  <c r="DQ70" i="3"/>
  <c r="DO70" i="3"/>
  <c r="DN70" i="3"/>
  <c r="DM70" i="3"/>
  <c r="DK70" i="3"/>
  <c r="DI70" i="3"/>
  <c r="DG70" i="3"/>
  <c r="DF70" i="3"/>
  <c r="DE70" i="3"/>
  <c r="DC70" i="3"/>
  <c r="DA70" i="3"/>
  <c r="CY70" i="3"/>
  <c r="CX70" i="3"/>
  <c r="CW70" i="3"/>
  <c r="CU70" i="3"/>
  <c r="CS70" i="3"/>
  <c r="CR70" i="3"/>
  <c r="CQ70" i="3"/>
  <c r="CP70" i="3"/>
  <c r="CO70" i="3"/>
  <c r="CN70" i="3"/>
  <c r="CM70" i="3"/>
  <c r="CK70" i="3"/>
  <c r="CI70" i="3"/>
  <c r="CH70" i="3"/>
  <c r="CG70" i="3"/>
  <c r="CE70" i="3"/>
  <c r="CC70" i="3"/>
  <c r="CA70" i="3"/>
  <c r="BZ70" i="3"/>
  <c r="BY70" i="3"/>
  <c r="BW70" i="3"/>
  <c r="BU70" i="3"/>
  <c r="BS70" i="3"/>
  <c r="BR70" i="3"/>
  <c r="BQ70" i="3"/>
  <c r="BO70" i="3"/>
  <c r="BK70" i="3"/>
  <c r="BG70" i="3"/>
  <c r="BC70" i="3"/>
  <c r="BA70" i="3"/>
  <c r="AY70" i="3"/>
  <c r="AV70" i="3"/>
  <c r="AU70" i="3"/>
  <c r="AU78" i="3" s="1"/>
  <c r="AQ70" i="3"/>
  <c r="AN70" i="3"/>
  <c r="AN76" i="3" s="1"/>
  <c r="AM70" i="3"/>
  <c r="AI70" i="3"/>
  <c r="AF76" i="3"/>
  <c r="AE70" i="3"/>
  <c r="AE76" i="3" s="1"/>
  <c r="AA70" i="3"/>
  <c r="X70" i="3"/>
  <c r="W70" i="3"/>
  <c r="S70" i="3"/>
  <c r="P70" i="3"/>
  <c r="O70" i="3"/>
  <c r="O78" i="3" s="1"/>
  <c r="K70" i="3"/>
  <c r="H70" i="3"/>
  <c r="G70" i="3"/>
  <c r="O50" i="2"/>
  <c r="P50" i="2"/>
  <c r="Q50" i="2" s="1"/>
  <c r="R50" i="2" s="1"/>
  <c r="S50" i="2" s="1"/>
  <c r="T50" i="2" s="1"/>
  <c r="U50" i="2" s="1"/>
  <c r="V50" i="2" s="1"/>
  <c r="W50" i="2" s="1"/>
  <c r="X50" i="2" s="1"/>
  <c r="Y50" i="2" s="1"/>
  <c r="Z50" i="2" s="1"/>
  <c r="AA50" i="2" s="1"/>
  <c r="AB50" i="2" s="1"/>
  <c r="AC50" i="2" s="1"/>
  <c r="AD50" i="2" s="1"/>
  <c r="AE50" i="2" s="1"/>
  <c r="AF50" i="2" s="1"/>
  <c r="AH50" i="2" s="1"/>
  <c r="AI50" i="2" s="1"/>
  <c r="AJ50" i="2" s="1"/>
  <c r="AK50" i="2" s="1"/>
  <c r="AL50" i="2" s="1"/>
  <c r="AM50" i="2" s="1"/>
  <c r="AN50" i="2" s="1"/>
  <c r="AO50" i="2" s="1"/>
  <c r="AP50" i="2" s="1"/>
  <c r="AQ50" i="2" s="1"/>
  <c r="AR50" i="2" s="1"/>
  <c r="AS50" i="2" s="1"/>
  <c r="AT50" i="2" s="1"/>
  <c r="AU50" i="2" s="1"/>
  <c r="AV50" i="2" s="1"/>
  <c r="AW50" i="2" s="1"/>
  <c r="AX50" i="2" s="1"/>
  <c r="AY50" i="2" s="1"/>
  <c r="AZ50" i="2" s="1"/>
  <c r="BA50" i="2" s="1"/>
  <c r="BB50" i="2" s="1"/>
  <c r="F50" i="2"/>
  <c r="G50" i="2" s="1"/>
  <c r="H50" i="2" s="1"/>
  <c r="I50" i="2" s="1"/>
  <c r="J50" i="2" s="1"/>
  <c r="K50" i="2" s="1"/>
  <c r="L50" i="2" s="1"/>
  <c r="M50" i="2" s="1"/>
  <c r="N50" i="2" s="1"/>
  <c r="E50" i="2"/>
  <c r="D68" i="2"/>
  <c r="E68" i="2"/>
  <c r="F68" i="2"/>
  <c r="G68" i="2"/>
  <c r="H68" i="2"/>
  <c r="I68" i="2"/>
  <c r="J68" i="2"/>
  <c r="K68" i="2"/>
  <c r="L68" i="2"/>
  <c r="M68" i="2"/>
  <c r="N68" i="2"/>
  <c r="O68" i="2"/>
  <c r="P68" i="2"/>
  <c r="Q68" i="2"/>
  <c r="R68" i="2"/>
  <c r="S68" i="2"/>
  <c r="T68" i="2"/>
  <c r="U68" i="2"/>
  <c r="V68" i="2"/>
  <c r="W68" i="2"/>
  <c r="X68" i="2"/>
  <c r="Y68" i="2"/>
  <c r="Z68" i="2"/>
  <c r="AA68" i="2"/>
  <c r="AB68" i="2"/>
  <c r="AC68" i="2"/>
  <c r="AD68" i="2"/>
  <c r="AE68" i="2"/>
  <c r="AF68" i="2"/>
  <c r="AG68" i="2"/>
  <c r="AH68" i="2"/>
  <c r="AI68" i="2"/>
  <c r="AJ68" i="2"/>
  <c r="AK68" i="2"/>
  <c r="AL68" i="2"/>
  <c r="AM68" i="2"/>
  <c r="AN68" i="2"/>
  <c r="AO68" i="2"/>
  <c r="AP68" i="2"/>
  <c r="AQ68" i="2"/>
  <c r="AR68" i="2"/>
  <c r="AS68" i="2"/>
  <c r="AT68" i="2"/>
  <c r="AU68" i="2"/>
  <c r="AV68" i="2"/>
  <c r="AW68" i="2"/>
  <c r="AX68" i="2"/>
  <c r="AY68" i="2"/>
  <c r="AZ68" i="2"/>
  <c r="BA68" i="2"/>
  <c r="BB68" i="2"/>
  <c r="BC68" i="2"/>
  <c r="BD68" i="2"/>
  <c r="BE68" i="2"/>
  <c r="BF68" i="2"/>
  <c r="BG68" i="2"/>
  <c r="BH68" i="2"/>
  <c r="BI68" i="2"/>
  <c r="BJ68" i="2"/>
  <c r="BK68" i="2"/>
  <c r="BL68" i="2"/>
  <c r="BM68" i="2"/>
  <c r="BN68" i="2"/>
  <c r="BO68" i="2"/>
  <c r="BP68" i="2"/>
  <c r="BQ68" i="2"/>
  <c r="BR68" i="2"/>
  <c r="BS68" i="2"/>
  <c r="BT68" i="2"/>
  <c r="BU68" i="2"/>
  <c r="BV68" i="2"/>
  <c r="BW68" i="2"/>
  <c r="BX68" i="2"/>
  <c r="BY68" i="2"/>
  <c r="BZ68" i="2"/>
  <c r="CA68" i="2"/>
  <c r="CB68" i="2"/>
  <c r="CC68" i="2"/>
  <c r="CD68" i="2"/>
  <c r="CE68" i="2"/>
  <c r="D69" i="2"/>
  <c r="E69" i="2"/>
  <c r="F69" i="2"/>
  <c r="G69" i="2"/>
  <c r="H69" i="2"/>
  <c r="I69" i="2"/>
  <c r="J69" i="2"/>
  <c r="K69" i="2"/>
  <c r="L69" i="2"/>
  <c r="M69" i="2"/>
  <c r="N69" i="2"/>
  <c r="O69" i="2"/>
  <c r="P69" i="2"/>
  <c r="Q69" i="2"/>
  <c r="R69" i="2"/>
  <c r="S69" i="2"/>
  <c r="T69" i="2"/>
  <c r="U69" i="2"/>
  <c r="V69" i="2"/>
  <c r="W69" i="2"/>
  <c r="X69" i="2"/>
  <c r="Y69" i="2"/>
  <c r="Z69" i="2"/>
  <c r="AA69" i="2"/>
  <c r="AB69" i="2"/>
  <c r="AC69" i="2"/>
  <c r="AD69" i="2"/>
  <c r="AE69" i="2"/>
  <c r="AF69" i="2"/>
  <c r="AG69" i="2"/>
  <c r="AH69" i="2"/>
  <c r="AI69" i="2"/>
  <c r="AJ69" i="2"/>
  <c r="AK69" i="2"/>
  <c r="AL69" i="2"/>
  <c r="AM69" i="2"/>
  <c r="AN69" i="2"/>
  <c r="AO69" i="2"/>
  <c r="AP69" i="2"/>
  <c r="AQ69" i="2"/>
  <c r="AR69" i="2"/>
  <c r="AS69" i="2"/>
  <c r="AT69" i="2"/>
  <c r="AU69" i="2"/>
  <c r="AV69" i="2"/>
  <c r="AW69" i="2"/>
  <c r="AX69" i="2"/>
  <c r="AY69" i="2"/>
  <c r="AZ69" i="2"/>
  <c r="BA69" i="2"/>
  <c r="BB69" i="2"/>
  <c r="BC69" i="2"/>
  <c r="BD69" i="2"/>
  <c r="BE69" i="2"/>
  <c r="BF69" i="2"/>
  <c r="BG69" i="2"/>
  <c r="BH69" i="2"/>
  <c r="BI69" i="2"/>
  <c r="BJ69" i="2"/>
  <c r="BK69" i="2"/>
  <c r="BL69" i="2"/>
  <c r="BM69" i="2"/>
  <c r="BN69" i="2"/>
  <c r="BO69" i="2"/>
  <c r="BP69" i="2"/>
  <c r="BQ69" i="2"/>
  <c r="BR69" i="2"/>
  <c r="BS69" i="2"/>
  <c r="BT69" i="2"/>
  <c r="BU69" i="2"/>
  <c r="BV69" i="2"/>
  <c r="BW69" i="2"/>
  <c r="BX69" i="2"/>
  <c r="BY69" i="2"/>
  <c r="BZ69" i="2"/>
  <c r="CA69" i="2"/>
  <c r="CB69" i="2"/>
  <c r="CC69" i="2"/>
  <c r="CD69" i="2"/>
  <c r="CE69" i="2"/>
  <c r="D70" i="2"/>
  <c r="E70" i="2"/>
  <c r="F70" i="2"/>
  <c r="G70" i="2"/>
  <c r="H70" i="2"/>
  <c r="I70" i="2"/>
  <c r="J70" i="2"/>
  <c r="K70" i="2"/>
  <c r="L70" i="2"/>
  <c r="M70" i="2"/>
  <c r="N70" i="2"/>
  <c r="O70" i="2"/>
  <c r="P70" i="2"/>
  <c r="Q70" i="2"/>
  <c r="R70" i="2"/>
  <c r="S70" i="2"/>
  <c r="T70" i="2"/>
  <c r="U70" i="2"/>
  <c r="V70" i="2"/>
  <c r="W70" i="2"/>
  <c r="X70" i="2"/>
  <c r="Y70" i="2"/>
  <c r="Z70" i="2"/>
  <c r="AA70" i="2"/>
  <c r="AB70" i="2"/>
  <c r="AC70" i="2"/>
  <c r="AD70" i="2"/>
  <c r="AE70" i="2"/>
  <c r="AF70" i="2"/>
  <c r="AG70" i="2"/>
  <c r="AH70" i="2"/>
  <c r="AI70" i="2"/>
  <c r="AJ70" i="2"/>
  <c r="AK70" i="2"/>
  <c r="AL70" i="2"/>
  <c r="AM70" i="2"/>
  <c r="AN70" i="2"/>
  <c r="AO70" i="2"/>
  <c r="AP70" i="2"/>
  <c r="AQ70" i="2"/>
  <c r="AR70" i="2"/>
  <c r="AS70" i="2"/>
  <c r="AT70" i="2"/>
  <c r="AU70" i="2"/>
  <c r="AV70" i="2"/>
  <c r="AW70" i="2"/>
  <c r="AX70" i="2"/>
  <c r="AY70" i="2"/>
  <c r="AZ70" i="2"/>
  <c r="BA70" i="2"/>
  <c r="BB70" i="2"/>
  <c r="BC70" i="2"/>
  <c r="BD70" i="2"/>
  <c r="BE70" i="2"/>
  <c r="BF70" i="2"/>
  <c r="BG70" i="2"/>
  <c r="BH70" i="2"/>
  <c r="BI70" i="2"/>
  <c r="BJ70" i="2"/>
  <c r="BK70" i="2"/>
  <c r="BL70" i="2"/>
  <c r="BM70" i="2"/>
  <c r="BN70" i="2"/>
  <c r="BO70" i="2"/>
  <c r="BP70" i="2"/>
  <c r="BQ70" i="2"/>
  <c r="BR70" i="2"/>
  <c r="BS70" i="2"/>
  <c r="BT70" i="2"/>
  <c r="BU70" i="2"/>
  <c r="BV70" i="2"/>
  <c r="BW70" i="2"/>
  <c r="BX70" i="2"/>
  <c r="BY70" i="2"/>
  <c r="BZ70" i="2"/>
  <c r="CA70" i="2"/>
  <c r="CB70" i="2"/>
  <c r="CC70" i="2"/>
  <c r="CD70" i="2"/>
  <c r="CE70" i="2"/>
  <c r="AG71" i="2"/>
  <c r="E71" i="2" s="1"/>
  <c r="F71" i="2" s="1"/>
  <c r="G71" i="2" s="1"/>
  <c r="H71" i="2" s="1"/>
  <c r="I71" i="2" s="1"/>
  <c r="J71" i="2" s="1"/>
  <c r="K71" i="2" s="1"/>
  <c r="L71" i="2" s="1"/>
  <c r="M71" i="2" s="1"/>
  <c r="N71" i="2" s="1"/>
  <c r="O71" i="2" s="1"/>
  <c r="P71" i="2" s="1"/>
  <c r="Q71" i="2" s="1"/>
  <c r="R71" i="2" s="1"/>
  <c r="S71" i="2" s="1"/>
  <c r="T71" i="2" s="1"/>
  <c r="U71" i="2" s="1"/>
  <c r="V71" i="2" s="1"/>
  <c r="W71" i="2" s="1"/>
  <c r="X71" i="2" s="1"/>
  <c r="Y71" i="2" s="1"/>
  <c r="Z71" i="2" s="1"/>
  <c r="AA71" i="2" s="1"/>
  <c r="AB71" i="2" s="1"/>
  <c r="AC71" i="2" s="1"/>
  <c r="AD71" i="2" s="1"/>
  <c r="AE71" i="2" s="1"/>
  <c r="AF71" i="2" s="1"/>
  <c r="AH71" i="2"/>
  <c r="AI71" i="2"/>
  <c r="AJ71" i="2"/>
  <c r="AK71" i="2"/>
  <c r="AL71" i="2"/>
  <c r="AM71" i="2"/>
  <c r="AN71" i="2"/>
  <c r="AO71" i="2"/>
  <c r="AP71" i="2"/>
  <c r="AQ71" i="2"/>
  <c r="AR71" i="2"/>
  <c r="AS71" i="2"/>
  <c r="AT71" i="2"/>
  <c r="AU71" i="2"/>
  <c r="AV71" i="2"/>
  <c r="AW71" i="2"/>
  <c r="AX71" i="2"/>
  <c r="AY71" i="2"/>
  <c r="AZ71" i="2"/>
  <c r="BA71" i="2"/>
  <c r="BB71" i="2"/>
  <c r="BC71" i="2"/>
  <c r="BD71" i="2"/>
  <c r="BE71" i="2"/>
  <c r="BF71" i="2"/>
  <c r="BG71" i="2"/>
  <c r="BH71" i="2"/>
  <c r="BI71" i="2"/>
  <c r="BJ71" i="2"/>
  <c r="BK71" i="2"/>
  <c r="BL71" i="2"/>
  <c r="BM71" i="2"/>
  <c r="BN71" i="2"/>
  <c r="BO71" i="2"/>
  <c r="BP71" i="2"/>
  <c r="BQ71" i="2"/>
  <c r="BR71" i="2"/>
  <c r="BS71" i="2"/>
  <c r="BT71" i="2"/>
  <c r="BU71" i="2"/>
  <c r="BV71" i="2"/>
  <c r="BW71" i="2"/>
  <c r="BX71" i="2"/>
  <c r="BY71" i="2"/>
  <c r="BZ71" i="2"/>
  <c r="CA71" i="2"/>
  <c r="CB71" i="2"/>
  <c r="CC71" i="2"/>
  <c r="CD71" i="2"/>
  <c r="CE71" i="2"/>
  <c r="F26" i="5" l="1"/>
  <c r="G28" i="5"/>
  <c r="BC50" i="2"/>
  <c r="BB51" i="2"/>
  <c r="AT51" i="2"/>
  <c r="AL51" i="2"/>
  <c r="BA51" i="2"/>
  <c r="AS51" i="2"/>
  <c r="AK51" i="2"/>
  <c r="AZ51" i="2"/>
  <c r="AR51" i="2"/>
  <c r="AJ51" i="2"/>
  <c r="AY51" i="2"/>
  <c r="AQ51" i="2"/>
  <c r="AI51" i="2"/>
  <c r="AV51" i="2"/>
  <c r="AN51" i="2"/>
  <c r="D55" i="2"/>
  <c r="D60" i="3"/>
  <c r="E52" i="1"/>
  <c r="F51" i="1"/>
  <c r="G50" i="1"/>
  <c r="D52" i="1"/>
  <c r="D55" i="1" s="1"/>
  <c r="AR77" i="3"/>
  <c r="AR76" i="3"/>
  <c r="AB77" i="3"/>
  <c r="AB76" i="3"/>
  <c r="T77" i="3"/>
  <c r="T76" i="3"/>
  <c r="L77" i="3"/>
  <c r="L76" i="3"/>
  <c r="F80" i="3"/>
  <c r="G80" i="3" s="1"/>
  <c r="H80" i="3" s="1"/>
  <c r="D78" i="3"/>
  <c r="E82" i="3" s="1"/>
  <c r="D79" i="3"/>
  <c r="H78" i="3"/>
  <c r="H77" i="3"/>
  <c r="H79" i="3"/>
  <c r="P78" i="3"/>
  <c r="P77" i="3"/>
  <c r="P79" i="3"/>
  <c r="X78" i="3"/>
  <c r="X77" i="3"/>
  <c r="X79" i="3"/>
  <c r="AJ78" i="3"/>
  <c r="AJ79" i="3"/>
  <c r="AR78" i="3"/>
  <c r="AR79" i="3"/>
  <c r="AV78" i="3"/>
  <c r="AV77" i="3"/>
  <c r="AV79" i="3"/>
  <c r="Q78" i="3"/>
  <c r="Q79" i="3"/>
  <c r="Q76" i="3"/>
  <c r="AG78" i="3"/>
  <c r="AG79" i="3"/>
  <c r="AG76" i="3"/>
  <c r="AO78" i="3"/>
  <c r="AO79" i="3"/>
  <c r="AO76" i="3"/>
  <c r="O76" i="3"/>
  <c r="AU76" i="3"/>
  <c r="Q77" i="3"/>
  <c r="J79" i="3"/>
  <c r="J77" i="3"/>
  <c r="J76" i="3"/>
  <c r="R79" i="3"/>
  <c r="R77" i="3"/>
  <c r="R76" i="3"/>
  <c r="Z79" i="3"/>
  <c r="Z77" i="3"/>
  <c r="Z76" i="3"/>
  <c r="AH79" i="3"/>
  <c r="AH77" i="3"/>
  <c r="AH76" i="3"/>
  <c r="AP79" i="3"/>
  <c r="AP77" i="3"/>
  <c r="AP76" i="3"/>
  <c r="AX79" i="3"/>
  <c r="AX77" i="3"/>
  <c r="AX76" i="3"/>
  <c r="H76" i="3"/>
  <c r="P76" i="3"/>
  <c r="X76" i="3"/>
  <c r="AV76" i="3"/>
  <c r="D77" i="3"/>
  <c r="E81" i="3" s="1"/>
  <c r="AJ77" i="3"/>
  <c r="R78" i="3"/>
  <c r="AH78" i="3"/>
  <c r="AX78" i="3"/>
  <c r="G79" i="3"/>
  <c r="G77" i="3"/>
  <c r="K79" i="3"/>
  <c r="K77" i="3"/>
  <c r="K78" i="3"/>
  <c r="O79" i="3"/>
  <c r="O77" i="3"/>
  <c r="S79" i="3"/>
  <c r="S77" i="3"/>
  <c r="S78" i="3"/>
  <c r="W79" i="3"/>
  <c r="W77" i="3"/>
  <c r="AA79" i="3"/>
  <c r="AA77" i="3"/>
  <c r="AA78" i="3"/>
  <c r="AE79" i="3"/>
  <c r="AE77" i="3"/>
  <c r="AI79" i="3"/>
  <c r="AI77" i="3"/>
  <c r="AI78" i="3"/>
  <c r="AM79" i="3"/>
  <c r="AM77" i="3"/>
  <c r="AQ79" i="3"/>
  <c r="AQ77" i="3"/>
  <c r="AQ78" i="3"/>
  <c r="AU79" i="3"/>
  <c r="AU77" i="3"/>
  <c r="AY79" i="3"/>
  <c r="AY77" i="3"/>
  <c r="AY78" i="3"/>
  <c r="F79" i="3"/>
  <c r="F77" i="3"/>
  <c r="F78" i="3"/>
  <c r="F76" i="3"/>
  <c r="N79" i="3"/>
  <c r="N77" i="3"/>
  <c r="N78" i="3"/>
  <c r="N76" i="3"/>
  <c r="V79" i="3"/>
  <c r="V77" i="3"/>
  <c r="V78" i="3"/>
  <c r="V76" i="3"/>
  <c r="AD79" i="3"/>
  <c r="AD77" i="3"/>
  <c r="AD78" i="3"/>
  <c r="AD76" i="3"/>
  <c r="AL79" i="3"/>
  <c r="AL77" i="3"/>
  <c r="AL78" i="3"/>
  <c r="AL76" i="3"/>
  <c r="AT79" i="3"/>
  <c r="AT77" i="3"/>
  <c r="AT78" i="3"/>
  <c r="AT76" i="3"/>
  <c r="L78" i="3"/>
  <c r="L79" i="3"/>
  <c r="T78" i="3"/>
  <c r="T79" i="3"/>
  <c r="AB78" i="3"/>
  <c r="AB79" i="3"/>
  <c r="AF78" i="3"/>
  <c r="AF77" i="3"/>
  <c r="AF79" i="3"/>
  <c r="AN78" i="3"/>
  <c r="AN77" i="3"/>
  <c r="AN79" i="3"/>
  <c r="I78" i="3"/>
  <c r="I79" i="3"/>
  <c r="I76" i="3"/>
  <c r="Y78" i="3"/>
  <c r="Y79" i="3"/>
  <c r="Y76" i="3"/>
  <c r="AW78" i="3"/>
  <c r="AW79" i="3"/>
  <c r="AW76" i="3"/>
  <c r="G76" i="3"/>
  <c r="W76" i="3"/>
  <c r="AM76" i="3"/>
  <c r="AG77" i="3"/>
  <c r="AE78" i="3"/>
  <c r="E78" i="3"/>
  <c r="E77" i="3"/>
  <c r="E76" i="3"/>
  <c r="M78" i="3"/>
  <c r="M77" i="3"/>
  <c r="M76" i="3"/>
  <c r="U78" i="3"/>
  <c r="U77" i="3"/>
  <c r="U76" i="3"/>
  <c r="AC78" i="3"/>
  <c r="AC77" i="3"/>
  <c r="AC76" i="3"/>
  <c r="AK78" i="3"/>
  <c r="AK77" i="3"/>
  <c r="AK76" i="3"/>
  <c r="AS78" i="3"/>
  <c r="AS77" i="3"/>
  <c r="AS76" i="3"/>
  <c r="K76" i="3"/>
  <c r="S76" i="3"/>
  <c r="AA76" i="3"/>
  <c r="AI76" i="3"/>
  <c r="AQ76" i="3"/>
  <c r="AY76" i="3"/>
  <c r="I77" i="3"/>
  <c r="Y77" i="3"/>
  <c r="AO77" i="3"/>
  <c r="G78" i="3"/>
  <c r="W78" i="3"/>
  <c r="AM78" i="3"/>
  <c r="E79" i="3"/>
  <c r="AK79" i="3"/>
  <c r="G30" i="5" l="1"/>
  <c r="F28" i="5"/>
  <c r="BD50" i="2"/>
  <c r="BC51" i="2"/>
  <c r="H50" i="1"/>
  <c r="G51" i="1"/>
  <c r="F52" i="1"/>
  <c r="F81" i="3"/>
  <c r="G81" i="3" s="1"/>
  <c r="H81" i="3" s="1"/>
  <c r="I81" i="3" s="1"/>
  <c r="J81" i="3" s="1"/>
  <c r="K81" i="3" s="1"/>
  <c r="L81" i="3" s="1"/>
  <c r="M81" i="3" s="1"/>
  <c r="N81" i="3" s="1"/>
  <c r="O81" i="3" s="1"/>
  <c r="P81" i="3" s="1"/>
  <c r="Q81" i="3" s="1"/>
  <c r="R81" i="3" s="1"/>
  <c r="S81" i="3" s="1"/>
  <c r="T81" i="3" s="1"/>
  <c r="U81" i="3" s="1"/>
  <c r="V81" i="3" s="1"/>
  <c r="W81" i="3" s="1"/>
  <c r="X81" i="3" s="1"/>
  <c r="Y81" i="3" s="1"/>
  <c r="Z81" i="3" s="1"/>
  <c r="AA81" i="3" s="1"/>
  <c r="AB81" i="3" s="1"/>
  <c r="AC81" i="3" s="1"/>
  <c r="AD81" i="3" s="1"/>
  <c r="AE81" i="3" s="1"/>
  <c r="AF81" i="3" s="1"/>
  <c r="AG81" i="3" s="1"/>
  <c r="AH81" i="3" s="1"/>
  <c r="AI81" i="3" s="1"/>
  <c r="AJ81" i="3" s="1"/>
  <c r="AK81" i="3" s="1"/>
  <c r="AL81" i="3" s="1"/>
  <c r="AM81" i="3" s="1"/>
  <c r="AN81" i="3" s="1"/>
  <c r="AO81" i="3" s="1"/>
  <c r="AP81" i="3" s="1"/>
  <c r="AQ81" i="3" s="1"/>
  <c r="AR81" i="3" s="1"/>
  <c r="AS81" i="3" s="1"/>
  <c r="AT81" i="3" s="1"/>
  <c r="AU81" i="3" s="1"/>
  <c r="AV81" i="3" s="1"/>
  <c r="AW81" i="3" s="1"/>
  <c r="AX81" i="3" s="1"/>
  <c r="AY81" i="3" s="1"/>
  <c r="AZ81" i="3" s="1"/>
  <c r="BA81" i="3" s="1"/>
  <c r="BB81" i="3" s="1"/>
  <c r="BC81" i="3" s="1"/>
  <c r="BD81" i="3" s="1"/>
  <c r="BE81" i="3" s="1"/>
  <c r="BF81" i="3" s="1"/>
  <c r="BG81" i="3" s="1"/>
  <c r="BH81" i="3" s="1"/>
  <c r="BI81" i="3" s="1"/>
  <c r="BJ81" i="3" s="1"/>
  <c r="BK81" i="3" s="1"/>
  <c r="BL81" i="3" s="1"/>
  <c r="BM81" i="3" s="1"/>
  <c r="BN81" i="3" s="1"/>
  <c r="BO81" i="3" s="1"/>
  <c r="BP81" i="3" s="1"/>
  <c r="BQ81" i="3" s="1"/>
  <c r="BR81" i="3" s="1"/>
  <c r="BS81" i="3" s="1"/>
  <c r="BT81" i="3" s="1"/>
  <c r="BU81" i="3" s="1"/>
  <c r="BV81" i="3" s="1"/>
  <c r="BW81" i="3" s="1"/>
  <c r="BX81" i="3" s="1"/>
  <c r="BY81" i="3" s="1"/>
  <c r="BZ81" i="3" s="1"/>
  <c r="CA81" i="3" s="1"/>
  <c r="CB81" i="3" s="1"/>
  <c r="CC81" i="3" s="1"/>
  <c r="CD81" i="3" s="1"/>
  <c r="CE81" i="3" s="1"/>
  <c r="CF81" i="3" s="1"/>
  <c r="CG81" i="3" s="1"/>
  <c r="CH81" i="3" s="1"/>
  <c r="CI81" i="3" s="1"/>
  <c r="CJ81" i="3" s="1"/>
  <c r="CK81" i="3" s="1"/>
  <c r="CL81" i="3" s="1"/>
  <c r="CM81" i="3" s="1"/>
  <c r="CN81" i="3" s="1"/>
  <c r="CO81" i="3" s="1"/>
  <c r="CP81" i="3" s="1"/>
  <c r="CQ81" i="3" s="1"/>
  <c r="CR81" i="3" s="1"/>
  <c r="CS81" i="3" s="1"/>
  <c r="CT81" i="3" s="1"/>
  <c r="CU81" i="3" s="1"/>
  <c r="CV81" i="3" s="1"/>
  <c r="CW81" i="3" s="1"/>
  <c r="CX81" i="3" s="1"/>
  <c r="CY81" i="3" s="1"/>
  <c r="CZ81" i="3" s="1"/>
  <c r="DA81" i="3" s="1"/>
  <c r="DB81" i="3" s="1"/>
  <c r="DC81" i="3" s="1"/>
  <c r="DD81" i="3" s="1"/>
  <c r="DE81" i="3" s="1"/>
  <c r="DF81" i="3" s="1"/>
  <c r="DG81" i="3" s="1"/>
  <c r="DH81" i="3" s="1"/>
  <c r="DI81" i="3" s="1"/>
  <c r="DJ81" i="3" s="1"/>
  <c r="DK81" i="3" s="1"/>
  <c r="DL81" i="3" s="1"/>
  <c r="DM81" i="3" s="1"/>
  <c r="DN81" i="3" s="1"/>
  <c r="DO81" i="3" s="1"/>
  <c r="DP81" i="3" s="1"/>
  <c r="DQ81" i="3" s="1"/>
  <c r="DR81" i="3" s="1"/>
  <c r="DS81" i="3" s="1"/>
  <c r="DT81" i="3" s="1"/>
  <c r="DU81" i="3" s="1"/>
  <c r="DV81" i="3" s="1"/>
  <c r="DW81" i="3" s="1"/>
  <c r="DX81" i="3" s="1"/>
  <c r="DY81" i="3" s="1"/>
  <c r="DZ81" i="3" s="1"/>
  <c r="EA81" i="3" s="1"/>
  <c r="EB81" i="3" s="1"/>
  <c r="EC81" i="3" s="1"/>
  <c r="F82" i="3"/>
  <c r="G82" i="3" s="1"/>
  <c r="H82" i="3" s="1"/>
  <c r="I82" i="3" s="1"/>
  <c r="J82" i="3" s="1"/>
  <c r="K82" i="3" s="1"/>
  <c r="L82" i="3" s="1"/>
  <c r="M82" i="3" s="1"/>
  <c r="N82" i="3" s="1"/>
  <c r="O82" i="3" s="1"/>
  <c r="P82" i="3" s="1"/>
  <c r="Q82" i="3" s="1"/>
  <c r="R82" i="3" s="1"/>
  <c r="S82" i="3" s="1"/>
  <c r="T82" i="3" s="1"/>
  <c r="U82" i="3" s="1"/>
  <c r="V82" i="3" s="1"/>
  <c r="W82" i="3" s="1"/>
  <c r="X82" i="3" s="1"/>
  <c r="Y82" i="3" s="1"/>
  <c r="Z82" i="3" s="1"/>
  <c r="AA82" i="3" s="1"/>
  <c r="AB82" i="3" s="1"/>
  <c r="AC82" i="3" s="1"/>
  <c r="AD82" i="3" s="1"/>
  <c r="AE82" i="3" s="1"/>
  <c r="AF82" i="3" s="1"/>
  <c r="AG82" i="3" s="1"/>
  <c r="AH82" i="3" s="1"/>
  <c r="AI82" i="3" s="1"/>
  <c r="AJ82" i="3" s="1"/>
  <c r="AK82" i="3" s="1"/>
  <c r="AL82" i="3" s="1"/>
  <c r="AM82" i="3" s="1"/>
  <c r="AN82" i="3" s="1"/>
  <c r="AO82" i="3" s="1"/>
  <c r="AP82" i="3" s="1"/>
  <c r="AQ82" i="3" s="1"/>
  <c r="AR82" i="3" s="1"/>
  <c r="AS82" i="3" s="1"/>
  <c r="AT82" i="3" s="1"/>
  <c r="AU82" i="3" s="1"/>
  <c r="AV82" i="3" s="1"/>
  <c r="AW82" i="3" s="1"/>
  <c r="AX82" i="3" s="1"/>
  <c r="AY82" i="3" s="1"/>
  <c r="AZ82" i="3" s="1"/>
  <c r="BA82" i="3" s="1"/>
  <c r="BB82" i="3" s="1"/>
  <c r="BC82" i="3" s="1"/>
  <c r="BD82" i="3" s="1"/>
  <c r="BE82" i="3" s="1"/>
  <c r="BF82" i="3" s="1"/>
  <c r="BG82" i="3" s="1"/>
  <c r="BH82" i="3" s="1"/>
  <c r="BI82" i="3" s="1"/>
  <c r="BJ82" i="3" s="1"/>
  <c r="BK82" i="3" s="1"/>
  <c r="BL82" i="3" s="1"/>
  <c r="BM82" i="3" s="1"/>
  <c r="BN82" i="3" s="1"/>
  <c r="BO82" i="3" s="1"/>
  <c r="BP82" i="3" s="1"/>
  <c r="BQ82" i="3" s="1"/>
  <c r="BR82" i="3" s="1"/>
  <c r="BS82" i="3" s="1"/>
  <c r="BT82" i="3" s="1"/>
  <c r="BU82" i="3" s="1"/>
  <c r="BV82" i="3" s="1"/>
  <c r="BW82" i="3" s="1"/>
  <c r="BX82" i="3" s="1"/>
  <c r="BY82" i="3" s="1"/>
  <c r="BZ82" i="3" s="1"/>
  <c r="CA82" i="3" s="1"/>
  <c r="CB82" i="3" s="1"/>
  <c r="CC82" i="3" s="1"/>
  <c r="CD82" i="3" s="1"/>
  <c r="CE82" i="3" s="1"/>
  <c r="CF82" i="3" s="1"/>
  <c r="CG82" i="3" s="1"/>
  <c r="CH82" i="3" s="1"/>
  <c r="CI82" i="3" s="1"/>
  <c r="CJ82" i="3" s="1"/>
  <c r="CK82" i="3" s="1"/>
  <c r="CL82" i="3" s="1"/>
  <c r="CM82" i="3" s="1"/>
  <c r="CN82" i="3" s="1"/>
  <c r="CO82" i="3" s="1"/>
  <c r="CP82" i="3" s="1"/>
  <c r="CQ82" i="3" s="1"/>
  <c r="CR82" i="3" s="1"/>
  <c r="CS82" i="3" s="1"/>
  <c r="CT82" i="3" s="1"/>
  <c r="CU82" i="3" s="1"/>
  <c r="CV82" i="3" s="1"/>
  <c r="CW82" i="3" s="1"/>
  <c r="CX82" i="3" s="1"/>
  <c r="CY82" i="3" s="1"/>
  <c r="CZ82" i="3" s="1"/>
  <c r="DA82" i="3" s="1"/>
  <c r="DB82" i="3" s="1"/>
  <c r="DC82" i="3" s="1"/>
  <c r="DD82" i="3" s="1"/>
  <c r="DE82" i="3" s="1"/>
  <c r="DF82" i="3" s="1"/>
  <c r="DG82" i="3" s="1"/>
  <c r="DH82" i="3" s="1"/>
  <c r="DI82" i="3" s="1"/>
  <c r="DJ82" i="3" s="1"/>
  <c r="DK82" i="3" s="1"/>
  <c r="DL82" i="3" s="1"/>
  <c r="DM82" i="3" s="1"/>
  <c r="DN82" i="3" s="1"/>
  <c r="DO82" i="3" s="1"/>
  <c r="DP82" i="3" s="1"/>
  <c r="DQ82" i="3" s="1"/>
  <c r="DR82" i="3" s="1"/>
  <c r="DS82" i="3" s="1"/>
  <c r="DT82" i="3" s="1"/>
  <c r="DU82" i="3" s="1"/>
  <c r="DV82" i="3" s="1"/>
  <c r="DW82" i="3" s="1"/>
  <c r="DX82" i="3" s="1"/>
  <c r="DY82" i="3" s="1"/>
  <c r="DZ82" i="3" s="1"/>
  <c r="EA82" i="3" s="1"/>
  <c r="EB82" i="3" s="1"/>
  <c r="EC82" i="3" s="1"/>
  <c r="I80" i="3"/>
  <c r="J80" i="3" s="1"/>
  <c r="K80" i="3" s="1"/>
  <c r="L80" i="3" s="1"/>
  <c r="M80" i="3" s="1"/>
  <c r="N80" i="3" s="1"/>
  <c r="O80" i="3" s="1"/>
  <c r="P80" i="3" s="1"/>
  <c r="Q80" i="3" s="1"/>
  <c r="R80" i="3" s="1"/>
  <c r="S80" i="3" s="1"/>
  <c r="T80" i="3" s="1"/>
  <c r="U80" i="3" s="1"/>
  <c r="V80" i="3" s="1"/>
  <c r="W80" i="3" s="1"/>
  <c r="X80" i="3" s="1"/>
  <c r="Y80" i="3" s="1"/>
  <c r="Z80" i="3" s="1"/>
  <c r="AA80" i="3" s="1"/>
  <c r="AB80" i="3" s="1"/>
  <c r="AC80" i="3" s="1"/>
  <c r="AD80" i="3" s="1"/>
  <c r="AE80" i="3" s="1"/>
  <c r="AF80" i="3" s="1"/>
  <c r="AG80" i="3" s="1"/>
  <c r="AH80" i="3" s="1"/>
  <c r="AI80" i="3" s="1"/>
  <c r="AJ80" i="3" s="1"/>
  <c r="AK80" i="3" s="1"/>
  <c r="AL80" i="3" s="1"/>
  <c r="AM80" i="3" s="1"/>
  <c r="AN80" i="3" s="1"/>
  <c r="AO80" i="3" s="1"/>
  <c r="AP80" i="3" s="1"/>
  <c r="AQ80" i="3" s="1"/>
  <c r="AR80" i="3" s="1"/>
  <c r="AS80" i="3" s="1"/>
  <c r="AT80" i="3" s="1"/>
  <c r="AU80" i="3" s="1"/>
  <c r="AV80" i="3" s="1"/>
  <c r="AW80" i="3" s="1"/>
  <c r="AX80" i="3" s="1"/>
  <c r="AY80" i="3" s="1"/>
  <c r="AZ80" i="3" s="1"/>
  <c r="BA80" i="3" s="1"/>
  <c r="BB80" i="3" s="1"/>
  <c r="BC80" i="3" s="1"/>
  <c r="BD80" i="3" s="1"/>
  <c r="BE80" i="3" s="1"/>
  <c r="BF80" i="3" s="1"/>
  <c r="BG80" i="3" s="1"/>
  <c r="BH80" i="3" s="1"/>
  <c r="BI80" i="3" s="1"/>
  <c r="BJ80" i="3" s="1"/>
  <c r="BK80" i="3" s="1"/>
  <c r="BL80" i="3" s="1"/>
  <c r="BM80" i="3" s="1"/>
  <c r="BN80" i="3" s="1"/>
  <c r="BO80" i="3" s="1"/>
  <c r="BP80" i="3" s="1"/>
  <c r="BQ80" i="3" s="1"/>
  <c r="BR80" i="3" s="1"/>
  <c r="BS80" i="3" s="1"/>
  <c r="BT80" i="3" s="1"/>
  <c r="BU80" i="3" s="1"/>
  <c r="BV80" i="3" s="1"/>
  <c r="BW80" i="3" s="1"/>
  <c r="BX80" i="3" s="1"/>
  <c r="BY80" i="3" s="1"/>
  <c r="BZ80" i="3" s="1"/>
  <c r="CA80" i="3" s="1"/>
  <c r="CB80" i="3" s="1"/>
  <c r="CC80" i="3" s="1"/>
  <c r="CD80" i="3" s="1"/>
  <c r="CE80" i="3" s="1"/>
  <c r="CF80" i="3" s="1"/>
  <c r="CG80" i="3" s="1"/>
  <c r="CH80" i="3" s="1"/>
  <c r="CI80" i="3" s="1"/>
  <c r="CJ80" i="3" s="1"/>
  <c r="CK80" i="3" s="1"/>
  <c r="CL80" i="3" s="1"/>
  <c r="CM80" i="3" s="1"/>
  <c r="CN80" i="3" s="1"/>
  <c r="CO80" i="3" s="1"/>
  <c r="CP80" i="3" s="1"/>
  <c r="CQ80" i="3" s="1"/>
  <c r="CR80" i="3" s="1"/>
  <c r="CS80" i="3" s="1"/>
  <c r="CT80" i="3" s="1"/>
  <c r="CU80" i="3" s="1"/>
  <c r="CV80" i="3" s="1"/>
  <c r="CW80" i="3" s="1"/>
  <c r="CX80" i="3" s="1"/>
  <c r="CY80" i="3" s="1"/>
  <c r="CZ80" i="3" s="1"/>
  <c r="DA80" i="3" s="1"/>
  <c r="DB80" i="3" s="1"/>
  <c r="DC80" i="3" s="1"/>
  <c r="DD80" i="3" s="1"/>
  <c r="DE80" i="3" s="1"/>
  <c r="DF80" i="3" s="1"/>
  <c r="DG80" i="3" s="1"/>
  <c r="DH80" i="3" s="1"/>
  <c r="DI80" i="3" s="1"/>
  <c r="DJ80" i="3" s="1"/>
  <c r="DK80" i="3" s="1"/>
  <c r="DL80" i="3" s="1"/>
  <c r="DM80" i="3" s="1"/>
  <c r="DN80" i="3" s="1"/>
  <c r="DO80" i="3" s="1"/>
  <c r="DP80" i="3" s="1"/>
  <c r="DQ80" i="3" s="1"/>
  <c r="DR80" i="3" s="1"/>
  <c r="DS80" i="3" s="1"/>
  <c r="DT80" i="3" s="1"/>
  <c r="DU80" i="3" s="1"/>
  <c r="DV80" i="3" s="1"/>
  <c r="DW80" i="3" s="1"/>
  <c r="DX80" i="3" s="1"/>
  <c r="DY80" i="3" s="1"/>
  <c r="DZ80" i="3" s="1"/>
  <c r="EA80" i="3" s="1"/>
  <c r="EB80" i="3" s="1"/>
  <c r="EC80" i="3" s="1"/>
  <c r="E84" i="3"/>
  <c r="E85" i="3" s="1"/>
  <c r="F52" i="2"/>
  <c r="F30" i="5" l="1"/>
  <c r="G32" i="5"/>
  <c r="BE50" i="2"/>
  <c r="BD51" i="2"/>
  <c r="G52" i="1"/>
  <c r="H51" i="1"/>
  <c r="I50" i="1"/>
  <c r="G52" i="2"/>
  <c r="F32" i="5" l="1"/>
  <c r="G34" i="5"/>
  <c r="BF50" i="2"/>
  <c r="BE51" i="2"/>
  <c r="H52" i="1"/>
  <c r="I51" i="1"/>
  <c r="J50" i="1"/>
  <c r="F84" i="3"/>
  <c r="F85" i="3" s="1"/>
  <c r="H52" i="2"/>
  <c r="G35" i="5" l="1"/>
  <c r="G36" i="5" s="1"/>
  <c r="F34" i="5"/>
  <c r="BG50" i="2"/>
  <c r="BF51" i="2"/>
  <c r="I52" i="1"/>
  <c r="J51" i="1"/>
  <c r="K50" i="1"/>
  <c r="G84" i="3"/>
  <c r="G85" i="3" s="1"/>
  <c r="I52" i="2"/>
  <c r="I36" i="5" l="1"/>
  <c r="H37" i="5" s="1"/>
  <c r="G37" i="5"/>
  <c r="BH50" i="2"/>
  <c r="BG51" i="2"/>
  <c r="K51" i="1"/>
  <c r="L50" i="1"/>
  <c r="J52" i="1"/>
  <c r="H84" i="3"/>
  <c r="H85" i="3" s="1"/>
  <c r="J52" i="2"/>
  <c r="BI50" i="2" l="1"/>
  <c r="BH51" i="2"/>
  <c r="L51" i="1"/>
  <c r="M50" i="1"/>
  <c r="K52" i="1"/>
  <c r="I84" i="3"/>
  <c r="I85" i="3" s="1"/>
  <c r="K52" i="2"/>
  <c r="BJ50" i="2" l="1"/>
  <c r="BI51" i="2"/>
  <c r="M51" i="1"/>
  <c r="N50" i="1"/>
  <c r="L52" i="1"/>
  <c r="J84" i="3"/>
  <c r="J85" i="3" s="1"/>
  <c r="L52" i="2"/>
  <c r="BK50" i="2" l="1"/>
  <c r="BJ51" i="2"/>
  <c r="N51" i="1"/>
  <c r="O50" i="1"/>
  <c r="M52" i="1"/>
  <c r="K84" i="3"/>
  <c r="K85" i="3" s="1"/>
  <c r="M52" i="2"/>
  <c r="BL50" i="2" l="1"/>
  <c r="BK51" i="2"/>
  <c r="O51" i="1"/>
  <c r="P50" i="1"/>
  <c r="N52" i="1"/>
  <c r="L84" i="3"/>
  <c r="L85" i="3" s="1"/>
  <c r="N52" i="2"/>
  <c r="BM50" i="2" l="1"/>
  <c r="BL51" i="2"/>
  <c r="P51" i="1"/>
  <c r="Q50" i="1"/>
  <c r="O52" i="1"/>
  <c r="M84" i="3"/>
  <c r="M85" i="3" s="1"/>
  <c r="O52" i="2"/>
  <c r="BN50" i="2" l="1"/>
  <c r="BM51" i="2"/>
  <c r="R50" i="1"/>
  <c r="Q51" i="1"/>
  <c r="P52" i="1"/>
  <c r="N84" i="3"/>
  <c r="N85" i="3" s="1"/>
  <c r="P52" i="2"/>
  <c r="BO50" i="2" l="1"/>
  <c r="BN51" i="2"/>
  <c r="Q52" i="1"/>
  <c r="R51" i="1"/>
  <c r="S50" i="1"/>
  <c r="O84" i="3"/>
  <c r="O85" i="3" s="1"/>
  <c r="Q52" i="2"/>
  <c r="BP50" i="2" l="1"/>
  <c r="BO51" i="2"/>
  <c r="S51" i="1"/>
  <c r="T50" i="1"/>
  <c r="R52" i="1"/>
  <c r="P84" i="3"/>
  <c r="P85" i="3" s="1"/>
  <c r="R52" i="2"/>
  <c r="BQ50" i="2" l="1"/>
  <c r="BP51" i="2"/>
  <c r="T51" i="1"/>
  <c r="U50" i="1"/>
  <c r="S52" i="1"/>
  <c r="Q84" i="3"/>
  <c r="Q85" i="3" s="1"/>
  <c r="S52" i="2"/>
  <c r="BQ51" i="2" l="1"/>
  <c r="BR50" i="2"/>
  <c r="V50" i="1"/>
  <c r="U51" i="1"/>
  <c r="T52" i="1"/>
  <c r="R84" i="3"/>
  <c r="R85" i="3" s="1"/>
  <c r="T52" i="2"/>
  <c r="BS50" i="2" l="1"/>
  <c r="BR51" i="2"/>
  <c r="U52" i="1"/>
  <c r="V51" i="1"/>
  <c r="W50" i="1"/>
  <c r="S84" i="3"/>
  <c r="S85" i="3" s="1"/>
  <c r="U52" i="2"/>
  <c r="BT50" i="2" l="1"/>
  <c r="BS51" i="2"/>
  <c r="W51" i="1"/>
  <c r="X50" i="1"/>
  <c r="V52" i="1"/>
  <c r="T84" i="3"/>
  <c r="T85" i="3" s="1"/>
  <c r="V52" i="2"/>
  <c r="BU50" i="2" l="1"/>
  <c r="BT51" i="2"/>
  <c r="X51" i="1"/>
  <c r="Y50" i="1"/>
  <c r="W52" i="1"/>
  <c r="U84" i="3"/>
  <c r="U85" i="3" s="1"/>
  <c r="W52" i="2"/>
  <c r="BV50" i="2" l="1"/>
  <c r="BU51" i="2"/>
  <c r="Y51" i="1"/>
  <c r="Z50" i="1"/>
  <c r="X52" i="1"/>
  <c r="V84" i="3"/>
  <c r="V85" i="3" s="1"/>
  <c r="X52" i="2"/>
  <c r="BW50" i="2" l="1"/>
  <c r="BV51" i="2"/>
  <c r="Z51" i="1"/>
  <c r="AA50" i="1"/>
  <c r="Y52" i="1"/>
  <c r="W84" i="3"/>
  <c r="W85" i="3" s="1"/>
  <c r="Y52" i="2"/>
  <c r="BX50" i="2" l="1"/>
  <c r="BW51" i="2"/>
  <c r="AB50" i="1"/>
  <c r="AA51" i="1"/>
  <c r="Z52" i="1"/>
  <c r="X84" i="3"/>
  <c r="X85" i="3" s="1"/>
  <c r="Z52" i="2"/>
  <c r="BY50" i="2" l="1"/>
  <c r="BX51" i="2"/>
  <c r="AA52" i="1"/>
  <c r="AC50" i="1"/>
  <c r="AB51" i="1"/>
  <c r="Y84" i="3"/>
  <c r="Y85" i="3" s="1"/>
  <c r="AA52" i="2"/>
  <c r="BZ50" i="2" l="1"/>
  <c r="BY51" i="2"/>
  <c r="AB52" i="1"/>
  <c r="AC51" i="1"/>
  <c r="AD50" i="1"/>
  <c r="Z84" i="3"/>
  <c r="Z85" i="3" s="1"/>
  <c r="AB52" i="2"/>
  <c r="BZ51" i="2" l="1"/>
  <c r="CA50" i="2"/>
  <c r="AD51" i="1"/>
  <c r="AE50" i="1"/>
  <c r="AC52" i="1"/>
  <c r="AA84" i="3"/>
  <c r="AA85" i="3" s="1"/>
  <c r="AC52" i="2"/>
  <c r="CB50" i="2" l="1"/>
  <c r="CA51" i="2"/>
  <c r="AE51" i="1"/>
  <c r="AF50" i="1"/>
  <c r="AD52" i="1"/>
  <c r="AB84" i="3"/>
  <c r="AB85" i="3" s="1"/>
  <c r="AD52" i="2"/>
  <c r="CC50" i="2" l="1"/>
  <c r="CB51" i="2"/>
  <c r="AF51" i="1"/>
  <c r="AE52" i="1"/>
  <c r="AC84" i="3"/>
  <c r="AC85" i="3" s="1"/>
  <c r="AE52" i="2"/>
  <c r="CD50" i="2" l="1"/>
  <c r="CC51" i="2"/>
  <c r="AH50" i="1"/>
  <c r="AG51" i="1"/>
  <c r="AF52" i="1"/>
  <c r="AD84" i="3"/>
  <c r="AD85" i="3" s="1"/>
  <c r="AF52" i="2"/>
  <c r="CE50" i="2" l="1"/>
  <c r="CD51" i="2"/>
  <c r="AG52" i="1"/>
  <c r="AG55" i="1" s="1"/>
  <c r="C56" i="1" s="1"/>
  <c r="AH51" i="1"/>
  <c r="AI50" i="1"/>
  <c r="AE84" i="3"/>
  <c r="AE85" i="3" s="1"/>
  <c r="AG52" i="2"/>
  <c r="AG55" i="2" s="1"/>
  <c r="C56" i="2" s="1"/>
  <c r="CF50" i="2" l="1"/>
  <c r="CE51" i="2"/>
  <c r="AI51" i="1"/>
  <c r="AJ50" i="1"/>
  <c r="AH52" i="1"/>
  <c r="AH55" i="1" s="1"/>
  <c r="AF84" i="3"/>
  <c r="AF85" i="3" s="1"/>
  <c r="AH52" i="2"/>
  <c r="AH55" i="2" s="1"/>
  <c r="CG50" i="2" l="1"/>
  <c r="CF51" i="2"/>
  <c r="AJ51" i="1"/>
  <c r="AK50" i="1"/>
  <c r="AI52" i="1"/>
  <c r="AI55" i="1" s="1"/>
  <c r="AG84" i="3"/>
  <c r="AG85" i="3" s="1"/>
  <c r="AI52" i="2"/>
  <c r="AI55" i="2" s="1"/>
  <c r="CH50" i="2" l="1"/>
  <c r="CG51" i="2"/>
  <c r="AL50" i="1"/>
  <c r="AK51" i="1"/>
  <c r="AJ52" i="1"/>
  <c r="AJ55" i="1" s="1"/>
  <c r="AH84" i="3"/>
  <c r="AH85" i="3" s="1"/>
  <c r="AJ52" i="2"/>
  <c r="AJ55" i="2" s="1"/>
  <c r="CI50" i="2" l="1"/>
  <c r="CH51" i="2"/>
  <c r="AK52" i="1"/>
  <c r="AK55" i="1" s="1"/>
  <c r="AL51" i="1"/>
  <c r="AM50" i="1"/>
  <c r="AI84" i="3"/>
  <c r="AI85" i="3" s="1"/>
  <c r="AK52" i="2"/>
  <c r="AK55" i="2" s="1"/>
  <c r="CJ50" i="2" l="1"/>
  <c r="CI51" i="2"/>
  <c r="AN50" i="1"/>
  <c r="AM51" i="1"/>
  <c r="AL52" i="1"/>
  <c r="AL55" i="1" s="1"/>
  <c r="AJ84" i="3"/>
  <c r="AJ85" i="3" s="1"/>
  <c r="AL52" i="2"/>
  <c r="AL55" i="2" s="1"/>
  <c r="CJ51" i="2" l="1"/>
  <c r="CK50" i="2"/>
  <c r="AM52" i="1"/>
  <c r="AM55" i="1" s="1"/>
  <c r="AN51" i="1"/>
  <c r="AO50" i="1"/>
  <c r="AK84" i="3"/>
  <c r="AK85" i="3" s="1"/>
  <c r="AM52" i="2"/>
  <c r="AM55" i="2" s="1"/>
  <c r="CL50" i="2" l="1"/>
  <c r="CK51" i="2"/>
  <c r="AO51" i="1"/>
  <c r="AP50" i="1"/>
  <c r="AN52" i="1"/>
  <c r="AN55" i="1" s="1"/>
  <c r="AL84" i="3"/>
  <c r="AL85" i="3" s="1"/>
  <c r="AN52" i="2"/>
  <c r="AN55" i="2" s="1"/>
  <c r="CM50" i="2" l="1"/>
  <c r="CL51" i="2"/>
  <c r="AP51" i="1"/>
  <c r="AQ50" i="1"/>
  <c r="AO52" i="1"/>
  <c r="AO55" i="1" s="1"/>
  <c r="AM84" i="3"/>
  <c r="AM85" i="3" s="1"/>
  <c r="AO52" i="2"/>
  <c r="AO55" i="2" s="1"/>
  <c r="CN50" i="2" l="1"/>
  <c r="CM51" i="2"/>
  <c r="AR50" i="1"/>
  <c r="AQ51" i="1"/>
  <c r="AP52" i="1"/>
  <c r="AP55" i="1" s="1"/>
  <c r="AN84" i="3"/>
  <c r="AN85" i="3" s="1"/>
  <c r="AP52" i="2"/>
  <c r="AP55" i="2" s="1"/>
  <c r="CO50" i="2" l="1"/>
  <c r="CN51" i="2"/>
  <c r="AQ52" i="1"/>
  <c r="AQ55" i="1" s="1"/>
  <c r="AR51" i="1"/>
  <c r="AS50" i="1"/>
  <c r="AO84" i="3"/>
  <c r="AO85" i="3" s="1"/>
  <c r="AQ52" i="2"/>
  <c r="AQ55" i="2" s="1"/>
  <c r="CP50" i="2" l="1"/>
  <c r="CO51" i="2"/>
  <c r="AS51" i="1"/>
  <c r="AT50" i="1"/>
  <c r="AR52" i="1"/>
  <c r="AR55" i="1" s="1"/>
  <c r="AP84" i="3"/>
  <c r="AP85" i="3" s="1"/>
  <c r="AR52" i="2"/>
  <c r="AR55" i="2" s="1"/>
  <c r="CQ50" i="2" l="1"/>
  <c r="CP51" i="2"/>
  <c r="AT51" i="1"/>
  <c r="AU50" i="1"/>
  <c r="AS52" i="1"/>
  <c r="AS55" i="1" s="1"/>
  <c r="AQ84" i="3"/>
  <c r="AQ85" i="3" s="1"/>
  <c r="AS52" i="2"/>
  <c r="AS55" i="2" s="1"/>
  <c r="CR50" i="2" l="1"/>
  <c r="CQ51" i="2"/>
  <c r="AV50" i="1"/>
  <c r="AU51" i="1"/>
  <c r="AT52" i="1"/>
  <c r="AT55" i="1" s="1"/>
  <c r="AR84" i="3"/>
  <c r="AR85" i="3" s="1"/>
  <c r="AT52" i="2"/>
  <c r="AT55" i="2" s="1"/>
  <c r="CS50" i="2" l="1"/>
  <c r="CR51" i="2"/>
  <c r="AU52" i="1"/>
  <c r="AU55" i="1" s="1"/>
  <c r="AW50" i="1"/>
  <c r="AV51" i="1"/>
  <c r="AS84" i="3"/>
  <c r="AS85" i="3" s="1"/>
  <c r="AU52" i="2"/>
  <c r="AU55" i="2" s="1"/>
  <c r="CT50" i="2" l="1"/>
  <c r="CS51" i="2"/>
  <c r="AV52" i="1"/>
  <c r="AV55" i="1" s="1"/>
  <c r="AX50" i="1"/>
  <c r="AW51" i="1"/>
  <c r="AT84" i="3"/>
  <c r="AT85" i="3" s="1"/>
  <c r="AV52" i="2"/>
  <c r="AV55" i="2" s="1"/>
  <c r="CU50" i="2" l="1"/>
  <c r="CT51" i="2"/>
  <c r="AW52" i="1"/>
  <c r="AW55" i="1" s="1"/>
  <c r="AX51" i="1"/>
  <c r="AY50" i="1"/>
  <c r="AU84" i="3"/>
  <c r="AU85" i="3" s="1"/>
  <c r="AW52" i="2"/>
  <c r="AW55" i="2" s="1"/>
  <c r="CV50" i="2" l="1"/>
  <c r="CU51" i="2"/>
  <c r="AZ50" i="1"/>
  <c r="AY51" i="1"/>
  <c r="AX52" i="1"/>
  <c r="AX55" i="1" s="1"/>
  <c r="AV84" i="3"/>
  <c r="AV85" i="3" s="1"/>
  <c r="AX52" i="2"/>
  <c r="AX55" i="2" s="1"/>
  <c r="CW50" i="2" l="1"/>
  <c r="CV51" i="2"/>
  <c r="AY52" i="1"/>
  <c r="AY55" i="1" s="1"/>
  <c r="AZ51" i="1"/>
  <c r="BA50" i="1"/>
  <c r="AW84" i="3"/>
  <c r="AW85" i="3" s="1"/>
  <c r="AY52" i="2"/>
  <c r="AY55" i="2" s="1"/>
  <c r="CX50" i="2" l="1"/>
  <c r="CW51" i="2"/>
  <c r="BB50" i="1"/>
  <c r="BA51" i="1"/>
  <c r="AZ52" i="1"/>
  <c r="AZ55" i="1" s="1"/>
  <c r="AX84" i="3"/>
  <c r="AX85" i="3" s="1"/>
  <c r="AZ52" i="2"/>
  <c r="AZ55" i="2" s="1"/>
  <c r="CY50" i="2" l="1"/>
  <c r="CX51" i="2"/>
  <c r="BA52" i="1"/>
  <c r="BA55" i="1" s="1"/>
  <c r="BB51" i="1"/>
  <c r="BC50" i="1"/>
  <c r="AY84" i="3"/>
  <c r="AY85" i="3" s="1"/>
  <c r="BA52" i="2"/>
  <c r="BA55" i="2" s="1"/>
  <c r="CY51" i="2" l="1"/>
  <c r="CZ50" i="2"/>
  <c r="BD50" i="1"/>
  <c r="BC51" i="1"/>
  <c r="BB52" i="1"/>
  <c r="BB55" i="1" s="1"/>
  <c r="AZ84" i="3"/>
  <c r="AZ85" i="3" s="1"/>
  <c r="BB52" i="2"/>
  <c r="BB55" i="2" s="1"/>
  <c r="DA50" i="2" l="1"/>
  <c r="CZ51" i="2"/>
  <c r="BC52" i="1"/>
  <c r="BC55" i="1" s="1"/>
  <c r="BD51" i="1"/>
  <c r="BE50" i="1"/>
  <c r="BA84" i="3"/>
  <c r="BA85" i="3" s="1"/>
  <c r="BC52" i="2"/>
  <c r="BC55" i="2" s="1"/>
  <c r="DB50" i="2" l="1"/>
  <c r="DA51" i="2"/>
  <c r="BE51" i="1"/>
  <c r="BF50" i="1"/>
  <c r="BD52" i="1"/>
  <c r="BD55" i="1" s="1"/>
  <c r="BB84" i="3"/>
  <c r="BB85" i="3" s="1"/>
  <c r="BD52" i="2"/>
  <c r="BD55" i="2" s="1"/>
  <c r="DC50" i="2" l="1"/>
  <c r="DB51" i="2"/>
  <c r="BF51" i="1"/>
  <c r="BG50" i="1"/>
  <c r="BE52" i="1"/>
  <c r="BE55" i="1" s="1"/>
  <c r="BC84" i="3"/>
  <c r="BC85" i="3" s="1"/>
  <c r="BE52" i="2"/>
  <c r="BE55" i="2" s="1"/>
  <c r="DD50" i="2" l="1"/>
  <c r="DC51" i="2"/>
  <c r="BH50" i="1"/>
  <c r="BG51" i="1"/>
  <c r="BF52" i="1"/>
  <c r="BF55" i="1" s="1"/>
  <c r="BD84" i="3"/>
  <c r="BD85" i="3" s="1"/>
  <c r="BF52" i="2"/>
  <c r="BF55" i="2" s="1"/>
  <c r="DE50" i="2" l="1"/>
  <c r="DD51" i="2"/>
  <c r="BG52" i="1"/>
  <c r="BG55" i="1" s="1"/>
  <c r="BI50" i="1"/>
  <c r="BH51" i="1"/>
  <c r="BE84" i="3"/>
  <c r="BE85" i="3" s="1"/>
  <c r="BG52" i="2"/>
  <c r="BG55" i="2" s="1"/>
  <c r="DF50" i="2" l="1"/>
  <c r="DE51" i="2"/>
  <c r="BH52" i="1"/>
  <c r="BH55" i="1" s="1"/>
  <c r="BI51" i="1"/>
  <c r="BJ50" i="1"/>
  <c r="BF84" i="3"/>
  <c r="BF85" i="3" s="1"/>
  <c r="BH52" i="2"/>
  <c r="BH55" i="2" s="1"/>
  <c r="DG50" i="2" l="1"/>
  <c r="DF51" i="2"/>
  <c r="BI52" i="1"/>
  <c r="BI55" i="1" s="1"/>
  <c r="BJ51" i="1"/>
  <c r="BK50" i="1"/>
  <c r="BG84" i="3"/>
  <c r="BG85" i="3" s="1"/>
  <c r="BI52" i="2"/>
  <c r="BI55" i="2" s="1"/>
  <c r="DH50" i="2" l="1"/>
  <c r="DG51" i="2"/>
  <c r="BL50" i="1"/>
  <c r="BK51" i="1"/>
  <c r="BJ52" i="1"/>
  <c r="BJ55" i="1" s="1"/>
  <c r="BH84" i="3"/>
  <c r="BH85" i="3" s="1"/>
  <c r="BJ52" i="2"/>
  <c r="BJ55" i="2" s="1"/>
  <c r="DI50" i="2" l="1"/>
  <c r="DH51" i="2"/>
  <c r="BK52" i="1"/>
  <c r="BK55" i="1" s="1"/>
  <c r="BM50" i="1"/>
  <c r="BL51" i="1"/>
  <c r="BI84" i="3"/>
  <c r="BI85" i="3" s="1"/>
  <c r="BK52" i="2"/>
  <c r="BK55" i="2" s="1"/>
  <c r="DJ50" i="2" l="1"/>
  <c r="DI51" i="2"/>
  <c r="BL52" i="1"/>
  <c r="BL55" i="1" s="1"/>
  <c r="BM51" i="1"/>
  <c r="BN50" i="1"/>
  <c r="BJ84" i="3"/>
  <c r="BJ85" i="3" s="1"/>
  <c r="BL52" i="2"/>
  <c r="BL55" i="2" s="1"/>
  <c r="DK50" i="2" l="1"/>
  <c r="DJ51" i="2"/>
  <c r="BM52" i="1"/>
  <c r="BM55" i="1" s="1"/>
  <c r="BN51" i="1"/>
  <c r="BO50" i="1"/>
  <c r="BK84" i="3"/>
  <c r="BK85" i="3" s="1"/>
  <c r="BM52" i="2"/>
  <c r="BM55" i="2" s="1"/>
  <c r="DL50" i="2" l="1"/>
  <c r="DK51" i="2"/>
  <c r="BP50" i="1"/>
  <c r="BO51" i="1"/>
  <c r="BN52" i="1"/>
  <c r="BN55" i="1" s="1"/>
  <c r="BL84" i="3"/>
  <c r="BL85" i="3" s="1"/>
  <c r="BN52" i="2"/>
  <c r="BN55" i="2" s="1"/>
  <c r="DM50" i="2" l="1"/>
  <c r="DL51" i="2"/>
  <c r="BO52" i="1"/>
  <c r="BO55" i="1" s="1"/>
  <c r="BP51" i="1"/>
  <c r="BQ50" i="1"/>
  <c r="BM84" i="3"/>
  <c r="BM85" i="3" s="1"/>
  <c r="BO52" i="2"/>
  <c r="BO55" i="2" s="1"/>
  <c r="DN50" i="2" l="1"/>
  <c r="DM51" i="2"/>
  <c r="BR50" i="1"/>
  <c r="BQ51" i="1"/>
  <c r="BP52" i="1"/>
  <c r="BP55" i="1" s="1"/>
  <c r="BN84" i="3"/>
  <c r="BN85" i="3" s="1"/>
  <c r="BP52" i="2"/>
  <c r="BP55" i="2" s="1"/>
  <c r="DO50" i="2" l="1"/>
  <c r="DN51" i="2"/>
  <c r="BQ52" i="1"/>
  <c r="BQ55" i="1" s="1"/>
  <c r="BR51" i="1"/>
  <c r="BS50" i="1"/>
  <c r="BO84" i="3"/>
  <c r="BO85" i="3" s="1"/>
  <c r="BQ52" i="2"/>
  <c r="BQ55" i="2" s="1"/>
  <c r="DP50" i="2" l="1"/>
  <c r="DO51" i="2"/>
  <c r="BR52" i="1"/>
  <c r="BR55" i="1" s="1"/>
  <c r="BT50" i="1"/>
  <c r="BS51" i="1"/>
  <c r="BP84" i="3"/>
  <c r="BP85" i="3" s="1"/>
  <c r="BR52" i="2"/>
  <c r="BR55" i="2" s="1"/>
  <c r="DQ50" i="2" l="1"/>
  <c r="DP51" i="2"/>
  <c r="BS52" i="1"/>
  <c r="BS55" i="1" s="1"/>
  <c r="BT51" i="1"/>
  <c r="BU50" i="1"/>
  <c r="BQ84" i="3"/>
  <c r="BQ85" i="3" s="1"/>
  <c r="BS52" i="2"/>
  <c r="BS55" i="2" s="1"/>
  <c r="DR50" i="2" l="1"/>
  <c r="DQ51" i="2"/>
  <c r="BT52" i="1"/>
  <c r="BT55" i="1" s="1"/>
  <c r="BU51" i="1"/>
  <c r="BV50" i="1"/>
  <c r="BR84" i="3"/>
  <c r="BR85" i="3" s="1"/>
  <c r="BT52" i="2"/>
  <c r="BT55" i="2" s="1"/>
  <c r="DS50" i="2" l="1"/>
  <c r="DR51" i="2"/>
  <c r="BU52" i="1"/>
  <c r="BU55" i="1" s="1"/>
  <c r="BV51" i="1"/>
  <c r="BW50" i="1"/>
  <c r="BS84" i="3"/>
  <c r="BS85" i="3" s="1"/>
  <c r="BU52" i="2"/>
  <c r="BU55" i="2" s="1"/>
  <c r="DS51" i="2" l="1"/>
  <c r="DT50" i="2"/>
  <c r="BX50" i="1"/>
  <c r="BW51" i="1"/>
  <c r="BV52" i="1"/>
  <c r="BV55" i="1" s="1"/>
  <c r="BT84" i="3"/>
  <c r="BT85" i="3" s="1"/>
  <c r="BV52" i="2"/>
  <c r="BV55" i="2" s="1"/>
  <c r="DU50" i="2" l="1"/>
  <c r="DT51" i="2"/>
  <c r="BW52" i="1"/>
  <c r="BW55" i="1" s="1"/>
  <c r="BX51" i="1"/>
  <c r="BY50" i="1"/>
  <c r="BU84" i="3"/>
  <c r="BU85" i="3" s="1"/>
  <c r="BW52" i="2"/>
  <c r="BW55" i="2" s="1"/>
  <c r="DV50" i="2" l="1"/>
  <c r="DU51" i="2"/>
  <c r="BY51" i="1"/>
  <c r="BZ50" i="1"/>
  <c r="BX52" i="1"/>
  <c r="BX55" i="1" s="1"/>
  <c r="BV84" i="3"/>
  <c r="BV85" i="3" s="1"/>
  <c r="BX52" i="2"/>
  <c r="BX55" i="2" s="1"/>
  <c r="DW50" i="2" l="1"/>
  <c r="DV51" i="2"/>
  <c r="BY52" i="1"/>
  <c r="BY55" i="1" s="1"/>
  <c r="BZ51" i="1"/>
  <c r="CA50" i="1"/>
  <c r="BW84" i="3"/>
  <c r="BW85" i="3" s="1"/>
  <c r="BY52" i="2"/>
  <c r="BY55" i="2" s="1"/>
  <c r="DX50" i="2" l="1"/>
  <c r="DW51" i="2"/>
  <c r="CB50" i="1"/>
  <c r="CA51" i="1"/>
  <c r="BZ52" i="1"/>
  <c r="BZ55" i="1" s="1"/>
  <c r="BX84" i="3"/>
  <c r="BX85" i="3" s="1"/>
  <c r="BZ52" i="2"/>
  <c r="BZ55" i="2" s="1"/>
  <c r="DY50" i="2" l="1"/>
  <c r="DX51" i="2"/>
  <c r="CA52" i="1"/>
  <c r="CA55" i="1" s="1"/>
  <c r="CC50" i="1"/>
  <c r="CB51" i="1"/>
  <c r="BY84" i="3"/>
  <c r="BY85" i="3" s="1"/>
  <c r="CA52" i="2"/>
  <c r="CA55" i="2" s="1"/>
  <c r="DZ50" i="2" l="1"/>
  <c r="DY51" i="2"/>
  <c r="CB52" i="1"/>
  <c r="CB55" i="1" s="1"/>
  <c r="CD50" i="1"/>
  <c r="CC51" i="1"/>
  <c r="BZ84" i="3"/>
  <c r="BZ85" i="3" s="1"/>
  <c r="CB52" i="2"/>
  <c r="CB55" i="2" s="1"/>
  <c r="EA50" i="2" l="1"/>
  <c r="DZ51" i="2"/>
  <c r="CC52" i="1"/>
  <c r="CC55" i="1" s="1"/>
  <c r="CD51" i="1"/>
  <c r="CE50" i="1"/>
  <c r="CA84" i="3"/>
  <c r="CA85" i="3" s="1"/>
  <c r="CC52" i="2"/>
  <c r="CC55" i="2" s="1"/>
  <c r="EB50" i="2" l="1"/>
  <c r="EA51" i="2"/>
  <c r="CD52" i="1"/>
  <c r="CD55" i="1" s="1"/>
  <c r="CF50" i="1"/>
  <c r="CE51" i="1"/>
  <c r="CB84" i="3"/>
  <c r="CB85" i="3" s="1"/>
  <c r="CD52" i="2"/>
  <c r="CD55" i="2" s="1"/>
  <c r="EC50" i="2" l="1"/>
  <c r="EC51" i="2" s="1"/>
  <c r="EB51" i="2"/>
  <c r="CE52" i="1"/>
  <c r="CE55" i="1" s="1"/>
  <c r="CF51" i="1"/>
  <c r="CG50" i="1"/>
  <c r="CC84" i="3"/>
  <c r="CC85" i="3" s="1"/>
  <c r="CE52" i="2"/>
  <c r="CE55" i="2" s="1"/>
  <c r="CG51" i="1" l="1"/>
  <c r="CH50" i="1"/>
  <c r="CF52" i="1"/>
  <c r="CF55" i="1" s="1"/>
  <c r="CD84" i="3"/>
  <c r="CD85" i="3" s="1"/>
  <c r="CF52" i="2"/>
  <c r="CF55" i="2" s="1"/>
  <c r="CH51" i="1" l="1"/>
  <c r="CI50" i="1"/>
  <c r="CG52" i="1"/>
  <c r="CG55" i="1" s="1"/>
  <c r="CE84" i="3"/>
  <c r="CE85" i="3" s="1"/>
  <c r="CG52" i="2"/>
  <c r="CG55" i="2" s="1"/>
  <c r="CI51" i="1" l="1"/>
  <c r="CJ50" i="1"/>
  <c r="CH52" i="1"/>
  <c r="CH55" i="1" s="1"/>
  <c r="CF84" i="3"/>
  <c r="CF85" i="3" s="1"/>
  <c r="CH52" i="2"/>
  <c r="CH55" i="2" s="1"/>
  <c r="CJ51" i="1" l="1"/>
  <c r="CK50" i="1"/>
  <c r="CI52" i="1"/>
  <c r="CI55" i="1" s="1"/>
  <c r="CG84" i="3"/>
  <c r="CG85" i="3" s="1"/>
  <c r="CI52" i="2"/>
  <c r="CI55" i="2" s="1"/>
  <c r="CL50" i="1" l="1"/>
  <c r="CK51" i="1"/>
  <c r="CJ52" i="1"/>
  <c r="CJ55" i="1" s="1"/>
  <c r="CH84" i="3"/>
  <c r="CH85" i="3" s="1"/>
  <c r="CJ52" i="2"/>
  <c r="CJ55" i="2" s="1"/>
  <c r="CK52" i="1" l="1"/>
  <c r="CK55" i="1" s="1"/>
  <c r="CM50" i="1"/>
  <c r="CL51" i="1"/>
  <c r="CI84" i="3"/>
  <c r="CI85" i="3" s="1"/>
  <c r="CK52" i="2"/>
  <c r="CK55" i="2" s="1"/>
  <c r="CN50" i="1" l="1"/>
  <c r="CM51" i="1"/>
  <c r="CL52" i="1"/>
  <c r="CL55" i="1" s="1"/>
  <c r="CJ84" i="3"/>
  <c r="CJ85" i="3" s="1"/>
  <c r="CL52" i="2"/>
  <c r="CL55" i="2" s="1"/>
  <c r="CM52" i="1" l="1"/>
  <c r="CM55" i="1" s="1"/>
  <c r="CN51" i="1"/>
  <c r="CO50" i="1"/>
  <c r="CK84" i="3"/>
  <c r="CK85" i="3" s="1"/>
  <c r="CM52" i="2"/>
  <c r="CM55" i="2" s="1"/>
  <c r="CO51" i="1" l="1"/>
  <c r="CP50" i="1"/>
  <c r="CN52" i="1"/>
  <c r="CN55" i="1" s="1"/>
  <c r="CL84" i="3"/>
  <c r="CL85" i="3" s="1"/>
  <c r="CN52" i="2"/>
  <c r="CN55" i="2" s="1"/>
  <c r="CQ50" i="1" l="1"/>
  <c r="CP51" i="1"/>
  <c r="CO52" i="1"/>
  <c r="CO55" i="1" s="1"/>
  <c r="CM84" i="3"/>
  <c r="CM85" i="3" s="1"/>
  <c r="CO52" i="2"/>
  <c r="CO55" i="2" s="1"/>
  <c r="CP52" i="1" l="1"/>
  <c r="CP55" i="1" s="1"/>
  <c r="CR50" i="1"/>
  <c r="CQ51" i="1"/>
  <c r="CN84" i="3"/>
  <c r="CN85" i="3" s="1"/>
  <c r="CP52" i="2"/>
  <c r="CP55" i="2" s="1"/>
  <c r="CQ52" i="1" l="1"/>
  <c r="CQ55" i="1" s="1"/>
  <c r="CR51" i="1"/>
  <c r="CS50" i="1"/>
  <c r="CO84" i="3"/>
  <c r="CO85" i="3" s="1"/>
  <c r="CQ52" i="2"/>
  <c r="CQ55" i="2" s="1"/>
  <c r="CS51" i="1" l="1"/>
  <c r="CT50" i="1"/>
  <c r="CR52" i="1"/>
  <c r="CR55" i="1" s="1"/>
  <c r="CP84" i="3"/>
  <c r="CP85" i="3" s="1"/>
  <c r="CR52" i="2"/>
  <c r="CR55" i="2" s="1"/>
  <c r="CT51" i="1" l="1"/>
  <c r="CU50" i="1"/>
  <c r="CS52" i="1"/>
  <c r="CS55" i="1" s="1"/>
  <c r="CQ84" i="3"/>
  <c r="CQ85" i="3" s="1"/>
  <c r="CS52" i="2"/>
  <c r="CS55" i="2" s="1"/>
  <c r="CV50" i="1" l="1"/>
  <c r="CU51" i="1"/>
  <c r="CT52" i="1"/>
  <c r="CT55" i="1" s="1"/>
  <c r="CR84" i="3"/>
  <c r="CR85" i="3" s="1"/>
  <c r="CT52" i="2"/>
  <c r="CT55" i="2" s="1"/>
  <c r="CU52" i="1" l="1"/>
  <c r="CU55" i="1" s="1"/>
  <c r="CV51" i="1"/>
  <c r="CW50" i="1"/>
  <c r="CS84" i="3"/>
  <c r="CS85" i="3" s="1"/>
  <c r="CU52" i="2"/>
  <c r="CU55" i="2" s="1"/>
  <c r="CX50" i="1" l="1"/>
  <c r="CW51" i="1"/>
  <c r="CV52" i="1"/>
  <c r="CV55" i="1" s="1"/>
  <c r="CT84" i="3"/>
  <c r="CT85" i="3" s="1"/>
  <c r="CV52" i="2"/>
  <c r="CV55" i="2" s="1"/>
  <c r="CW52" i="1" l="1"/>
  <c r="CW55" i="1" s="1"/>
  <c r="CX51" i="1"/>
  <c r="CY50" i="1"/>
  <c r="CU84" i="3"/>
  <c r="CU85" i="3" s="1"/>
  <c r="CW52" i="2"/>
  <c r="CW55" i="2" s="1"/>
  <c r="CY51" i="1" l="1"/>
  <c r="CZ50" i="1"/>
  <c r="CX52" i="1"/>
  <c r="CX55" i="1" s="1"/>
  <c r="CV84" i="3"/>
  <c r="CV85" i="3" s="1"/>
  <c r="CX52" i="2"/>
  <c r="CX55" i="2" s="1"/>
  <c r="CZ51" i="1" l="1"/>
  <c r="DA50" i="1"/>
  <c r="CY52" i="1"/>
  <c r="CY55" i="1" s="1"/>
  <c r="CW84" i="3"/>
  <c r="CW85" i="3" s="1"/>
  <c r="CY52" i="2"/>
  <c r="CY55" i="2" s="1"/>
  <c r="DA51" i="1" l="1"/>
  <c r="DB50" i="1"/>
  <c r="CZ52" i="1"/>
  <c r="CZ55" i="1" s="1"/>
  <c r="CX84" i="3"/>
  <c r="CX85" i="3" s="1"/>
  <c r="CZ52" i="2"/>
  <c r="CZ55" i="2" s="1"/>
  <c r="DB51" i="1" l="1"/>
  <c r="DC50" i="1"/>
  <c r="DA52" i="1"/>
  <c r="DA55" i="1" s="1"/>
  <c r="CY84" i="3"/>
  <c r="CY85" i="3" s="1"/>
  <c r="DA52" i="2"/>
  <c r="DA55" i="2" s="1"/>
  <c r="DD50" i="1" l="1"/>
  <c r="DC51" i="1"/>
  <c r="DB52" i="1"/>
  <c r="DB55" i="1" s="1"/>
  <c r="CZ84" i="3"/>
  <c r="CZ85" i="3" s="1"/>
  <c r="DB52" i="2"/>
  <c r="DB55" i="2" s="1"/>
  <c r="DC52" i="1" l="1"/>
  <c r="DC55" i="1" s="1"/>
  <c r="DD51" i="1"/>
  <c r="DE50" i="1"/>
  <c r="DA84" i="3"/>
  <c r="DA85" i="3" s="1"/>
  <c r="DC52" i="2"/>
  <c r="DC55" i="2" s="1"/>
  <c r="DE51" i="1" l="1"/>
  <c r="DF50" i="1"/>
  <c r="DD52" i="1"/>
  <c r="DD55" i="1" s="1"/>
  <c r="DB84" i="3"/>
  <c r="DB85" i="3" s="1"/>
  <c r="DD52" i="2"/>
  <c r="DD55" i="2" s="1"/>
  <c r="DG50" i="1" l="1"/>
  <c r="DF51" i="1"/>
  <c r="DE52" i="1"/>
  <c r="DE55" i="1" s="1"/>
  <c r="DC84" i="3"/>
  <c r="DC85" i="3" s="1"/>
  <c r="DE52" i="2"/>
  <c r="DE55" i="2" s="1"/>
  <c r="DF52" i="1" l="1"/>
  <c r="DF55" i="1" s="1"/>
  <c r="DH50" i="1"/>
  <c r="DG51" i="1"/>
  <c r="DD84" i="3"/>
  <c r="DD85" i="3" s="1"/>
  <c r="DF52" i="2"/>
  <c r="DF55" i="2" s="1"/>
  <c r="DG52" i="1" l="1"/>
  <c r="DG55" i="1" s="1"/>
  <c r="DH51" i="1"/>
  <c r="DI50" i="1"/>
  <c r="DE84" i="3"/>
  <c r="DE85" i="3" s="1"/>
  <c r="DG52" i="2"/>
  <c r="DG55" i="2" s="1"/>
  <c r="DH52" i="1" l="1"/>
  <c r="DH55" i="1" s="1"/>
  <c r="DI51" i="1"/>
  <c r="DJ50" i="1"/>
  <c r="DF84" i="3"/>
  <c r="DF85" i="3" s="1"/>
  <c r="DH52" i="2"/>
  <c r="DH55" i="2" s="1"/>
  <c r="DI52" i="1" l="1"/>
  <c r="DI55" i="1" s="1"/>
  <c r="DJ51" i="1"/>
  <c r="DK50" i="1"/>
  <c r="DG84" i="3"/>
  <c r="DG85" i="3" s="1"/>
  <c r="DI52" i="2"/>
  <c r="DI55" i="2" s="1"/>
  <c r="DL50" i="1" l="1"/>
  <c r="DK51" i="1"/>
  <c r="DJ52" i="1"/>
  <c r="DJ55" i="1" s="1"/>
  <c r="DH84" i="3"/>
  <c r="DH85" i="3" s="1"/>
  <c r="DJ52" i="2"/>
  <c r="DJ55" i="2" s="1"/>
  <c r="DK52" i="1" l="1"/>
  <c r="DK55" i="1" s="1"/>
  <c r="DL51" i="1"/>
  <c r="DM50" i="1"/>
  <c r="DI84" i="3"/>
  <c r="DI85" i="3" s="1"/>
  <c r="DK52" i="2"/>
  <c r="DK55" i="2" s="1"/>
  <c r="DN50" i="1" l="1"/>
  <c r="DM51" i="1"/>
  <c r="DL52" i="1"/>
  <c r="DL55" i="1" s="1"/>
  <c r="DJ84" i="3"/>
  <c r="DJ85" i="3" s="1"/>
  <c r="DL52" i="2"/>
  <c r="DL55" i="2" s="1"/>
  <c r="DM52" i="1" l="1"/>
  <c r="DM55" i="1" s="1"/>
  <c r="DN51" i="1"/>
  <c r="DO50" i="1"/>
  <c r="DK84" i="3"/>
  <c r="DK85" i="3" s="1"/>
  <c r="DM52" i="2"/>
  <c r="DM55" i="2" s="1"/>
  <c r="DO51" i="1" l="1"/>
  <c r="DP50" i="1"/>
  <c r="DN52" i="1"/>
  <c r="DN55" i="1" s="1"/>
  <c r="DL84" i="3"/>
  <c r="DL85" i="3" s="1"/>
  <c r="DN52" i="2"/>
  <c r="DN55" i="2" s="1"/>
  <c r="DP51" i="1" l="1"/>
  <c r="DQ50" i="1"/>
  <c r="DO52" i="1"/>
  <c r="DO55" i="1" s="1"/>
  <c r="DM84" i="3"/>
  <c r="DM85" i="3" s="1"/>
  <c r="DO52" i="2"/>
  <c r="DO55" i="2" s="1"/>
  <c r="DQ51" i="1" l="1"/>
  <c r="DR50" i="1"/>
  <c r="DP52" i="1"/>
  <c r="DP55" i="1" s="1"/>
  <c r="DN84" i="3"/>
  <c r="DN85" i="3" s="1"/>
  <c r="DP52" i="2"/>
  <c r="DP55" i="2" s="1"/>
  <c r="DS50" i="1" l="1"/>
  <c r="DR51" i="1"/>
  <c r="DQ52" i="1"/>
  <c r="DQ55" i="1" s="1"/>
  <c r="DO84" i="3"/>
  <c r="DO85" i="3" s="1"/>
  <c r="DQ52" i="2"/>
  <c r="DQ55" i="2" s="1"/>
  <c r="DR52" i="1" l="1"/>
  <c r="DR55" i="1" s="1"/>
  <c r="DT50" i="1"/>
  <c r="DS51" i="1"/>
  <c r="DP84" i="3"/>
  <c r="DP85" i="3" s="1"/>
  <c r="DR52" i="2"/>
  <c r="DR55" i="2" s="1"/>
  <c r="DS52" i="1" l="1"/>
  <c r="DS55" i="1" s="1"/>
  <c r="DT51" i="1"/>
  <c r="DU50" i="1"/>
  <c r="DQ84" i="3"/>
  <c r="DQ85" i="3" s="1"/>
  <c r="DS52" i="2"/>
  <c r="DS55" i="2" s="1"/>
  <c r="DU51" i="1" l="1"/>
  <c r="DV50" i="1"/>
  <c r="DT52" i="1"/>
  <c r="DT55" i="1" s="1"/>
  <c r="DR84" i="3"/>
  <c r="DR85" i="3" s="1"/>
  <c r="DT52" i="2"/>
  <c r="DT55" i="2" s="1"/>
  <c r="DV51" i="1" l="1"/>
  <c r="DW50" i="1"/>
  <c r="DU52" i="1"/>
  <c r="DU55" i="1" s="1"/>
  <c r="DS84" i="3"/>
  <c r="DS85" i="3" s="1"/>
  <c r="DU52" i="2"/>
  <c r="DU55" i="2" s="1"/>
  <c r="DX50" i="1" l="1"/>
  <c r="DW51" i="1"/>
  <c r="DV52" i="1"/>
  <c r="DV55" i="1" s="1"/>
  <c r="DT84" i="3"/>
  <c r="DT85" i="3" s="1"/>
  <c r="DV52" i="2"/>
  <c r="DV55" i="2" s="1"/>
  <c r="DW52" i="1" l="1"/>
  <c r="DW55" i="1" s="1"/>
  <c r="DX51" i="1"/>
  <c r="DY50" i="1"/>
  <c r="DU84" i="3"/>
  <c r="DU85" i="3" s="1"/>
  <c r="DW52" i="2"/>
  <c r="DW55" i="2" s="1"/>
  <c r="DY51" i="1" l="1"/>
  <c r="DZ50" i="1"/>
  <c r="DX52" i="1"/>
  <c r="DX55" i="1" s="1"/>
  <c r="DV84" i="3"/>
  <c r="DV85" i="3" s="1"/>
  <c r="DX52" i="2"/>
  <c r="DX55" i="2" s="1"/>
  <c r="DZ51" i="1" l="1"/>
  <c r="EA50" i="1"/>
  <c r="DY52" i="1"/>
  <c r="DY55" i="1" s="1"/>
  <c r="DW84" i="3"/>
  <c r="DW85" i="3" s="1"/>
  <c r="DY52" i="2"/>
  <c r="DY55" i="2" s="1"/>
  <c r="EB50" i="1" l="1"/>
  <c r="EA51" i="1"/>
  <c r="DZ52" i="1"/>
  <c r="DZ55" i="1" s="1"/>
  <c r="DX84" i="3"/>
  <c r="DX85" i="3" s="1"/>
  <c r="DZ52" i="2"/>
  <c r="DZ55" i="2" s="1"/>
  <c r="EA52" i="1" l="1"/>
  <c r="EA55" i="1" s="1"/>
  <c r="EB51" i="1"/>
  <c r="EC50" i="1"/>
  <c r="EC51" i="1" s="1"/>
  <c r="DY84" i="3"/>
  <c r="DY85" i="3" s="1"/>
  <c r="EA52" i="2"/>
  <c r="EA55" i="2" s="1"/>
  <c r="EB52" i="1" l="1"/>
  <c r="EB55" i="1" s="1"/>
  <c r="EC52" i="1"/>
  <c r="EC55" i="1" s="1"/>
  <c r="DZ84" i="3"/>
  <c r="DZ85" i="3" s="1"/>
  <c r="EC52" i="2"/>
  <c r="EC55" i="2" s="1"/>
  <c r="EB52" i="2"/>
  <c r="EB55" i="2" s="1"/>
  <c r="EA84" i="3" l="1"/>
  <c r="EA85" i="3" s="1"/>
  <c r="EC84" i="3" l="1"/>
  <c r="EC85" i="3" s="1"/>
  <c r="EB84" i="3"/>
  <c r="EB85" i="3" s="1"/>
  <c r="D17" i="1" l="1"/>
  <c r="I46" i="4" l="1"/>
  <c r="D70" i="1"/>
  <c r="AI37" i="1"/>
  <c r="AJ37" i="1"/>
  <c r="AK37" i="1"/>
  <c r="AL37" i="1"/>
  <c r="AM37" i="1"/>
  <c r="AN37" i="1"/>
  <c r="AO37" i="1"/>
  <c r="AP37" i="1"/>
  <c r="AQ37" i="1"/>
  <c r="AR37" i="1"/>
  <c r="AS37" i="1"/>
  <c r="AT37" i="1"/>
  <c r="AU37" i="1"/>
  <c r="AV37" i="1"/>
  <c r="AW37" i="1"/>
  <c r="AX37" i="1"/>
  <c r="AY37" i="1"/>
  <c r="AZ37" i="1"/>
  <c r="BA37" i="1"/>
  <c r="BB37" i="1"/>
  <c r="BC37" i="1"/>
  <c r="BD37" i="1"/>
  <c r="BE37" i="1"/>
  <c r="BF37" i="1"/>
  <c r="BG37" i="1"/>
  <c r="BH37" i="1"/>
  <c r="BI37" i="1"/>
  <c r="BJ37" i="1"/>
  <c r="BK37" i="1"/>
  <c r="BL37" i="1"/>
  <c r="BM37" i="1"/>
  <c r="BN37" i="1"/>
  <c r="BO37" i="1"/>
  <c r="BP37" i="1"/>
  <c r="BQ37" i="1"/>
  <c r="BR37" i="1"/>
  <c r="BS37" i="1"/>
  <c r="BT37" i="1"/>
  <c r="BU37" i="1"/>
  <c r="BV37" i="1"/>
  <c r="BW37" i="1"/>
  <c r="BX37" i="1"/>
  <c r="BY37" i="1"/>
  <c r="BZ37" i="1"/>
  <c r="CA37" i="1"/>
  <c r="CB37" i="1"/>
  <c r="CC37" i="1"/>
  <c r="CD37" i="1"/>
  <c r="CE37" i="1"/>
  <c r="CF37" i="1"/>
  <c r="CG37" i="1"/>
  <c r="CH37" i="1"/>
  <c r="CI37" i="1"/>
  <c r="CJ37" i="1"/>
  <c r="CK37" i="1"/>
  <c r="CL37" i="1"/>
  <c r="CM37" i="1"/>
  <c r="CN37" i="1"/>
  <c r="CO37" i="1"/>
  <c r="CP37" i="1"/>
  <c r="CQ37" i="1"/>
  <c r="CR37" i="1"/>
  <c r="CS37" i="1"/>
  <c r="CT37" i="1"/>
  <c r="CU37" i="1"/>
  <c r="CV37" i="1"/>
  <c r="CW37" i="1"/>
  <c r="CX37" i="1"/>
  <c r="CY37" i="1"/>
  <c r="CZ37" i="1"/>
  <c r="DA37" i="1"/>
  <c r="DB37" i="1"/>
  <c r="DC37" i="1"/>
  <c r="DD37" i="1"/>
  <c r="DE37" i="1"/>
  <c r="DF37" i="1"/>
  <c r="DG37" i="1"/>
  <c r="DH37" i="1"/>
  <c r="DI37" i="1"/>
  <c r="DJ37" i="1"/>
  <c r="DK37" i="1"/>
  <c r="DL37" i="1"/>
  <c r="DM37" i="1"/>
  <c r="DN37" i="1"/>
  <c r="DO37" i="1"/>
  <c r="DP37" i="1"/>
  <c r="DQ37" i="1"/>
  <c r="DR37" i="1"/>
  <c r="DS37" i="1"/>
  <c r="DT37" i="1"/>
  <c r="DU37" i="1"/>
  <c r="DV37" i="1"/>
  <c r="DW37" i="1"/>
  <c r="DX37" i="1"/>
  <c r="DY37" i="1"/>
  <c r="DZ37" i="1"/>
  <c r="EA37" i="1"/>
  <c r="EB37" i="1"/>
  <c r="EC37" i="1"/>
  <c r="ED37" i="1"/>
  <c r="EE37" i="1"/>
  <c r="EF37" i="1"/>
  <c r="EG37" i="1"/>
  <c r="EH37" i="1"/>
  <c r="EI37" i="1"/>
  <c r="EJ37" i="1"/>
  <c r="EK37" i="1"/>
  <c r="EL37" i="1"/>
  <c r="EM37" i="1"/>
  <c r="EN37" i="1"/>
  <c r="EO37" i="1"/>
  <c r="EP37" i="1"/>
  <c r="EQ37" i="1"/>
  <c r="ER37" i="1"/>
  <c r="ES37" i="1"/>
  <c r="ET37" i="1"/>
  <c r="EU37" i="1"/>
  <c r="EV37" i="1"/>
  <c r="EW37" i="1"/>
  <c r="EX37" i="1"/>
  <c r="EY37" i="1"/>
  <c r="EZ37" i="1"/>
  <c r="FA37" i="1"/>
  <c r="FB37" i="1"/>
  <c r="FC37" i="1"/>
  <c r="FD37" i="1"/>
  <c r="FE37" i="1"/>
  <c r="FF37" i="1"/>
  <c r="FG37" i="1"/>
  <c r="FH37" i="1"/>
  <c r="FI37" i="1"/>
  <c r="FJ37" i="1"/>
  <c r="FK37" i="1"/>
  <c r="FL37" i="1"/>
  <c r="FM37" i="1"/>
  <c r="FN37" i="1"/>
  <c r="FO37" i="1"/>
  <c r="FP37" i="1"/>
  <c r="FQ37" i="1"/>
  <c r="AH37" i="1"/>
  <c r="AG37" i="1"/>
  <c r="E36" i="1"/>
  <c r="F36" i="1"/>
  <c r="G36" i="1"/>
  <c r="H36" i="1"/>
  <c r="I36" i="1"/>
  <c r="J36" i="1"/>
  <c r="K36" i="1"/>
  <c r="L36" i="1"/>
  <c r="M36" i="1"/>
  <c r="N36" i="1"/>
  <c r="O36" i="1"/>
  <c r="P36" i="1"/>
  <c r="Q36" i="1"/>
  <c r="R36" i="1"/>
  <c r="S36" i="1"/>
  <c r="T36" i="1"/>
  <c r="U36" i="1"/>
  <c r="V36" i="1"/>
  <c r="W36" i="1"/>
  <c r="X36" i="1"/>
  <c r="Y36" i="1"/>
  <c r="Z36" i="1"/>
  <c r="AA36" i="1"/>
  <c r="AB36" i="1"/>
  <c r="AC36" i="1"/>
  <c r="AD36" i="1"/>
  <c r="AE36" i="1"/>
  <c r="AF36" i="1"/>
  <c r="AG36" i="1"/>
  <c r="AH36" i="1"/>
  <c r="AI36" i="1"/>
  <c r="AJ36" i="1"/>
  <c r="AK36" i="1"/>
  <c r="AL36" i="1"/>
  <c r="AM36" i="1"/>
  <c r="AN36" i="1"/>
  <c r="AO36" i="1"/>
  <c r="AP36" i="1"/>
  <c r="AQ36" i="1"/>
  <c r="AR36" i="1"/>
  <c r="AS36" i="1"/>
  <c r="AT36" i="1"/>
  <c r="AU36" i="1"/>
  <c r="AV36" i="1"/>
  <c r="AW36" i="1"/>
  <c r="AX36" i="1"/>
  <c r="AY36" i="1"/>
  <c r="AZ36" i="1"/>
  <c r="BA36" i="1"/>
  <c r="BB36" i="1"/>
  <c r="BC36" i="1"/>
  <c r="BD36" i="1"/>
  <c r="BE36" i="1"/>
  <c r="BF36" i="1"/>
  <c r="BG36" i="1"/>
  <c r="BH36" i="1"/>
  <c r="BI36" i="1"/>
  <c r="BJ36" i="1"/>
  <c r="BK36" i="1"/>
  <c r="BL36" i="1"/>
  <c r="BM36" i="1"/>
  <c r="BN36" i="1"/>
  <c r="BO36" i="1"/>
  <c r="BP36" i="1"/>
  <c r="BQ36" i="1"/>
  <c r="BR36" i="1"/>
  <c r="BS36" i="1"/>
  <c r="BT36" i="1"/>
  <c r="BU36" i="1"/>
  <c r="BV36" i="1"/>
  <c r="BW36" i="1"/>
  <c r="BX36" i="1"/>
  <c r="BY36" i="1"/>
  <c r="BZ36" i="1"/>
  <c r="CA36" i="1"/>
  <c r="CB36" i="1"/>
  <c r="CC36" i="1"/>
  <c r="CD36" i="1"/>
  <c r="CE36" i="1"/>
  <c r="CF36" i="1"/>
  <c r="CG36" i="1"/>
  <c r="CH36" i="1"/>
  <c r="CI36" i="1"/>
  <c r="CJ36" i="1"/>
  <c r="CK36" i="1"/>
  <c r="CL36" i="1"/>
  <c r="CM36" i="1"/>
  <c r="CN36" i="1"/>
  <c r="CO36" i="1"/>
  <c r="CP36" i="1"/>
  <c r="CQ36" i="1"/>
  <c r="CR36" i="1"/>
  <c r="CS36" i="1"/>
  <c r="CT36" i="1"/>
  <c r="CU36" i="1"/>
  <c r="CV36" i="1"/>
  <c r="CW36" i="1"/>
  <c r="CX36" i="1"/>
  <c r="CY36" i="1"/>
  <c r="CZ36" i="1"/>
  <c r="DA36" i="1"/>
  <c r="DB36" i="1"/>
  <c r="DC36" i="1"/>
  <c r="DD36" i="1"/>
  <c r="DE36" i="1"/>
  <c r="DF36" i="1"/>
  <c r="DG36" i="1"/>
  <c r="DH36" i="1"/>
  <c r="DI36" i="1"/>
  <c r="DJ36" i="1"/>
  <c r="DK36" i="1"/>
  <c r="DL36" i="1"/>
  <c r="DM36" i="1"/>
  <c r="DN36" i="1"/>
  <c r="DO36" i="1"/>
  <c r="DP36" i="1"/>
  <c r="DQ36" i="1"/>
  <c r="DR36" i="1"/>
  <c r="DS36" i="1"/>
  <c r="DT36" i="1"/>
  <c r="DU36" i="1"/>
  <c r="DV36" i="1"/>
  <c r="DW36" i="1"/>
  <c r="DX36" i="1"/>
  <c r="DY36" i="1"/>
  <c r="DZ36" i="1"/>
  <c r="EA36" i="1"/>
  <c r="EB36" i="1"/>
  <c r="EC36" i="1"/>
  <c r="ED36" i="1"/>
  <c r="EE36" i="1"/>
  <c r="EF36" i="1"/>
  <c r="EG36" i="1"/>
  <c r="EH36" i="1"/>
  <c r="EI36" i="1"/>
  <c r="EJ36" i="1"/>
  <c r="EK36" i="1"/>
  <c r="EL36" i="1"/>
  <c r="EM36" i="1"/>
  <c r="EN36" i="1"/>
  <c r="EO36" i="1"/>
  <c r="EP36" i="1"/>
  <c r="EQ36" i="1"/>
  <c r="ER36" i="1"/>
  <c r="ES36" i="1"/>
  <c r="ET36" i="1"/>
  <c r="EU36" i="1"/>
  <c r="EV36" i="1"/>
  <c r="EW36" i="1"/>
  <c r="EX36" i="1"/>
  <c r="EY36" i="1"/>
  <c r="EZ36" i="1"/>
  <c r="FA36" i="1"/>
  <c r="FB36" i="1"/>
  <c r="FC36" i="1"/>
  <c r="FD36" i="1"/>
  <c r="FE36" i="1"/>
  <c r="FF36" i="1"/>
  <c r="FG36" i="1"/>
  <c r="FH36" i="1"/>
  <c r="FI36" i="1"/>
  <c r="FJ36" i="1"/>
  <c r="FK36" i="1"/>
  <c r="FL36" i="1"/>
  <c r="FM36" i="1"/>
  <c r="FN36" i="1"/>
  <c r="FO36" i="1"/>
  <c r="FP36" i="1"/>
  <c r="FQ36" i="1"/>
  <c r="D36" i="1"/>
  <c r="E34" i="1"/>
  <c r="F34" i="1"/>
  <c r="G34" i="1"/>
  <c r="H34" i="1"/>
  <c r="I34" i="1"/>
  <c r="J34" i="1"/>
  <c r="K34" i="1"/>
  <c r="L34" i="1"/>
  <c r="M34" i="1"/>
  <c r="N34" i="1"/>
  <c r="O34" i="1"/>
  <c r="P34" i="1"/>
  <c r="Q34" i="1"/>
  <c r="R34" i="1"/>
  <c r="S34" i="1"/>
  <c r="T34" i="1"/>
  <c r="U34" i="1"/>
  <c r="V34" i="1"/>
  <c r="W34" i="1"/>
  <c r="X34" i="1"/>
  <c r="Y34" i="1"/>
  <c r="Z34" i="1"/>
  <c r="AA34" i="1"/>
  <c r="AB34" i="1"/>
  <c r="AC34" i="1"/>
  <c r="AD34" i="1"/>
  <c r="AE34" i="1"/>
  <c r="AF34" i="1"/>
  <c r="AG34" i="1"/>
  <c r="D34" i="1"/>
  <c r="D35" i="1" s="1"/>
  <c r="D36" i="2"/>
  <c r="D34" i="2"/>
  <c r="D35" i="2" s="1"/>
  <c r="AI37" i="2"/>
  <c r="AJ37" i="2"/>
  <c r="AK37" i="2"/>
  <c r="AL37" i="2"/>
  <c r="AM37" i="2"/>
  <c r="AN37" i="2"/>
  <c r="AO37" i="2"/>
  <c r="AP37" i="2"/>
  <c r="AQ37" i="2"/>
  <c r="AR37" i="2"/>
  <c r="AS37" i="2"/>
  <c r="AT37" i="2"/>
  <c r="AU37" i="2"/>
  <c r="AV37" i="2"/>
  <c r="AW37" i="2"/>
  <c r="AX37" i="2"/>
  <c r="AY37" i="2"/>
  <c r="AZ37" i="2"/>
  <c r="BA37" i="2"/>
  <c r="BB37" i="2"/>
  <c r="BC37" i="2"/>
  <c r="BD37" i="2"/>
  <c r="BE37" i="2"/>
  <c r="BF37" i="2"/>
  <c r="BG37" i="2"/>
  <c r="BH37" i="2"/>
  <c r="BI37" i="2"/>
  <c r="BJ37" i="2"/>
  <c r="BK37" i="2"/>
  <c r="BL37" i="2"/>
  <c r="BM37" i="2"/>
  <c r="BN37" i="2"/>
  <c r="BO37" i="2"/>
  <c r="BP37" i="2"/>
  <c r="BQ37" i="2"/>
  <c r="BR37" i="2"/>
  <c r="BS37" i="2"/>
  <c r="BT37" i="2"/>
  <c r="BU37" i="2"/>
  <c r="BV37" i="2"/>
  <c r="BW37" i="2"/>
  <c r="BX37" i="2"/>
  <c r="BY37" i="2"/>
  <c r="BZ37" i="2"/>
  <c r="CA37" i="2"/>
  <c r="CB37" i="2"/>
  <c r="CC37" i="2"/>
  <c r="CD37" i="2"/>
  <c r="CE37" i="2"/>
  <c r="CF37" i="2"/>
  <c r="CG37" i="2"/>
  <c r="CH37" i="2"/>
  <c r="CI37" i="2"/>
  <c r="CJ37" i="2"/>
  <c r="CK37" i="2"/>
  <c r="CL37" i="2"/>
  <c r="CM37" i="2"/>
  <c r="CN37" i="2"/>
  <c r="CO37" i="2"/>
  <c r="CP37" i="2"/>
  <c r="CQ37" i="2"/>
  <c r="CR37" i="2"/>
  <c r="CS37" i="2"/>
  <c r="CT37" i="2"/>
  <c r="CU37" i="2"/>
  <c r="CV37" i="2"/>
  <c r="CW37" i="2"/>
  <c r="CX37" i="2"/>
  <c r="CY37" i="2"/>
  <c r="CZ37" i="2"/>
  <c r="DA37" i="2"/>
  <c r="DB37" i="2"/>
  <c r="DC37" i="2"/>
  <c r="DD37" i="2"/>
  <c r="DE37" i="2"/>
  <c r="DF37" i="2"/>
  <c r="DG37" i="2"/>
  <c r="DH37" i="2"/>
  <c r="DI37" i="2"/>
  <c r="DJ37" i="2"/>
  <c r="DK37" i="2"/>
  <c r="DL37" i="2"/>
  <c r="DM37" i="2"/>
  <c r="DN37" i="2"/>
  <c r="DO37" i="2"/>
  <c r="DP37" i="2"/>
  <c r="DQ37" i="2"/>
  <c r="DR37" i="2"/>
  <c r="DS37" i="2"/>
  <c r="DT37" i="2"/>
  <c r="DU37" i="2"/>
  <c r="DV37" i="2"/>
  <c r="DW37" i="2"/>
  <c r="DX37" i="2"/>
  <c r="DY37" i="2"/>
  <c r="DZ37" i="2"/>
  <c r="EA37" i="2"/>
  <c r="EB37" i="2"/>
  <c r="EC37" i="2"/>
  <c r="ED37" i="2"/>
  <c r="EE37" i="2"/>
  <c r="EF37" i="2"/>
  <c r="EG37" i="2"/>
  <c r="EH37" i="2"/>
  <c r="EI37" i="2"/>
  <c r="EJ37" i="2"/>
  <c r="EK37" i="2"/>
  <c r="EL37" i="2"/>
  <c r="EM37" i="2"/>
  <c r="EN37" i="2"/>
  <c r="EO37" i="2"/>
  <c r="EP37" i="2"/>
  <c r="EQ37" i="2"/>
  <c r="ER37" i="2"/>
  <c r="ES37" i="2"/>
  <c r="ET37" i="2"/>
  <c r="EU37" i="2"/>
  <c r="EV37" i="2"/>
  <c r="EW37" i="2"/>
  <c r="EX37" i="2"/>
  <c r="EY37" i="2"/>
  <c r="EZ37" i="2"/>
  <c r="FA37" i="2"/>
  <c r="FB37" i="2"/>
  <c r="FC37" i="2"/>
  <c r="FD37" i="2"/>
  <c r="FE37" i="2"/>
  <c r="FF37" i="2"/>
  <c r="FG37" i="2"/>
  <c r="FH37" i="2"/>
  <c r="FI37" i="2"/>
  <c r="FJ37" i="2"/>
  <c r="FK37" i="2"/>
  <c r="FL37" i="2"/>
  <c r="FM37" i="2"/>
  <c r="FN37" i="2"/>
  <c r="FO37" i="2"/>
  <c r="FP37" i="2"/>
  <c r="FQ37" i="2"/>
  <c r="AH37" i="2"/>
  <c r="AG37" i="2"/>
  <c r="E54" i="2" s="1"/>
  <c r="E36" i="2"/>
  <c r="F36" i="2"/>
  <c r="G36" i="2"/>
  <c r="H36" i="2"/>
  <c r="I36" i="2"/>
  <c r="J36" i="2"/>
  <c r="K36" i="2"/>
  <c r="L36" i="2"/>
  <c r="M36" i="2"/>
  <c r="N36" i="2"/>
  <c r="O36" i="2"/>
  <c r="P36" i="2"/>
  <c r="Q36" i="2"/>
  <c r="R36" i="2"/>
  <c r="S36" i="2"/>
  <c r="T36" i="2"/>
  <c r="U36" i="2"/>
  <c r="V36" i="2"/>
  <c r="W36" i="2"/>
  <c r="X36" i="2"/>
  <c r="Y36" i="2"/>
  <c r="Z36" i="2"/>
  <c r="AA36" i="2"/>
  <c r="AB36" i="2"/>
  <c r="AC36" i="2"/>
  <c r="AD36" i="2"/>
  <c r="AE36" i="2"/>
  <c r="AF36" i="2"/>
  <c r="AG36" i="2"/>
  <c r="AH36" i="2"/>
  <c r="AI36" i="2"/>
  <c r="AJ36" i="2"/>
  <c r="AK36" i="2"/>
  <c r="AL36" i="2"/>
  <c r="AM36" i="2"/>
  <c r="AN36" i="2"/>
  <c r="AO36" i="2"/>
  <c r="AP36" i="2"/>
  <c r="AQ36" i="2"/>
  <c r="AR36" i="2"/>
  <c r="AS36" i="2"/>
  <c r="AT36" i="2"/>
  <c r="AU36" i="2"/>
  <c r="AV36" i="2"/>
  <c r="AW36" i="2"/>
  <c r="AX36" i="2"/>
  <c r="AY36" i="2"/>
  <c r="AZ36" i="2"/>
  <c r="BA36" i="2"/>
  <c r="BB36" i="2"/>
  <c r="BC36" i="2"/>
  <c r="BD36" i="2"/>
  <c r="BE36" i="2"/>
  <c r="BF36" i="2"/>
  <c r="BG36" i="2"/>
  <c r="BH36" i="2"/>
  <c r="BI36" i="2"/>
  <c r="BJ36" i="2"/>
  <c r="BK36" i="2"/>
  <c r="BL36" i="2"/>
  <c r="BM36" i="2"/>
  <c r="BN36" i="2"/>
  <c r="BO36" i="2"/>
  <c r="BP36" i="2"/>
  <c r="BQ36" i="2"/>
  <c r="BR36" i="2"/>
  <c r="BS36" i="2"/>
  <c r="BT36" i="2"/>
  <c r="BU36" i="2"/>
  <c r="BV36" i="2"/>
  <c r="BW36" i="2"/>
  <c r="BX36" i="2"/>
  <c r="BY36" i="2"/>
  <c r="BZ36" i="2"/>
  <c r="CA36" i="2"/>
  <c r="CB36" i="2"/>
  <c r="CC36" i="2"/>
  <c r="CD36" i="2"/>
  <c r="CE36" i="2"/>
  <c r="CF36" i="2"/>
  <c r="CG36" i="2"/>
  <c r="CH36" i="2"/>
  <c r="CI36" i="2"/>
  <c r="CJ36" i="2"/>
  <c r="CK36" i="2"/>
  <c r="CL36" i="2"/>
  <c r="CM36" i="2"/>
  <c r="CN36" i="2"/>
  <c r="CO36" i="2"/>
  <c r="CP36" i="2"/>
  <c r="CQ36" i="2"/>
  <c r="CR36" i="2"/>
  <c r="CS36" i="2"/>
  <c r="CT36" i="2"/>
  <c r="CU36" i="2"/>
  <c r="CV36" i="2"/>
  <c r="CW36" i="2"/>
  <c r="CX36" i="2"/>
  <c r="CY36" i="2"/>
  <c r="CZ36" i="2"/>
  <c r="DA36" i="2"/>
  <c r="DB36" i="2"/>
  <c r="DC36" i="2"/>
  <c r="DD36" i="2"/>
  <c r="DE36" i="2"/>
  <c r="DF36" i="2"/>
  <c r="DG36" i="2"/>
  <c r="DH36" i="2"/>
  <c r="DI36" i="2"/>
  <c r="DJ36" i="2"/>
  <c r="DK36" i="2"/>
  <c r="DL36" i="2"/>
  <c r="DM36" i="2"/>
  <c r="DN36" i="2"/>
  <c r="DO36" i="2"/>
  <c r="DP36" i="2"/>
  <c r="DQ36" i="2"/>
  <c r="DR36" i="2"/>
  <c r="DS36" i="2"/>
  <c r="DT36" i="2"/>
  <c r="DU36" i="2"/>
  <c r="DV36" i="2"/>
  <c r="DW36" i="2"/>
  <c r="DX36" i="2"/>
  <c r="DY36" i="2"/>
  <c r="DZ36" i="2"/>
  <c r="EA36" i="2"/>
  <c r="EB36" i="2"/>
  <c r="EC36" i="2"/>
  <c r="ED36" i="2"/>
  <c r="EE36" i="2"/>
  <c r="EF36" i="2"/>
  <c r="EG36" i="2"/>
  <c r="EH36" i="2"/>
  <c r="EI36" i="2"/>
  <c r="EJ36" i="2"/>
  <c r="EK36" i="2"/>
  <c r="EL36" i="2"/>
  <c r="EM36" i="2"/>
  <c r="EN36" i="2"/>
  <c r="EO36" i="2"/>
  <c r="EP36" i="2"/>
  <c r="EQ36" i="2"/>
  <c r="ER36" i="2"/>
  <c r="ES36" i="2"/>
  <c r="ET36" i="2"/>
  <c r="EU36" i="2"/>
  <c r="EV36" i="2"/>
  <c r="EW36" i="2"/>
  <c r="EX36" i="2"/>
  <c r="EY36" i="2"/>
  <c r="EZ36" i="2"/>
  <c r="FA36" i="2"/>
  <c r="FB36" i="2"/>
  <c r="FC36" i="2"/>
  <c r="FD36" i="2"/>
  <c r="FE36" i="2"/>
  <c r="FF36" i="2"/>
  <c r="FG36" i="2"/>
  <c r="FH36" i="2"/>
  <c r="FI36" i="2"/>
  <c r="FJ36" i="2"/>
  <c r="FK36" i="2"/>
  <c r="FL36" i="2"/>
  <c r="FM36" i="2"/>
  <c r="FN36" i="2"/>
  <c r="FO36" i="2"/>
  <c r="FP36" i="2"/>
  <c r="FQ36" i="2"/>
  <c r="F54" i="2" l="1"/>
  <c r="E55" i="2"/>
  <c r="E37" i="1"/>
  <c r="F37" i="1" s="1"/>
  <c r="G37" i="1" s="1"/>
  <c r="H37" i="1" s="1"/>
  <c r="I37" i="1" s="1"/>
  <c r="J37" i="1" s="1"/>
  <c r="K37" i="1" s="1"/>
  <c r="L37" i="1" s="1"/>
  <c r="M37" i="1" s="1"/>
  <c r="N37" i="1" s="1"/>
  <c r="O37" i="1" s="1"/>
  <c r="P37" i="1" s="1"/>
  <c r="Q37" i="1" s="1"/>
  <c r="R37" i="1" s="1"/>
  <c r="S37" i="1" s="1"/>
  <c r="T37" i="1" s="1"/>
  <c r="U37" i="1" s="1"/>
  <c r="V37" i="1" s="1"/>
  <c r="W37" i="1" s="1"/>
  <c r="X37" i="1" s="1"/>
  <c r="Y37" i="1" s="1"/>
  <c r="Z37" i="1" s="1"/>
  <c r="AA37" i="1" s="1"/>
  <c r="AB37" i="1" s="1"/>
  <c r="AC37" i="1" s="1"/>
  <c r="AD37" i="1" s="1"/>
  <c r="AE37" i="1" s="1"/>
  <c r="AF37" i="1" s="1"/>
  <c r="E54" i="1"/>
  <c r="E37" i="2"/>
  <c r="F37" i="2" s="1"/>
  <c r="G37" i="2" s="1"/>
  <c r="H37" i="2" s="1"/>
  <c r="I37" i="2" s="1"/>
  <c r="J37" i="2" s="1"/>
  <c r="K37" i="2" s="1"/>
  <c r="L37" i="2" s="1"/>
  <c r="M37" i="2" s="1"/>
  <c r="N37" i="2" s="1"/>
  <c r="O37" i="2" s="1"/>
  <c r="P37" i="2" s="1"/>
  <c r="Q37" i="2" s="1"/>
  <c r="R37" i="2" s="1"/>
  <c r="S37" i="2" s="1"/>
  <c r="T37" i="2" s="1"/>
  <c r="U37" i="2" s="1"/>
  <c r="V37" i="2" s="1"/>
  <c r="W37" i="2" s="1"/>
  <c r="X37" i="2" s="1"/>
  <c r="Y37" i="2" s="1"/>
  <c r="Z37" i="2" s="1"/>
  <c r="AA37" i="2" s="1"/>
  <c r="AB37" i="2" s="1"/>
  <c r="AC37" i="2" s="1"/>
  <c r="AD37" i="2" s="1"/>
  <c r="AE37" i="2" s="1"/>
  <c r="AF37" i="2" s="1"/>
  <c r="D38" i="2"/>
  <c r="D105" i="3"/>
  <c r="E97" i="3"/>
  <c r="D41" i="3"/>
  <c r="D39" i="4"/>
  <c r="E21" i="4"/>
  <c r="F21" i="4"/>
  <c r="G21" i="4"/>
  <c r="H21" i="4"/>
  <c r="I21" i="4"/>
  <c r="J21" i="4"/>
  <c r="K21" i="4"/>
  <c r="L21" i="4"/>
  <c r="M21" i="4"/>
  <c r="N21" i="4"/>
  <c r="O21" i="4"/>
  <c r="P21" i="4"/>
  <c r="Q21" i="4"/>
  <c r="R21" i="4"/>
  <c r="S21" i="4"/>
  <c r="T21" i="4"/>
  <c r="U21" i="4"/>
  <c r="V21" i="4"/>
  <c r="W21" i="4"/>
  <c r="X21" i="4"/>
  <c r="Y21" i="4"/>
  <c r="Z21" i="4"/>
  <c r="AA21" i="4"/>
  <c r="AB21" i="4"/>
  <c r="AC21" i="4"/>
  <c r="AD21" i="4"/>
  <c r="AE21" i="4"/>
  <c r="AF21" i="4"/>
  <c r="AG21" i="4"/>
  <c r="D21" i="4"/>
  <c r="D51" i="3"/>
  <c r="D50" i="3"/>
  <c r="D49" i="3"/>
  <c r="D48" i="3"/>
  <c r="F41" i="3"/>
  <c r="G41" i="3"/>
  <c r="H41" i="3"/>
  <c r="I41" i="3"/>
  <c r="J41" i="3"/>
  <c r="K41" i="3"/>
  <c r="L41" i="3"/>
  <c r="M41" i="3"/>
  <c r="N41" i="3"/>
  <c r="O41" i="3"/>
  <c r="P41" i="3"/>
  <c r="Q41" i="3"/>
  <c r="R41" i="3"/>
  <c r="S41" i="3"/>
  <c r="T41" i="3"/>
  <c r="U41" i="3"/>
  <c r="V41" i="3"/>
  <c r="W41" i="3"/>
  <c r="X41" i="3"/>
  <c r="Y41" i="3"/>
  <c r="Z41" i="3"/>
  <c r="AA41" i="3"/>
  <c r="AB41" i="3"/>
  <c r="AC41" i="3"/>
  <c r="AD41" i="3"/>
  <c r="AE41" i="3"/>
  <c r="AF41" i="3"/>
  <c r="AG41" i="3"/>
  <c r="AH41" i="3"/>
  <c r="AI41" i="3"/>
  <c r="AJ41" i="3"/>
  <c r="AK41" i="3"/>
  <c r="AL41" i="3"/>
  <c r="AM41" i="3"/>
  <c r="AN41" i="3"/>
  <c r="AO41" i="3"/>
  <c r="AP41" i="3"/>
  <c r="AQ41" i="3"/>
  <c r="AR41" i="3"/>
  <c r="AS41" i="3"/>
  <c r="AT41" i="3"/>
  <c r="AU41" i="3"/>
  <c r="AV41" i="3"/>
  <c r="AW41" i="3"/>
  <c r="AX41" i="3"/>
  <c r="AY41" i="3"/>
  <c r="AZ41" i="3"/>
  <c r="BA41" i="3"/>
  <c r="BB41" i="3"/>
  <c r="BC41" i="3"/>
  <c r="BD41" i="3"/>
  <c r="BE41" i="3"/>
  <c r="BF41" i="3"/>
  <c r="BG41" i="3"/>
  <c r="BH41" i="3"/>
  <c r="BI41" i="3"/>
  <c r="BJ41" i="3"/>
  <c r="BK41" i="3"/>
  <c r="BL41" i="3"/>
  <c r="BM41" i="3"/>
  <c r="BN41" i="3"/>
  <c r="BO41" i="3"/>
  <c r="BP41" i="3"/>
  <c r="BQ41" i="3"/>
  <c r="BR41" i="3"/>
  <c r="BS41" i="3"/>
  <c r="BT41" i="3"/>
  <c r="BU41" i="3"/>
  <c r="BV41" i="3"/>
  <c r="BW41" i="3"/>
  <c r="BX41" i="3"/>
  <c r="BY41" i="3"/>
  <c r="CA41" i="3"/>
  <c r="CB41" i="3"/>
  <c r="CC41" i="3"/>
  <c r="CD41" i="3"/>
  <c r="CE41" i="3"/>
  <c r="CF41" i="3"/>
  <c r="CG41" i="3"/>
  <c r="CH41" i="3"/>
  <c r="CI41" i="3"/>
  <c r="CJ41" i="3"/>
  <c r="CK41" i="3"/>
  <c r="CL41" i="3"/>
  <c r="CM41" i="3"/>
  <c r="CN41" i="3"/>
  <c r="CO41" i="3"/>
  <c r="CP41" i="3"/>
  <c r="CQ41" i="3"/>
  <c r="CR41" i="3"/>
  <c r="CS41" i="3"/>
  <c r="CT41" i="3"/>
  <c r="CU41" i="3"/>
  <c r="CV41" i="3"/>
  <c r="CW41" i="3"/>
  <c r="CX41" i="3"/>
  <c r="CY41" i="3"/>
  <c r="CZ41" i="3"/>
  <c r="DA41" i="3"/>
  <c r="DB41" i="3"/>
  <c r="DC41" i="3"/>
  <c r="DD41" i="3"/>
  <c r="DE41" i="3"/>
  <c r="DF41" i="3"/>
  <c r="DG41" i="3"/>
  <c r="DH41" i="3"/>
  <c r="DI41" i="3"/>
  <c r="DJ41" i="3"/>
  <c r="DK41" i="3"/>
  <c r="DL41" i="3"/>
  <c r="DM41" i="3"/>
  <c r="DN41" i="3"/>
  <c r="DO41" i="3"/>
  <c r="DP41" i="3"/>
  <c r="DQ41" i="3"/>
  <c r="DR41" i="3"/>
  <c r="DS41" i="3"/>
  <c r="DT41" i="3"/>
  <c r="DU41" i="3"/>
  <c r="DV41" i="3"/>
  <c r="DW41" i="3"/>
  <c r="DX41" i="3"/>
  <c r="DY41" i="3"/>
  <c r="DZ41" i="3"/>
  <c r="EA41" i="3"/>
  <c r="EB41" i="3"/>
  <c r="EC41" i="3"/>
  <c r="ED41" i="3"/>
  <c r="EE41" i="3"/>
  <c r="EF41" i="3"/>
  <c r="EG41" i="3"/>
  <c r="EH41" i="3"/>
  <c r="EI41" i="3"/>
  <c r="EJ41" i="3"/>
  <c r="EK41" i="3"/>
  <c r="EL41" i="3"/>
  <c r="EM41" i="3"/>
  <c r="EN41" i="3"/>
  <c r="EO41" i="3"/>
  <c r="EP41" i="3"/>
  <c r="EQ41" i="3"/>
  <c r="ER41" i="3"/>
  <c r="ES41" i="3"/>
  <c r="ET41" i="3"/>
  <c r="EU41" i="3"/>
  <c r="EV41" i="3"/>
  <c r="EW41" i="3"/>
  <c r="EX41" i="3"/>
  <c r="EY41" i="3"/>
  <c r="EZ41" i="3"/>
  <c r="FA41" i="3"/>
  <c r="FB41" i="3"/>
  <c r="FC41" i="3"/>
  <c r="FD41" i="3"/>
  <c r="FE41" i="3"/>
  <c r="FF41" i="3"/>
  <c r="FG41" i="3"/>
  <c r="FH41" i="3"/>
  <c r="FI41" i="3"/>
  <c r="FJ41" i="3"/>
  <c r="FK41" i="3"/>
  <c r="FL41" i="3"/>
  <c r="FM41" i="3"/>
  <c r="FN41" i="3"/>
  <c r="FO41" i="3"/>
  <c r="FP41" i="3"/>
  <c r="FQ41" i="3"/>
  <c r="E41" i="3"/>
  <c r="E13" i="3"/>
  <c r="E14" i="3"/>
  <c r="E25" i="3"/>
  <c r="E24" i="3"/>
  <c r="F33" i="1"/>
  <c r="G33" i="1" s="1"/>
  <c r="H33" i="1" s="1"/>
  <c r="I33" i="1" s="1"/>
  <c r="J33" i="1" s="1"/>
  <c r="K33" i="1" s="1"/>
  <c r="L33" i="1" s="1"/>
  <c r="M33" i="1" s="1"/>
  <c r="N33" i="1" s="1"/>
  <c r="O33" i="1" s="1"/>
  <c r="P33" i="1" s="1"/>
  <c r="Q33" i="1" s="1"/>
  <c r="R33" i="1" s="1"/>
  <c r="S33" i="1" s="1"/>
  <c r="T33" i="1" s="1"/>
  <c r="U33" i="1" s="1"/>
  <c r="V33" i="1" s="1"/>
  <c r="W33" i="1" s="1"/>
  <c r="X33" i="1" s="1"/>
  <c r="Y33" i="1" s="1"/>
  <c r="Z33" i="1" s="1"/>
  <c r="AA33" i="1" s="1"/>
  <c r="AB33" i="1" s="1"/>
  <c r="AC33" i="1" s="1"/>
  <c r="AD33" i="1" s="1"/>
  <c r="AE33" i="1" s="1"/>
  <c r="AF33" i="1" s="1"/>
  <c r="AH33" i="1" s="1"/>
  <c r="E33" i="1"/>
  <c r="AI33" i="1" l="1"/>
  <c r="AH34" i="1"/>
  <c r="G54" i="2"/>
  <c r="F55" i="2"/>
  <c r="F54" i="1"/>
  <c r="E55" i="1"/>
  <c r="DN18" i="3"/>
  <c r="DN17" i="3"/>
  <c r="DN16" i="3"/>
  <c r="DD18" i="3"/>
  <c r="DD17" i="3"/>
  <c r="DD16" i="3"/>
  <c r="CO18" i="3"/>
  <c r="CO17" i="3"/>
  <c r="CO16" i="3"/>
  <c r="BZ18" i="3"/>
  <c r="BZ17" i="3"/>
  <c r="BZ16" i="3"/>
  <c r="BP18" i="3"/>
  <c r="BP17" i="3"/>
  <c r="BF18" i="3"/>
  <c r="BF17" i="3"/>
  <c r="AV13" i="3"/>
  <c r="AV14" i="3" s="1"/>
  <c r="AV20" i="3" s="1"/>
  <c r="AV18" i="3"/>
  <c r="AV17" i="3"/>
  <c r="AV16" i="3"/>
  <c r="DE21" i="3"/>
  <c r="DM21" i="3"/>
  <c r="DH22" i="3"/>
  <c r="DL22" i="3"/>
  <c r="DG23" i="3"/>
  <c r="DK23" i="3"/>
  <c r="DE13" i="3"/>
  <c r="DF13" i="3"/>
  <c r="DF14" i="3" s="1"/>
  <c r="DG13" i="3"/>
  <c r="DH13" i="3"/>
  <c r="DH14" i="3" s="1"/>
  <c r="DH23" i="3" s="1"/>
  <c r="DI13" i="3"/>
  <c r="DJ13" i="3"/>
  <c r="DJ14" i="3" s="1"/>
  <c r="DK13" i="3"/>
  <c r="DL13" i="3"/>
  <c r="DL14" i="3" s="1"/>
  <c r="DL23" i="3" s="1"/>
  <c r="DM13" i="3"/>
  <c r="DN13" i="3"/>
  <c r="DN14" i="3" s="1"/>
  <c r="DE14" i="3"/>
  <c r="DE22" i="3" s="1"/>
  <c r="DG14" i="3"/>
  <c r="DG20" i="3" s="1"/>
  <c r="DI14" i="3"/>
  <c r="DI22" i="3" s="1"/>
  <c r="DK14" i="3"/>
  <c r="DK20" i="3" s="1"/>
  <c r="DM14" i="3"/>
  <c r="DM22" i="3" s="1"/>
  <c r="AJ33" i="1" l="1"/>
  <c r="AI34" i="1"/>
  <c r="H54" i="2"/>
  <c r="G55" i="2"/>
  <c r="G54" i="1"/>
  <c r="F55" i="1"/>
  <c r="DJ21" i="3"/>
  <c r="DJ22" i="3"/>
  <c r="DJ20" i="3"/>
  <c r="DJ23" i="3"/>
  <c r="DF21" i="3"/>
  <c r="DF22" i="3"/>
  <c r="DF20" i="3"/>
  <c r="DF23" i="3"/>
  <c r="DI21" i="3"/>
  <c r="DK22" i="3"/>
  <c r="DG22" i="3"/>
  <c r="DL21" i="3"/>
  <c r="DH21" i="3"/>
  <c r="DM20" i="3"/>
  <c r="DI20" i="3"/>
  <c r="DE20" i="3"/>
  <c r="DM23" i="3"/>
  <c r="DI23" i="3"/>
  <c r="DE23" i="3"/>
  <c r="DK21" i="3"/>
  <c r="DG21" i="3"/>
  <c r="DL20" i="3"/>
  <c r="DH20" i="3"/>
  <c r="DN21" i="3"/>
  <c r="DN22" i="3"/>
  <c r="DN23" i="3"/>
  <c r="DN20" i="3"/>
  <c r="C99" i="3"/>
  <c r="AK33" i="1" l="1"/>
  <c r="AJ34" i="1"/>
  <c r="I54" i="2"/>
  <c r="H55" i="2"/>
  <c r="H54" i="1"/>
  <c r="G55" i="1"/>
  <c r="FQ46" i="3"/>
  <c r="FQ45" i="3"/>
  <c r="FQ44" i="3"/>
  <c r="AL33" i="1" l="1"/>
  <c r="AK34" i="1"/>
  <c r="J54" i="2"/>
  <c r="I55" i="2"/>
  <c r="I54" i="1"/>
  <c r="H55" i="1"/>
  <c r="FG46" i="3"/>
  <c r="FG45" i="3"/>
  <c r="FG44" i="3"/>
  <c r="EW46" i="3"/>
  <c r="EW45" i="3"/>
  <c r="EW44" i="3"/>
  <c r="EH46" i="3"/>
  <c r="EH44" i="3"/>
  <c r="EH45" i="3"/>
  <c r="DN46" i="3"/>
  <c r="DN45" i="3"/>
  <c r="CT46" i="3"/>
  <c r="CT45" i="3"/>
  <c r="BZ45" i="3"/>
  <c r="BZ44" i="3"/>
  <c r="DV42" i="3"/>
  <c r="DZ42" i="3"/>
  <c r="ED42" i="3"/>
  <c r="EH42" i="3"/>
  <c r="EL42" i="3"/>
  <c r="EP42" i="3"/>
  <c r="ET42" i="3"/>
  <c r="EX42" i="3"/>
  <c r="FB42" i="3"/>
  <c r="FF42" i="3"/>
  <c r="FG42" i="3"/>
  <c r="FJ42" i="3"/>
  <c r="FN42" i="3"/>
  <c r="FQ42" i="3"/>
  <c r="DS42" i="3"/>
  <c r="DS48" i="3" s="1"/>
  <c r="DT42" i="3"/>
  <c r="DT49" i="3" s="1"/>
  <c r="DU42" i="3"/>
  <c r="DW42" i="3"/>
  <c r="DW50" i="3" s="1"/>
  <c r="DX42" i="3"/>
  <c r="DX48" i="3" s="1"/>
  <c r="DY42" i="3"/>
  <c r="DY50" i="3" s="1"/>
  <c r="EA42" i="3"/>
  <c r="EB42" i="3"/>
  <c r="EB48" i="3" s="1"/>
  <c r="EC42" i="3"/>
  <c r="EC48" i="3" s="1"/>
  <c r="EE42" i="3"/>
  <c r="EE50" i="3" s="1"/>
  <c r="EF42" i="3"/>
  <c r="EG42" i="3"/>
  <c r="EG49" i="3" s="1"/>
  <c r="EI42" i="3"/>
  <c r="EI48" i="3" s="1"/>
  <c r="EJ42" i="3"/>
  <c r="EJ48" i="3" s="1"/>
  <c r="EK42" i="3"/>
  <c r="EM42" i="3"/>
  <c r="EN42" i="3"/>
  <c r="EN48" i="3" s="1"/>
  <c r="EO42" i="3"/>
  <c r="EO49" i="3" s="1"/>
  <c r="EQ42" i="3"/>
  <c r="ER42" i="3"/>
  <c r="ER50" i="3" s="1"/>
  <c r="ES42" i="3"/>
  <c r="ES48" i="3" s="1"/>
  <c r="EU42" i="3"/>
  <c r="EU50" i="3" s="1"/>
  <c r="EV42" i="3"/>
  <c r="EW42" i="3"/>
  <c r="EY42" i="3"/>
  <c r="EY51" i="3" s="1"/>
  <c r="EZ42" i="3"/>
  <c r="EZ48" i="3" s="1"/>
  <c r="FA42" i="3"/>
  <c r="FC42" i="3"/>
  <c r="FC49" i="3" s="1"/>
  <c r="FD42" i="3"/>
  <c r="FD48" i="3" s="1"/>
  <c r="FE42" i="3"/>
  <c r="FE50" i="3" s="1"/>
  <c r="FH42" i="3"/>
  <c r="FI42" i="3"/>
  <c r="FI48" i="3" s="1"/>
  <c r="FK42" i="3"/>
  <c r="FK48" i="3" s="1"/>
  <c r="FL42" i="3"/>
  <c r="FL50" i="3" s="1"/>
  <c r="FM42" i="3"/>
  <c r="FM48" i="3" s="1"/>
  <c r="FO42" i="3"/>
  <c r="FO49" i="3" s="1"/>
  <c r="FP42" i="3"/>
  <c r="FP51" i="3" s="1"/>
  <c r="DT48" i="3"/>
  <c r="DU48" i="3"/>
  <c r="DW48" i="3"/>
  <c r="EA48" i="3"/>
  <c r="EF48" i="3"/>
  <c r="EG48" i="3"/>
  <c r="EK48" i="3"/>
  <c r="EM48" i="3"/>
  <c r="EO48" i="3"/>
  <c r="EQ48" i="3"/>
  <c r="ER48" i="3"/>
  <c r="EV48" i="3"/>
  <c r="FA48" i="3"/>
  <c r="FC48" i="3"/>
  <c r="FE48" i="3"/>
  <c r="FH48" i="3"/>
  <c r="FO48" i="3"/>
  <c r="FP48" i="3"/>
  <c r="DU49" i="3"/>
  <c r="DW49" i="3"/>
  <c r="DY49" i="3"/>
  <c r="EA49" i="3"/>
  <c r="EB49" i="3"/>
  <c r="EF49" i="3"/>
  <c r="EK49" i="3"/>
  <c r="EM49" i="3"/>
  <c r="EQ49" i="3"/>
  <c r="ER49" i="3"/>
  <c r="EU49" i="3"/>
  <c r="EV49" i="3"/>
  <c r="FA49" i="3"/>
  <c r="FH49" i="3"/>
  <c r="FM49" i="3"/>
  <c r="DU50" i="3"/>
  <c r="EA50" i="3"/>
  <c r="EB50" i="3"/>
  <c r="EF50" i="3"/>
  <c r="EG50" i="3"/>
  <c r="EJ50" i="3"/>
  <c r="EK50" i="3"/>
  <c r="EM50" i="3"/>
  <c r="EQ50" i="3"/>
  <c r="EV50" i="3"/>
  <c r="EY50" i="3"/>
  <c r="FA50" i="3"/>
  <c r="FC50" i="3"/>
  <c r="FD50" i="3"/>
  <c r="FH50" i="3"/>
  <c r="FI50" i="3"/>
  <c r="FK50" i="3"/>
  <c r="FM50" i="3"/>
  <c r="FO50" i="3"/>
  <c r="FP50" i="3"/>
  <c r="DU51" i="3"/>
  <c r="DW51" i="3"/>
  <c r="DY51" i="3"/>
  <c r="EA51" i="3"/>
  <c r="EB51" i="3"/>
  <c r="EF51" i="3"/>
  <c r="EK51" i="3"/>
  <c r="EM51" i="3"/>
  <c r="EQ51" i="3"/>
  <c r="ER51" i="3"/>
  <c r="EU51" i="3"/>
  <c r="EV51" i="3"/>
  <c r="EW51" i="3"/>
  <c r="FA51" i="3"/>
  <c r="FH51" i="3"/>
  <c r="FI51" i="3"/>
  <c r="FM51" i="3"/>
  <c r="FO51" i="3"/>
  <c r="DE42" i="3"/>
  <c r="DG42" i="3"/>
  <c r="DH42" i="3"/>
  <c r="DJ42" i="3"/>
  <c r="DK42" i="3"/>
  <c r="DL42" i="3"/>
  <c r="DN42" i="3"/>
  <c r="DO42" i="3"/>
  <c r="DP42" i="3"/>
  <c r="DR42" i="3"/>
  <c r="DF42" i="3"/>
  <c r="DF48" i="3" s="1"/>
  <c r="DI42" i="3"/>
  <c r="DI49" i="3" s="1"/>
  <c r="DM42" i="3"/>
  <c r="DM49" i="3" s="1"/>
  <c r="DQ42" i="3"/>
  <c r="DQ51" i="3" s="1"/>
  <c r="DQ48" i="3"/>
  <c r="DF49" i="3"/>
  <c r="DQ49" i="3"/>
  <c r="DI51" i="3"/>
  <c r="E33" i="2"/>
  <c r="E34" i="2" s="1"/>
  <c r="AM33" i="1" l="1"/>
  <c r="AL34" i="1"/>
  <c r="K54" i="2"/>
  <c r="J55" i="2"/>
  <c r="J54" i="1"/>
  <c r="I55" i="1"/>
  <c r="F33" i="2"/>
  <c r="EZ51" i="3"/>
  <c r="EE51" i="3"/>
  <c r="EO50" i="3"/>
  <c r="DT50" i="3"/>
  <c r="FL49" i="3"/>
  <c r="FE49" i="3"/>
  <c r="EZ49" i="3"/>
  <c r="EE49" i="3"/>
  <c r="EU48" i="3"/>
  <c r="DY48" i="3"/>
  <c r="DI50" i="3"/>
  <c r="DI48" i="3"/>
  <c r="FE51" i="3"/>
  <c r="EJ51" i="3"/>
  <c r="FP49" i="3"/>
  <c r="FK49" i="3"/>
  <c r="FD49" i="3"/>
  <c r="EY49" i="3"/>
  <c r="EJ49" i="3"/>
  <c r="FL48" i="3"/>
  <c r="EE48" i="3"/>
  <c r="FL51" i="3"/>
  <c r="FC51" i="3"/>
  <c r="EO51" i="3"/>
  <c r="EG51" i="3"/>
  <c r="DT51" i="3"/>
  <c r="EZ50" i="3"/>
  <c r="FI49" i="3"/>
  <c r="EY48" i="3"/>
  <c r="DO50" i="3"/>
  <c r="DO48" i="3"/>
  <c r="DO49" i="3"/>
  <c r="DO51" i="3"/>
  <c r="DK48" i="3"/>
  <c r="DK51" i="3"/>
  <c r="DG48" i="3"/>
  <c r="DG50" i="3"/>
  <c r="DG51" i="3"/>
  <c r="DN48" i="3"/>
  <c r="DN49" i="3"/>
  <c r="DM50" i="3"/>
  <c r="DM51" i="3"/>
  <c r="DF51" i="3"/>
  <c r="DQ50" i="3"/>
  <c r="DM48" i="3"/>
  <c r="FK51" i="3"/>
  <c r="FD51" i="3"/>
  <c r="ES51" i="3"/>
  <c r="EN51" i="3"/>
  <c r="EI51" i="3"/>
  <c r="EC51" i="3"/>
  <c r="DX51" i="3"/>
  <c r="DS51" i="3"/>
  <c r="ES50" i="3"/>
  <c r="EN50" i="3"/>
  <c r="EI50" i="3"/>
  <c r="EC50" i="3"/>
  <c r="DX50" i="3"/>
  <c r="DS50" i="3"/>
  <c r="ES49" i="3"/>
  <c r="EN49" i="3"/>
  <c r="EI49" i="3"/>
  <c r="EC49" i="3"/>
  <c r="DX49" i="3"/>
  <c r="DS49" i="3"/>
  <c r="FN50" i="3"/>
  <c r="FN51" i="3"/>
  <c r="FN49" i="3"/>
  <c r="FN48" i="3"/>
  <c r="FJ50" i="3"/>
  <c r="FJ51" i="3"/>
  <c r="FJ49" i="3"/>
  <c r="FJ48" i="3"/>
  <c r="FF48" i="3"/>
  <c r="FF50" i="3"/>
  <c r="FF51" i="3"/>
  <c r="FF49" i="3"/>
  <c r="FB48" i="3"/>
  <c r="FB50" i="3"/>
  <c r="FB51" i="3"/>
  <c r="FB49" i="3"/>
  <c r="EX48" i="3"/>
  <c r="EX50" i="3"/>
  <c r="EX51" i="3"/>
  <c r="EX49" i="3"/>
  <c r="ET49" i="3"/>
  <c r="ET48" i="3"/>
  <c r="ET51" i="3"/>
  <c r="ET50" i="3"/>
  <c r="EP49" i="3"/>
  <c r="EP48" i="3"/>
  <c r="EP51" i="3"/>
  <c r="EP50" i="3"/>
  <c r="EL49" i="3"/>
  <c r="EL48" i="3"/>
  <c r="EL51" i="3"/>
  <c r="EL50" i="3"/>
  <c r="ED50" i="3"/>
  <c r="ED49" i="3"/>
  <c r="ED48" i="3"/>
  <c r="ED51" i="3"/>
  <c r="DZ50" i="3"/>
  <c r="DZ49" i="3"/>
  <c r="DZ48" i="3"/>
  <c r="DZ51" i="3"/>
  <c r="DV50" i="3"/>
  <c r="DV49" i="3"/>
  <c r="DV48" i="3"/>
  <c r="DV51" i="3"/>
  <c r="DR48" i="3"/>
  <c r="DR49" i="3"/>
  <c r="DR51" i="3"/>
  <c r="DJ48" i="3"/>
  <c r="DJ49" i="3"/>
  <c r="DJ51" i="3"/>
  <c r="DE49" i="3"/>
  <c r="DE48" i="3"/>
  <c r="DE51" i="3"/>
  <c r="DE50" i="3"/>
  <c r="EW50" i="3"/>
  <c r="DK50" i="3"/>
  <c r="DG49" i="3"/>
  <c r="DK49" i="3"/>
  <c r="EW48" i="3"/>
  <c r="DN51" i="3"/>
  <c r="EH51" i="3"/>
  <c r="EH48" i="3"/>
  <c r="EH49" i="3"/>
  <c r="EH50" i="3"/>
  <c r="EW49" i="3"/>
  <c r="FG48" i="3"/>
  <c r="FG50" i="3"/>
  <c r="FG49" i="3"/>
  <c r="FG51" i="3"/>
  <c r="FQ48" i="3"/>
  <c r="FQ51" i="3"/>
  <c r="FQ50" i="3"/>
  <c r="FQ49" i="3"/>
  <c r="DP50" i="3"/>
  <c r="DP49" i="3"/>
  <c r="DP51" i="3"/>
  <c r="DP48" i="3"/>
  <c r="DH49" i="3"/>
  <c r="DH51" i="3"/>
  <c r="DH48" i="3"/>
  <c r="DH50" i="3"/>
  <c r="DL48" i="3"/>
  <c r="DL49" i="3"/>
  <c r="DL51" i="3"/>
  <c r="DL50" i="3"/>
  <c r="DR50" i="3"/>
  <c r="DN50" i="3"/>
  <c r="DJ50" i="3"/>
  <c r="DF50" i="3"/>
  <c r="D38" i="1"/>
  <c r="C22" i="4"/>
  <c r="D56" i="3"/>
  <c r="D57" i="3" s="1"/>
  <c r="C54" i="3"/>
  <c r="C53" i="3"/>
  <c r="C52" i="3"/>
  <c r="DA42" i="3"/>
  <c r="DA51" i="3" s="1"/>
  <c r="DD42" i="3"/>
  <c r="DC42" i="3"/>
  <c r="DB42" i="3"/>
  <c r="CZ42" i="3"/>
  <c r="CY42" i="3"/>
  <c r="CX42" i="3"/>
  <c r="CW42" i="3"/>
  <c r="CV42" i="3"/>
  <c r="CU42" i="3"/>
  <c r="CT42" i="3"/>
  <c r="CS42" i="3"/>
  <c r="CR42" i="3"/>
  <c r="CQ42" i="3"/>
  <c r="CP42" i="3"/>
  <c r="CO42" i="3"/>
  <c r="CN42" i="3"/>
  <c r="CM42" i="3"/>
  <c r="CL42" i="3"/>
  <c r="CK42" i="3"/>
  <c r="CJ42" i="3"/>
  <c r="CI42" i="3"/>
  <c r="CH42" i="3"/>
  <c r="CG42" i="3"/>
  <c r="CF42" i="3"/>
  <c r="CE42" i="3"/>
  <c r="CD42" i="3"/>
  <c r="CC42" i="3"/>
  <c r="CB42" i="3"/>
  <c r="CA42" i="3"/>
  <c r="BZ42" i="3"/>
  <c r="BY42" i="3"/>
  <c r="BX42" i="3"/>
  <c r="BW42" i="3"/>
  <c r="BV42" i="3"/>
  <c r="BU42" i="3"/>
  <c r="BT42" i="3"/>
  <c r="BS42" i="3"/>
  <c r="BR42" i="3"/>
  <c r="BQ42" i="3"/>
  <c r="BP42" i="3"/>
  <c r="BO42" i="3"/>
  <c r="BN42" i="3"/>
  <c r="BM42" i="3"/>
  <c r="BL42" i="3"/>
  <c r="BK42" i="3"/>
  <c r="BJ42" i="3"/>
  <c r="BI42" i="3"/>
  <c r="BH42" i="3"/>
  <c r="BG42" i="3"/>
  <c r="BF42" i="3"/>
  <c r="BE42" i="3"/>
  <c r="BD42" i="3"/>
  <c r="BC42" i="3"/>
  <c r="BB42" i="3"/>
  <c r="BA42" i="3"/>
  <c r="AZ42" i="3"/>
  <c r="AY42" i="3"/>
  <c r="AX42" i="3"/>
  <c r="AW42" i="3"/>
  <c r="AV42" i="3"/>
  <c r="AU42" i="3"/>
  <c r="AT42" i="3"/>
  <c r="AS42" i="3"/>
  <c r="AR42" i="3"/>
  <c r="AQ42" i="3"/>
  <c r="AP42" i="3"/>
  <c r="AO42" i="3"/>
  <c r="AN42" i="3"/>
  <c r="AM42" i="3"/>
  <c r="AL42" i="3"/>
  <c r="AK42" i="3"/>
  <c r="AJ42" i="3"/>
  <c r="AI42" i="3"/>
  <c r="AH42" i="3"/>
  <c r="AG42" i="3"/>
  <c r="AF42" i="3"/>
  <c r="AE42" i="3"/>
  <c r="AD42" i="3"/>
  <c r="AC42" i="3"/>
  <c r="AB42" i="3"/>
  <c r="AA42" i="3"/>
  <c r="Z42" i="3"/>
  <c r="Y42" i="3"/>
  <c r="X42" i="3"/>
  <c r="W42" i="3"/>
  <c r="V42" i="3"/>
  <c r="U42" i="3"/>
  <c r="T42" i="3"/>
  <c r="S42" i="3"/>
  <c r="R42" i="3"/>
  <c r="Q42" i="3"/>
  <c r="P42" i="3"/>
  <c r="O42" i="3"/>
  <c r="N42" i="3"/>
  <c r="M42" i="3"/>
  <c r="L42" i="3"/>
  <c r="K42" i="3"/>
  <c r="J42" i="3"/>
  <c r="I42" i="3"/>
  <c r="H42" i="3"/>
  <c r="G42" i="3"/>
  <c r="F42" i="3"/>
  <c r="E42" i="3"/>
  <c r="D42" i="3"/>
  <c r="AN33" i="1" l="1"/>
  <c r="AM34" i="1"/>
  <c r="L54" i="2"/>
  <c r="K55" i="2"/>
  <c r="K54" i="1"/>
  <c r="J55" i="1"/>
  <c r="F34" i="2"/>
  <c r="G33" i="2"/>
  <c r="E49" i="3"/>
  <c r="E48" i="3"/>
  <c r="E50" i="3"/>
  <c r="E35" i="1"/>
  <c r="E38" i="1" s="1"/>
  <c r="J50" i="3"/>
  <c r="J49" i="3"/>
  <c r="J51" i="3"/>
  <c r="J48" i="3"/>
  <c r="R51" i="3"/>
  <c r="R49" i="3"/>
  <c r="R50" i="3"/>
  <c r="R48" i="3"/>
  <c r="Z51" i="3"/>
  <c r="Z50" i="3"/>
  <c r="Z49" i="3"/>
  <c r="Z48" i="3"/>
  <c r="AH49" i="3"/>
  <c r="AH51" i="3"/>
  <c r="AH50" i="3"/>
  <c r="AH48" i="3"/>
  <c r="AP49" i="3"/>
  <c r="AP51" i="3"/>
  <c r="AP50" i="3"/>
  <c r="AP48" i="3"/>
  <c r="BB51" i="3"/>
  <c r="BB49" i="3"/>
  <c r="BB50" i="3"/>
  <c r="BB48" i="3"/>
  <c r="BV51" i="3"/>
  <c r="BV49" i="3"/>
  <c r="BV50" i="3"/>
  <c r="BV48" i="3"/>
  <c r="H51" i="3"/>
  <c r="H50" i="3"/>
  <c r="H49" i="3"/>
  <c r="H48" i="3"/>
  <c r="P51" i="3"/>
  <c r="P50" i="3"/>
  <c r="P49" i="3"/>
  <c r="P48" i="3"/>
  <c r="X51" i="3"/>
  <c r="X50" i="3"/>
  <c r="X49" i="3"/>
  <c r="X48" i="3"/>
  <c r="E51" i="3"/>
  <c r="I51" i="3"/>
  <c r="I50" i="3"/>
  <c r="I48" i="3"/>
  <c r="I49" i="3"/>
  <c r="M50" i="3"/>
  <c r="M51" i="3"/>
  <c r="M49" i="3"/>
  <c r="M48" i="3"/>
  <c r="Q50" i="3"/>
  <c r="Q48" i="3"/>
  <c r="Q49" i="3"/>
  <c r="Q51" i="3"/>
  <c r="U50" i="3"/>
  <c r="U51" i="3"/>
  <c r="U48" i="3"/>
  <c r="U49" i="3"/>
  <c r="Y50" i="3"/>
  <c r="Y49" i="3"/>
  <c r="Y48" i="3"/>
  <c r="Y51" i="3"/>
  <c r="AC50" i="3"/>
  <c r="AC51" i="3"/>
  <c r="AC49" i="3"/>
  <c r="AC48" i="3"/>
  <c r="AG50" i="3"/>
  <c r="AG49" i="3"/>
  <c r="AG51" i="3"/>
  <c r="AG48" i="3"/>
  <c r="AK50" i="3"/>
  <c r="AK51" i="3"/>
  <c r="AK49" i="3"/>
  <c r="AK48" i="3"/>
  <c r="AO50" i="3"/>
  <c r="AO49" i="3"/>
  <c r="AO48" i="3"/>
  <c r="AO51" i="3"/>
  <c r="AS50" i="3"/>
  <c r="AS51" i="3"/>
  <c r="AS49" i="3"/>
  <c r="AS48" i="3"/>
  <c r="AW50" i="3"/>
  <c r="AW49" i="3"/>
  <c r="AW48" i="3"/>
  <c r="AW51" i="3"/>
  <c r="BA50" i="3"/>
  <c r="BA51" i="3"/>
  <c r="BA49" i="3"/>
  <c r="BE50" i="3"/>
  <c r="BE49" i="3"/>
  <c r="BE48" i="3"/>
  <c r="BE51" i="3"/>
  <c r="BI50" i="3"/>
  <c r="BI49" i="3"/>
  <c r="BI51" i="3"/>
  <c r="BI48" i="3"/>
  <c r="BM50" i="3"/>
  <c r="BM51" i="3"/>
  <c r="BM49" i="3"/>
  <c r="BM48" i="3"/>
  <c r="BQ51" i="3"/>
  <c r="BQ50" i="3"/>
  <c r="BQ49" i="3"/>
  <c r="BQ48" i="3"/>
  <c r="BU50" i="3"/>
  <c r="BU49" i="3"/>
  <c r="BU48" i="3"/>
  <c r="BU51" i="3"/>
  <c r="BY50" i="3"/>
  <c r="BY49" i="3"/>
  <c r="BY51" i="3"/>
  <c r="BY48" i="3"/>
  <c r="CC50" i="3"/>
  <c r="CC51" i="3"/>
  <c r="CC49" i="3"/>
  <c r="CC48" i="3"/>
  <c r="CG51" i="3"/>
  <c r="CG50" i="3"/>
  <c r="CG49" i="3"/>
  <c r="CG48" i="3"/>
  <c r="CK50" i="3"/>
  <c r="CK49" i="3"/>
  <c r="CK48" i="3"/>
  <c r="CK51" i="3"/>
  <c r="CO50" i="3"/>
  <c r="CO49" i="3"/>
  <c r="CO51" i="3"/>
  <c r="CO48" i="3"/>
  <c r="CS50" i="3"/>
  <c r="CS51" i="3"/>
  <c r="CS49" i="3"/>
  <c r="CS48" i="3"/>
  <c r="F51" i="3"/>
  <c r="F50" i="3"/>
  <c r="F49" i="3"/>
  <c r="F48" i="3"/>
  <c r="N51" i="3"/>
  <c r="N50" i="3"/>
  <c r="N49" i="3"/>
  <c r="N48" i="3"/>
  <c r="V51" i="3"/>
  <c r="V50" i="3"/>
  <c r="V49" i="3"/>
  <c r="V48" i="3"/>
  <c r="AD51" i="3"/>
  <c r="AD49" i="3"/>
  <c r="AD50" i="3"/>
  <c r="AD48" i="3"/>
  <c r="AL51" i="3"/>
  <c r="AL49" i="3"/>
  <c r="AL50" i="3"/>
  <c r="AL48" i="3"/>
  <c r="AT51" i="3"/>
  <c r="AT49" i="3"/>
  <c r="AT50" i="3"/>
  <c r="AT48" i="3"/>
  <c r="AX49" i="3"/>
  <c r="AX51" i="3"/>
  <c r="AX50" i="3"/>
  <c r="AX48" i="3"/>
  <c r="BF51" i="3"/>
  <c r="BF49" i="3"/>
  <c r="BF50" i="3"/>
  <c r="BF48" i="3"/>
  <c r="BJ51" i="3"/>
  <c r="BJ49" i="3"/>
  <c r="BJ50" i="3"/>
  <c r="BJ48" i="3"/>
  <c r="BN51" i="3"/>
  <c r="BN49" i="3"/>
  <c r="BN50" i="3"/>
  <c r="BN48" i="3"/>
  <c r="BR51" i="3"/>
  <c r="BR49" i="3"/>
  <c r="BR48" i="3"/>
  <c r="BR50" i="3"/>
  <c r="BZ51" i="3"/>
  <c r="BZ48" i="3"/>
  <c r="BZ50" i="3"/>
  <c r="G51" i="3"/>
  <c r="G50" i="3"/>
  <c r="G49" i="3"/>
  <c r="G48" i="3"/>
  <c r="K51" i="3"/>
  <c r="K50" i="3"/>
  <c r="K49" i="3"/>
  <c r="K48" i="3"/>
  <c r="O51" i="3"/>
  <c r="O50" i="3"/>
  <c r="O49" i="3"/>
  <c r="O48" i="3"/>
  <c r="S51" i="3"/>
  <c r="S50" i="3"/>
  <c r="S48" i="3"/>
  <c r="S49" i="3"/>
  <c r="W51" i="3"/>
  <c r="W50" i="3"/>
  <c r="W49" i="3"/>
  <c r="W48" i="3"/>
  <c r="AA51" i="3"/>
  <c r="AA50" i="3"/>
  <c r="AA49" i="3"/>
  <c r="AA48" i="3"/>
  <c r="AE51" i="3"/>
  <c r="AE50" i="3"/>
  <c r="AE49" i="3"/>
  <c r="AE48" i="3"/>
  <c r="AI51" i="3"/>
  <c r="AI50" i="3"/>
  <c r="AI49" i="3"/>
  <c r="AI48" i="3"/>
  <c r="AM51" i="3"/>
  <c r="AM50" i="3"/>
  <c r="AM48" i="3"/>
  <c r="AM49" i="3"/>
  <c r="AQ51" i="3"/>
  <c r="AQ50" i="3"/>
  <c r="AQ49" i="3"/>
  <c r="AQ48" i="3"/>
  <c r="AU51" i="3"/>
  <c r="AU50" i="3"/>
  <c r="AU49" i="3"/>
  <c r="AU48" i="3"/>
  <c r="AY51" i="3"/>
  <c r="AY50" i="3"/>
  <c r="AY49" i="3"/>
  <c r="AY48" i="3"/>
  <c r="BC51" i="3"/>
  <c r="BC50" i="3"/>
  <c r="BC48" i="3"/>
  <c r="BC49" i="3"/>
  <c r="BG51" i="3"/>
  <c r="BG50" i="3"/>
  <c r="BG49" i="3"/>
  <c r="BG48" i="3"/>
  <c r="BK51" i="3"/>
  <c r="BK50" i="3"/>
  <c r="BK49" i="3"/>
  <c r="BK48" i="3"/>
  <c r="BO51" i="3"/>
  <c r="BO50" i="3"/>
  <c r="BO49" i="3"/>
  <c r="BO48" i="3"/>
  <c r="BS51" i="3"/>
  <c r="BS50" i="3"/>
  <c r="BS49" i="3"/>
  <c r="BS48" i="3"/>
  <c r="BW51" i="3"/>
  <c r="BW50" i="3"/>
  <c r="BW48" i="3"/>
  <c r="BW49" i="3"/>
  <c r="CA51" i="3"/>
  <c r="CA50" i="3"/>
  <c r="CA49" i="3"/>
  <c r="CA48" i="3"/>
  <c r="CE51" i="3"/>
  <c r="CE50" i="3"/>
  <c r="CE49" i="3"/>
  <c r="CE48" i="3"/>
  <c r="CI51" i="3"/>
  <c r="CI50" i="3"/>
  <c r="CI49" i="3"/>
  <c r="CI48" i="3"/>
  <c r="CM51" i="3"/>
  <c r="CM50" i="3"/>
  <c r="CM48" i="3"/>
  <c r="CM49" i="3"/>
  <c r="CQ51" i="3"/>
  <c r="CQ50" i="3"/>
  <c r="CQ49" i="3"/>
  <c r="CQ48" i="3"/>
  <c r="CU51" i="3"/>
  <c r="CU49" i="3"/>
  <c r="CU50" i="3"/>
  <c r="CU48" i="3"/>
  <c r="CY51" i="3"/>
  <c r="CY50" i="3"/>
  <c r="CY49" i="3"/>
  <c r="CY48" i="3"/>
  <c r="DC51" i="3"/>
  <c r="DC50" i="3"/>
  <c r="DC48" i="3"/>
  <c r="DC49" i="3"/>
  <c r="E54" i="3"/>
  <c r="F54" i="3" s="1"/>
  <c r="G54" i="3" s="1"/>
  <c r="H54" i="3" s="1"/>
  <c r="I54" i="3" s="1"/>
  <c r="J54" i="3" s="1"/>
  <c r="K54" i="3" s="1"/>
  <c r="L54" i="3" s="1"/>
  <c r="E53" i="3"/>
  <c r="L51" i="3"/>
  <c r="L50" i="3"/>
  <c r="L49" i="3"/>
  <c r="L48" i="3"/>
  <c r="T51" i="3"/>
  <c r="T50" i="3"/>
  <c r="T49" i="3"/>
  <c r="T48" i="3"/>
  <c r="AB51" i="3"/>
  <c r="AB50" i="3"/>
  <c r="AB49" i="3"/>
  <c r="AB48" i="3"/>
  <c r="AF51" i="3"/>
  <c r="AF50" i="3"/>
  <c r="AF49" i="3"/>
  <c r="AF48" i="3"/>
  <c r="AJ51" i="3"/>
  <c r="AJ50" i="3"/>
  <c r="AJ49" i="3"/>
  <c r="AJ48" i="3"/>
  <c r="AN51" i="3"/>
  <c r="AN50" i="3"/>
  <c r="AN49" i="3"/>
  <c r="AN48" i="3"/>
  <c r="AR51" i="3"/>
  <c r="AR50" i="3"/>
  <c r="AR49" i="3"/>
  <c r="AR48" i="3"/>
  <c r="AV51" i="3"/>
  <c r="AV50" i="3"/>
  <c r="AV49" i="3"/>
  <c r="AV48" i="3"/>
  <c r="AZ51" i="3"/>
  <c r="AZ50" i="3"/>
  <c r="AZ49" i="3"/>
  <c r="AZ48" i="3"/>
  <c r="BD51" i="3"/>
  <c r="BD50" i="3"/>
  <c r="BD49" i="3"/>
  <c r="BD48" i="3"/>
  <c r="BH51" i="3"/>
  <c r="BH50" i="3"/>
  <c r="BH49" i="3"/>
  <c r="BH48" i="3"/>
  <c r="BL51" i="3"/>
  <c r="BL50" i="3"/>
  <c r="BL49" i="3"/>
  <c r="BL48" i="3"/>
  <c r="BP51" i="3"/>
  <c r="BP50" i="3"/>
  <c r="BP49" i="3"/>
  <c r="BP48" i="3"/>
  <c r="BT51" i="3"/>
  <c r="BT50" i="3"/>
  <c r="BT49" i="3"/>
  <c r="BT48" i="3"/>
  <c r="BX51" i="3"/>
  <c r="BX50" i="3"/>
  <c r="BX49" i="3"/>
  <c r="BX48" i="3"/>
  <c r="CB51" i="3"/>
  <c r="CB50" i="3"/>
  <c r="CB49" i="3"/>
  <c r="CB48" i="3"/>
  <c r="CF51" i="3"/>
  <c r="CF50" i="3"/>
  <c r="CF49" i="3"/>
  <c r="CF48" i="3"/>
  <c r="CJ51" i="3"/>
  <c r="CJ50" i="3"/>
  <c r="CJ49" i="3"/>
  <c r="CJ48" i="3"/>
  <c r="CN51" i="3"/>
  <c r="CN50" i="3"/>
  <c r="CN49" i="3"/>
  <c r="CN48" i="3"/>
  <c r="CR51" i="3"/>
  <c r="CR50" i="3"/>
  <c r="CR49" i="3"/>
  <c r="CR48" i="3"/>
  <c r="CV51" i="3"/>
  <c r="CV50" i="3"/>
  <c r="CV49" i="3"/>
  <c r="CV48" i="3"/>
  <c r="CZ51" i="3"/>
  <c r="CZ49" i="3"/>
  <c r="CZ50" i="3"/>
  <c r="CZ48" i="3"/>
  <c r="DD51" i="3"/>
  <c r="DD50" i="3"/>
  <c r="DD49" i="3"/>
  <c r="DD48" i="3"/>
  <c r="CD51" i="3"/>
  <c r="CD49" i="3"/>
  <c r="CH51" i="3"/>
  <c r="CH49" i="3"/>
  <c r="CL51" i="3"/>
  <c r="CL49" i="3"/>
  <c r="CP51" i="3"/>
  <c r="CP49" i="3"/>
  <c r="CT51" i="3"/>
  <c r="CT50" i="3"/>
  <c r="CT49" i="3"/>
  <c r="CX51" i="3"/>
  <c r="CX49" i="3"/>
  <c r="CX50" i="3"/>
  <c r="DB51" i="3"/>
  <c r="DB49" i="3"/>
  <c r="DB50" i="3"/>
  <c r="CD48" i="3"/>
  <c r="CT48" i="3"/>
  <c r="CP50" i="3"/>
  <c r="CP48" i="3"/>
  <c r="CD50" i="3"/>
  <c r="CL48" i="3"/>
  <c r="DB48" i="3"/>
  <c r="CH50" i="3"/>
  <c r="CW50" i="3"/>
  <c r="CW51" i="3"/>
  <c r="CW49" i="3"/>
  <c r="CW48" i="3"/>
  <c r="DA50" i="3"/>
  <c r="DA49" i="3"/>
  <c r="DA48" i="3"/>
  <c r="CH48" i="3"/>
  <c r="CX48" i="3"/>
  <c r="CL50" i="3"/>
  <c r="AO33" i="1" l="1"/>
  <c r="AN34" i="1"/>
  <c r="M54" i="2"/>
  <c r="L55" i="2"/>
  <c r="L54" i="1"/>
  <c r="K55" i="1"/>
  <c r="H33" i="2"/>
  <c r="G34" i="2"/>
  <c r="M54" i="3"/>
  <c r="N54" i="3" s="1"/>
  <c r="O54" i="3" s="1"/>
  <c r="P54" i="3" s="1"/>
  <c r="Q54" i="3" s="1"/>
  <c r="R54" i="3" s="1"/>
  <c r="S54" i="3" s="1"/>
  <c r="T54" i="3" s="1"/>
  <c r="U54" i="3" s="1"/>
  <c r="V54" i="3" s="1"/>
  <c r="W54" i="3" s="1"/>
  <c r="X54" i="3" s="1"/>
  <c r="Y54" i="3" s="1"/>
  <c r="Z54" i="3" s="1"/>
  <c r="AA54" i="3" s="1"/>
  <c r="AB54" i="3" s="1"/>
  <c r="AC54" i="3" s="1"/>
  <c r="AD54" i="3" s="1"/>
  <c r="AE54" i="3" s="1"/>
  <c r="AF54" i="3" s="1"/>
  <c r="AG54" i="3" s="1"/>
  <c r="AH54" i="3" s="1"/>
  <c r="AI54" i="3" s="1"/>
  <c r="AJ54" i="3" s="1"/>
  <c r="AK54" i="3" s="1"/>
  <c r="AL54" i="3" s="1"/>
  <c r="AM54" i="3" s="1"/>
  <c r="AN54" i="3" s="1"/>
  <c r="AO54" i="3" s="1"/>
  <c r="AP54" i="3" s="1"/>
  <c r="AQ54" i="3" s="1"/>
  <c r="AR54" i="3" s="1"/>
  <c r="AS54" i="3" s="1"/>
  <c r="AT54" i="3" s="1"/>
  <c r="AU54" i="3" s="1"/>
  <c r="AV54" i="3" s="1"/>
  <c r="AW54" i="3" s="1"/>
  <c r="AX54" i="3" s="1"/>
  <c r="AY54" i="3" s="1"/>
  <c r="AZ54" i="3" s="1"/>
  <c r="BA54" i="3" s="1"/>
  <c r="BB54" i="3" s="1"/>
  <c r="BC54" i="3" s="1"/>
  <c r="BD54" i="3" s="1"/>
  <c r="BE54" i="3" s="1"/>
  <c r="BF54" i="3" s="1"/>
  <c r="BG54" i="3" s="1"/>
  <c r="BH54" i="3" s="1"/>
  <c r="BI54" i="3" s="1"/>
  <c r="BJ54" i="3" s="1"/>
  <c r="BK54" i="3" s="1"/>
  <c r="BL54" i="3" s="1"/>
  <c r="BM54" i="3" s="1"/>
  <c r="BN54" i="3" s="1"/>
  <c r="BO54" i="3" s="1"/>
  <c r="BP54" i="3" s="1"/>
  <c r="BQ54" i="3" s="1"/>
  <c r="BR54" i="3" s="1"/>
  <c r="BS54" i="3" s="1"/>
  <c r="BT54" i="3" s="1"/>
  <c r="BU54" i="3" s="1"/>
  <c r="BV54" i="3" s="1"/>
  <c r="BW54" i="3" s="1"/>
  <c r="BX54" i="3" s="1"/>
  <c r="BY54" i="3" s="1"/>
  <c r="BZ54" i="3" s="1"/>
  <c r="CA54" i="3" s="1"/>
  <c r="CB54" i="3" s="1"/>
  <c r="CC54" i="3" s="1"/>
  <c r="CD54" i="3" s="1"/>
  <c r="CE54" i="3" s="1"/>
  <c r="CF54" i="3" s="1"/>
  <c r="CG54" i="3" s="1"/>
  <c r="CH54" i="3" s="1"/>
  <c r="CI54" i="3" s="1"/>
  <c r="CJ54" i="3" s="1"/>
  <c r="CK54" i="3" s="1"/>
  <c r="CL54" i="3" s="1"/>
  <c r="CM54" i="3" s="1"/>
  <c r="CN54" i="3" s="1"/>
  <c r="CO54" i="3" s="1"/>
  <c r="CP54" i="3" s="1"/>
  <c r="CQ54" i="3" s="1"/>
  <c r="CR54" i="3" s="1"/>
  <c r="CS54" i="3" s="1"/>
  <c r="CT54" i="3" s="1"/>
  <c r="CU54" i="3" s="1"/>
  <c r="CV54" i="3" s="1"/>
  <c r="CW54" i="3" s="1"/>
  <c r="CX54" i="3" s="1"/>
  <c r="CY54" i="3" s="1"/>
  <c r="CZ54" i="3" s="1"/>
  <c r="DA54" i="3" s="1"/>
  <c r="DB54" i="3" s="1"/>
  <c r="DC54" i="3" s="1"/>
  <c r="DD54" i="3" s="1"/>
  <c r="DE54" i="3" s="1"/>
  <c r="DF54" i="3" s="1"/>
  <c r="DG54" i="3" s="1"/>
  <c r="DH54" i="3" s="1"/>
  <c r="DI54" i="3" s="1"/>
  <c r="DJ54" i="3" s="1"/>
  <c r="DK54" i="3" s="1"/>
  <c r="DL54" i="3" s="1"/>
  <c r="DM54" i="3" s="1"/>
  <c r="DN54" i="3" s="1"/>
  <c r="DO54" i="3" s="1"/>
  <c r="DP54" i="3" s="1"/>
  <c r="DQ54" i="3" s="1"/>
  <c r="DR54" i="3" s="1"/>
  <c r="DS54" i="3" s="1"/>
  <c r="DT54" i="3" s="1"/>
  <c r="DU54" i="3" s="1"/>
  <c r="DV54" i="3" s="1"/>
  <c r="DW54" i="3" s="1"/>
  <c r="DX54" i="3" s="1"/>
  <c r="DY54" i="3" s="1"/>
  <c r="DZ54" i="3" s="1"/>
  <c r="EA54" i="3" s="1"/>
  <c r="EB54" i="3" s="1"/>
  <c r="EC54" i="3" s="1"/>
  <c r="ED54" i="3" s="1"/>
  <c r="EE54" i="3" s="1"/>
  <c r="EF54" i="3" s="1"/>
  <c r="EG54" i="3" s="1"/>
  <c r="EH54" i="3" s="1"/>
  <c r="EI54" i="3" s="1"/>
  <c r="EJ54" i="3" s="1"/>
  <c r="EK54" i="3" s="1"/>
  <c r="EL54" i="3" s="1"/>
  <c r="EM54" i="3" s="1"/>
  <c r="EN54" i="3" s="1"/>
  <c r="EO54" i="3" s="1"/>
  <c r="EP54" i="3" s="1"/>
  <c r="EQ54" i="3" s="1"/>
  <c r="ER54" i="3" s="1"/>
  <c r="ES54" i="3" s="1"/>
  <c r="ET54" i="3" s="1"/>
  <c r="EU54" i="3" s="1"/>
  <c r="EV54" i="3" s="1"/>
  <c r="EW54" i="3" s="1"/>
  <c r="EX54" i="3" s="1"/>
  <c r="EY54" i="3" s="1"/>
  <c r="EZ54" i="3" s="1"/>
  <c r="FA54" i="3" s="1"/>
  <c r="FB54" i="3" s="1"/>
  <c r="FC54" i="3" s="1"/>
  <c r="FD54" i="3" s="1"/>
  <c r="FE54" i="3" s="1"/>
  <c r="FF54" i="3" s="1"/>
  <c r="FG54" i="3" s="1"/>
  <c r="FH54" i="3" s="1"/>
  <c r="FI54" i="3" s="1"/>
  <c r="FJ54" i="3" s="1"/>
  <c r="FK54" i="3" s="1"/>
  <c r="FL54" i="3" s="1"/>
  <c r="FM54" i="3" s="1"/>
  <c r="FN54" i="3" s="1"/>
  <c r="FO54" i="3" s="1"/>
  <c r="FP54" i="3" s="1"/>
  <c r="FQ54" i="3" s="1"/>
  <c r="E56" i="3"/>
  <c r="E57" i="3" s="1"/>
  <c r="F52" i="3"/>
  <c r="G52" i="3" s="1"/>
  <c r="H52" i="3" s="1"/>
  <c r="I52" i="3" s="1"/>
  <c r="J52" i="3" s="1"/>
  <c r="K52" i="3" s="1"/>
  <c r="L52" i="3" s="1"/>
  <c r="M52" i="3" s="1"/>
  <c r="N52" i="3" s="1"/>
  <c r="O52" i="3" s="1"/>
  <c r="P52" i="3" s="1"/>
  <c r="Q52" i="3" s="1"/>
  <c r="R52" i="3" s="1"/>
  <c r="S52" i="3" s="1"/>
  <c r="T52" i="3" s="1"/>
  <c r="U52" i="3" s="1"/>
  <c r="V52" i="3" s="1"/>
  <c r="W52" i="3" s="1"/>
  <c r="X52" i="3" s="1"/>
  <c r="Y52" i="3" s="1"/>
  <c r="Z52" i="3" s="1"/>
  <c r="AA52" i="3" s="1"/>
  <c r="AB52" i="3" s="1"/>
  <c r="AC52" i="3" s="1"/>
  <c r="AD52" i="3" s="1"/>
  <c r="AE52" i="3" s="1"/>
  <c r="AF52" i="3" s="1"/>
  <c r="AG52" i="3" s="1"/>
  <c r="AH52" i="3" s="1"/>
  <c r="AI52" i="3" s="1"/>
  <c r="AJ52" i="3" s="1"/>
  <c r="AK52" i="3" s="1"/>
  <c r="AL52" i="3" s="1"/>
  <c r="AM52" i="3" s="1"/>
  <c r="AN52" i="3" s="1"/>
  <c r="AO52" i="3" s="1"/>
  <c r="AP52" i="3" s="1"/>
  <c r="AQ52" i="3" s="1"/>
  <c r="AR52" i="3" s="1"/>
  <c r="AS52" i="3" s="1"/>
  <c r="AT52" i="3" s="1"/>
  <c r="AU52" i="3" s="1"/>
  <c r="AV52" i="3" s="1"/>
  <c r="AW52" i="3" s="1"/>
  <c r="AX52" i="3" s="1"/>
  <c r="AY52" i="3" s="1"/>
  <c r="AZ52" i="3" s="1"/>
  <c r="BA52" i="3" s="1"/>
  <c r="BB52" i="3" s="1"/>
  <c r="BC52" i="3" s="1"/>
  <c r="BD52" i="3" s="1"/>
  <c r="BE52" i="3" s="1"/>
  <c r="BF52" i="3" s="1"/>
  <c r="BG52" i="3" s="1"/>
  <c r="BH52" i="3" s="1"/>
  <c r="BI52" i="3" s="1"/>
  <c r="BJ52" i="3" s="1"/>
  <c r="BK52" i="3" s="1"/>
  <c r="BL52" i="3" s="1"/>
  <c r="BM52" i="3" s="1"/>
  <c r="BN52" i="3" s="1"/>
  <c r="BO52" i="3" s="1"/>
  <c r="BP52" i="3" s="1"/>
  <c r="BQ52" i="3" s="1"/>
  <c r="BR52" i="3" s="1"/>
  <c r="BS52" i="3" s="1"/>
  <c r="BT52" i="3" s="1"/>
  <c r="BU52" i="3" s="1"/>
  <c r="BV52" i="3" s="1"/>
  <c r="BW52" i="3" s="1"/>
  <c r="BX52" i="3" s="1"/>
  <c r="BY52" i="3" s="1"/>
  <c r="BZ52" i="3" s="1"/>
  <c r="CA52" i="3" s="1"/>
  <c r="CB52" i="3" s="1"/>
  <c r="CC52" i="3" s="1"/>
  <c r="CD52" i="3" s="1"/>
  <c r="CE52" i="3" s="1"/>
  <c r="CF52" i="3" s="1"/>
  <c r="CG52" i="3" s="1"/>
  <c r="CH52" i="3" s="1"/>
  <c r="CI52" i="3" s="1"/>
  <c r="CJ52" i="3" s="1"/>
  <c r="CK52" i="3" s="1"/>
  <c r="CL52" i="3" s="1"/>
  <c r="CM52" i="3" s="1"/>
  <c r="CN52" i="3" s="1"/>
  <c r="CO52" i="3" s="1"/>
  <c r="CP52" i="3" s="1"/>
  <c r="CQ52" i="3" s="1"/>
  <c r="CR52" i="3" s="1"/>
  <c r="CS52" i="3" s="1"/>
  <c r="CT52" i="3" s="1"/>
  <c r="CU52" i="3" s="1"/>
  <c r="CV52" i="3" s="1"/>
  <c r="CW52" i="3" s="1"/>
  <c r="CX52" i="3" s="1"/>
  <c r="CY52" i="3" s="1"/>
  <c r="CZ52" i="3" s="1"/>
  <c r="DA52" i="3" s="1"/>
  <c r="DB52" i="3" s="1"/>
  <c r="DC52" i="3" s="1"/>
  <c r="DD52" i="3" s="1"/>
  <c r="DE52" i="3" s="1"/>
  <c r="DF52" i="3" s="1"/>
  <c r="DG52" i="3" s="1"/>
  <c r="DH52" i="3" s="1"/>
  <c r="DI52" i="3" s="1"/>
  <c r="DJ52" i="3" s="1"/>
  <c r="DK52" i="3" s="1"/>
  <c r="DL52" i="3" s="1"/>
  <c r="DM52" i="3" s="1"/>
  <c r="DN52" i="3" s="1"/>
  <c r="DO52" i="3" s="1"/>
  <c r="DP52" i="3" s="1"/>
  <c r="DQ52" i="3" s="1"/>
  <c r="DR52" i="3" s="1"/>
  <c r="DS52" i="3" s="1"/>
  <c r="DT52" i="3" s="1"/>
  <c r="DU52" i="3" s="1"/>
  <c r="DV52" i="3" s="1"/>
  <c r="DW52" i="3" s="1"/>
  <c r="DX52" i="3" s="1"/>
  <c r="DY52" i="3" s="1"/>
  <c r="DZ52" i="3" s="1"/>
  <c r="EA52" i="3" s="1"/>
  <c r="EB52" i="3" s="1"/>
  <c r="EC52" i="3" s="1"/>
  <c r="ED52" i="3" s="1"/>
  <c r="EE52" i="3" s="1"/>
  <c r="EF52" i="3" s="1"/>
  <c r="EG52" i="3" s="1"/>
  <c r="EH52" i="3" s="1"/>
  <c r="EI52" i="3" s="1"/>
  <c r="EJ52" i="3" s="1"/>
  <c r="EK52" i="3" s="1"/>
  <c r="EL52" i="3" s="1"/>
  <c r="EM52" i="3" s="1"/>
  <c r="EN52" i="3" s="1"/>
  <c r="EO52" i="3" s="1"/>
  <c r="EP52" i="3" s="1"/>
  <c r="EQ52" i="3" s="1"/>
  <c r="ER52" i="3" s="1"/>
  <c r="ES52" i="3" s="1"/>
  <c r="ET52" i="3" s="1"/>
  <c r="EU52" i="3" s="1"/>
  <c r="EV52" i="3" s="1"/>
  <c r="EW52" i="3" s="1"/>
  <c r="EX52" i="3" s="1"/>
  <c r="EY52" i="3" s="1"/>
  <c r="EZ52" i="3" s="1"/>
  <c r="FA52" i="3" s="1"/>
  <c r="FB52" i="3" s="1"/>
  <c r="FC52" i="3" s="1"/>
  <c r="FD52" i="3" s="1"/>
  <c r="FE52" i="3" s="1"/>
  <c r="FF52" i="3" s="1"/>
  <c r="FG52" i="3" s="1"/>
  <c r="FH52" i="3" s="1"/>
  <c r="FI52" i="3" s="1"/>
  <c r="FJ52" i="3" s="1"/>
  <c r="FK52" i="3" s="1"/>
  <c r="FL52" i="3" s="1"/>
  <c r="FM52" i="3" s="1"/>
  <c r="FN52" i="3" s="1"/>
  <c r="FO52" i="3" s="1"/>
  <c r="FP52" i="3" s="1"/>
  <c r="FQ52" i="3" s="1"/>
  <c r="F53" i="3"/>
  <c r="G53" i="3" s="1"/>
  <c r="H53" i="3" s="1"/>
  <c r="I53" i="3" s="1"/>
  <c r="J53" i="3" s="1"/>
  <c r="K53" i="3" s="1"/>
  <c r="L53" i="3" s="1"/>
  <c r="M53" i="3" s="1"/>
  <c r="N53" i="3" s="1"/>
  <c r="O53" i="3" s="1"/>
  <c r="P53" i="3" s="1"/>
  <c r="Q53" i="3" s="1"/>
  <c r="R53" i="3" s="1"/>
  <c r="S53" i="3" s="1"/>
  <c r="T53" i="3" s="1"/>
  <c r="U53" i="3" s="1"/>
  <c r="V53" i="3" s="1"/>
  <c r="W53" i="3" s="1"/>
  <c r="X53" i="3" s="1"/>
  <c r="Y53" i="3" s="1"/>
  <c r="Z53" i="3" s="1"/>
  <c r="AA53" i="3" s="1"/>
  <c r="AB53" i="3" s="1"/>
  <c r="AC53" i="3" s="1"/>
  <c r="AD53" i="3" s="1"/>
  <c r="AE53" i="3" s="1"/>
  <c r="AF53" i="3" s="1"/>
  <c r="AG53" i="3" s="1"/>
  <c r="AH53" i="3" s="1"/>
  <c r="AI53" i="3" s="1"/>
  <c r="AJ53" i="3" s="1"/>
  <c r="AK53" i="3" s="1"/>
  <c r="AL53" i="3" s="1"/>
  <c r="AM53" i="3" s="1"/>
  <c r="AN53" i="3" s="1"/>
  <c r="AO53" i="3" s="1"/>
  <c r="AP53" i="3" s="1"/>
  <c r="AQ53" i="3" s="1"/>
  <c r="AR53" i="3" s="1"/>
  <c r="AS53" i="3" s="1"/>
  <c r="AT53" i="3" s="1"/>
  <c r="AU53" i="3" s="1"/>
  <c r="AV53" i="3" s="1"/>
  <c r="AW53" i="3" s="1"/>
  <c r="AX53" i="3" s="1"/>
  <c r="AY53" i="3" s="1"/>
  <c r="AZ53" i="3" s="1"/>
  <c r="BA53" i="3" s="1"/>
  <c r="BB53" i="3" s="1"/>
  <c r="BC53" i="3" s="1"/>
  <c r="BD53" i="3" s="1"/>
  <c r="BE53" i="3" s="1"/>
  <c r="BF53" i="3" s="1"/>
  <c r="BG53" i="3" s="1"/>
  <c r="BH53" i="3" s="1"/>
  <c r="BI53" i="3" s="1"/>
  <c r="BJ53" i="3" s="1"/>
  <c r="BK53" i="3" s="1"/>
  <c r="BL53" i="3" s="1"/>
  <c r="BM53" i="3" s="1"/>
  <c r="BN53" i="3" s="1"/>
  <c r="BO53" i="3" s="1"/>
  <c r="BP53" i="3" s="1"/>
  <c r="BQ53" i="3" s="1"/>
  <c r="BR53" i="3" s="1"/>
  <c r="BS53" i="3" s="1"/>
  <c r="BT53" i="3" s="1"/>
  <c r="BU53" i="3" s="1"/>
  <c r="BV53" i="3" s="1"/>
  <c r="BW53" i="3" s="1"/>
  <c r="BX53" i="3" s="1"/>
  <c r="BY53" i="3" s="1"/>
  <c r="BZ53" i="3" s="1"/>
  <c r="CA53" i="3" s="1"/>
  <c r="CB53" i="3" s="1"/>
  <c r="CC53" i="3" s="1"/>
  <c r="CD53" i="3" s="1"/>
  <c r="CE53" i="3" s="1"/>
  <c r="CF53" i="3" s="1"/>
  <c r="CG53" i="3" s="1"/>
  <c r="CH53" i="3" s="1"/>
  <c r="CI53" i="3" s="1"/>
  <c r="CJ53" i="3" s="1"/>
  <c r="CK53" i="3" s="1"/>
  <c r="CL53" i="3" s="1"/>
  <c r="CM53" i="3" s="1"/>
  <c r="CN53" i="3" s="1"/>
  <c r="CO53" i="3" s="1"/>
  <c r="CP53" i="3" s="1"/>
  <c r="CQ53" i="3" s="1"/>
  <c r="CR53" i="3" s="1"/>
  <c r="CS53" i="3" s="1"/>
  <c r="CT53" i="3" s="1"/>
  <c r="CU53" i="3" s="1"/>
  <c r="CV53" i="3" s="1"/>
  <c r="CW53" i="3" s="1"/>
  <c r="CX53" i="3" s="1"/>
  <c r="CY53" i="3" s="1"/>
  <c r="CZ53" i="3" s="1"/>
  <c r="DA53" i="3" s="1"/>
  <c r="DB53" i="3" s="1"/>
  <c r="DC53" i="3" s="1"/>
  <c r="DD53" i="3" s="1"/>
  <c r="DE53" i="3" s="1"/>
  <c r="DF53" i="3" s="1"/>
  <c r="DG53" i="3" s="1"/>
  <c r="DH53" i="3" s="1"/>
  <c r="DI53" i="3" s="1"/>
  <c r="DJ53" i="3" s="1"/>
  <c r="DK53" i="3" s="1"/>
  <c r="DL53" i="3" s="1"/>
  <c r="DM53" i="3" s="1"/>
  <c r="DN53" i="3" s="1"/>
  <c r="DO53" i="3" s="1"/>
  <c r="DP53" i="3" s="1"/>
  <c r="DQ53" i="3" s="1"/>
  <c r="DR53" i="3" s="1"/>
  <c r="DS53" i="3" s="1"/>
  <c r="DT53" i="3" s="1"/>
  <c r="DU53" i="3" s="1"/>
  <c r="DV53" i="3" s="1"/>
  <c r="DW53" i="3" s="1"/>
  <c r="DX53" i="3" s="1"/>
  <c r="DY53" i="3" s="1"/>
  <c r="DZ53" i="3" s="1"/>
  <c r="EA53" i="3" s="1"/>
  <c r="EB53" i="3" s="1"/>
  <c r="EC53" i="3" s="1"/>
  <c r="ED53" i="3" s="1"/>
  <c r="EE53" i="3" s="1"/>
  <c r="EF53" i="3" s="1"/>
  <c r="EG53" i="3" s="1"/>
  <c r="EH53" i="3" s="1"/>
  <c r="EI53" i="3" s="1"/>
  <c r="EJ53" i="3" s="1"/>
  <c r="EK53" i="3" s="1"/>
  <c r="EL53" i="3" s="1"/>
  <c r="EM53" i="3" s="1"/>
  <c r="EN53" i="3" s="1"/>
  <c r="EO53" i="3" s="1"/>
  <c r="EP53" i="3" s="1"/>
  <c r="EQ53" i="3" s="1"/>
  <c r="ER53" i="3" s="1"/>
  <c r="ES53" i="3" s="1"/>
  <c r="ET53" i="3" s="1"/>
  <c r="EU53" i="3" s="1"/>
  <c r="EV53" i="3" s="1"/>
  <c r="EW53" i="3" s="1"/>
  <c r="EX53" i="3" s="1"/>
  <c r="EY53" i="3" s="1"/>
  <c r="EZ53" i="3" s="1"/>
  <c r="FA53" i="3" s="1"/>
  <c r="FB53" i="3" s="1"/>
  <c r="FC53" i="3" s="1"/>
  <c r="FD53" i="3" s="1"/>
  <c r="FE53" i="3" s="1"/>
  <c r="FF53" i="3" s="1"/>
  <c r="FG53" i="3" s="1"/>
  <c r="FH53" i="3" s="1"/>
  <c r="FI53" i="3" s="1"/>
  <c r="FJ53" i="3" s="1"/>
  <c r="FK53" i="3" s="1"/>
  <c r="FL53" i="3" s="1"/>
  <c r="FM53" i="3" s="1"/>
  <c r="FN53" i="3" s="1"/>
  <c r="FO53" i="3" s="1"/>
  <c r="FP53" i="3" s="1"/>
  <c r="FQ53" i="3" s="1"/>
  <c r="F35" i="1"/>
  <c r="F38" i="1" s="1"/>
  <c r="CE71" i="1"/>
  <c r="CD71" i="1"/>
  <c r="CC71" i="1"/>
  <c r="CB71" i="1"/>
  <c r="CA71" i="1"/>
  <c r="BZ71" i="1"/>
  <c r="BY71" i="1"/>
  <c r="BX71" i="1"/>
  <c r="BW71" i="1"/>
  <c r="BV71" i="1"/>
  <c r="BU71" i="1"/>
  <c r="BT71" i="1"/>
  <c r="BS71" i="1"/>
  <c r="BR71" i="1"/>
  <c r="BQ71" i="1"/>
  <c r="BP71" i="1"/>
  <c r="BO71" i="1"/>
  <c r="BN71" i="1"/>
  <c r="BM71" i="1"/>
  <c r="BL71" i="1"/>
  <c r="BK71" i="1"/>
  <c r="BJ71" i="1"/>
  <c r="BI71" i="1"/>
  <c r="BH71" i="1"/>
  <c r="BG71" i="1"/>
  <c r="BF71" i="1"/>
  <c r="BE71" i="1"/>
  <c r="BD71" i="1"/>
  <c r="BC71" i="1"/>
  <c r="BB71" i="1"/>
  <c r="BA71" i="1"/>
  <c r="AZ71" i="1"/>
  <c r="AY71" i="1"/>
  <c r="AX71" i="1"/>
  <c r="AW71" i="1"/>
  <c r="AV71" i="1"/>
  <c r="AU71" i="1"/>
  <c r="AT71" i="1"/>
  <c r="AS71" i="1"/>
  <c r="AR71" i="1"/>
  <c r="AQ71" i="1"/>
  <c r="AP71" i="1"/>
  <c r="AO71" i="1"/>
  <c r="AN71" i="1"/>
  <c r="AM71" i="1"/>
  <c r="AL71" i="1"/>
  <c r="AK71" i="1"/>
  <c r="AJ71" i="1"/>
  <c r="AI71" i="1"/>
  <c r="AH71" i="1"/>
  <c r="AG71" i="1"/>
  <c r="E71" i="1"/>
  <c r="F71" i="1" s="1"/>
  <c r="G71" i="1" s="1"/>
  <c r="H71" i="1" s="1"/>
  <c r="I71" i="1" s="1"/>
  <c r="J71" i="1" s="1"/>
  <c r="K71" i="1" s="1"/>
  <c r="L71" i="1" s="1"/>
  <c r="M71" i="1" s="1"/>
  <c r="N71" i="1" s="1"/>
  <c r="O71" i="1" s="1"/>
  <c r="P71" i="1" s="1"/>
  <c r="Q71" i="1" s="1"/>
  <c r="R71" i="1" s="1"/>
  <c r="S71" i="1" s="1"/>
  <c r="T71" i="1" s="1"/>
  <c r="U71" i="1" s="1"/>
  <c r="V71" i="1" s="1"/>
  <c r="W71" i="1" s="1"/>
  <c r="X71" i="1" s="1"/>
  <c r="Y71" i="1" s="1"/>
  <c r="Z71" i="1" s="1"/>
  <c r="AA71" i="1" s="1"/>
  <c r="AB71" i="1" s="1"/>
  <c r="AC71" i="1" s="1"/>
  <c r="AD71" i="1" s="1"/>
  <c r="AE71" i="1" s="1"/>
  <c r="AF71" i="1" s="1"/>
  <c r="CE70" i="1"/>
  <c r="CD70" i="1"/>
  <c r="CC70" i="1"/>
  <c r="CB70" i="1"/>
  <c r="CA70" i="1"/>
  <c r="BZ70" i="1"/>
  <c r="BY70" i="1"/>
  <c r="BX70" i="1"/>
  <c r="BW70" i="1"/>
  <c r="BV70" i="1"/>
  <c r="BU70" i="1"/>
  <c r="BT70" i="1"/>
  <c r="BS70" i="1"/>
  <c r="BR70" i="1"/>
  <c r="BQ70" i="1"/>
  <c r="BP70" i="1"/>
  <c r="BO70" i="1"/>
  <c r="BN70" i="1"/>
  <c r="BM70" i="1"/>
  <c r="BL70" i="1"/>
  <c r="BK70" i="1"/>
  <c r="BJ70" i="1"/>
  <c r="BI70" i="1"/>
  <c r="BH70" i="1"/>
  <c r="BG70" i="1"/>
  <c r="BF70" i="1"/>
  <c r="BE70" i="1"/>
  <c r="BD70" i="1"/>
  <c r="BC70" i="1"/>
  <c r="BB70" i="1"/>
  <c r="BA70" i="1"/>
  <c r="AZ70" i="1"/>
  <c r="AY70" i="1"/>
  <c r="AX70" i="1"/>
  <c r="AW70" i="1"/>
  <c r="AV70" i="1"/>
  <c r="AU70" i="1"/>
  <c r="AT70" i="1"/>
  <c r="AS70" i="1"/>
  <c r="AR70" i="1"/>
  <c r="AQ70" i="1"/>
  <c r="AP70" i="1"/>
  <c r="AO70" i="1"/>
  <c r="AN70" i="1"/>
  <c r="AM70" i="1"/>
  <c r="AL70" i="1"/>
  <c r="AK70" i="1"/>
  <c r="AJ70" i="1"/>
  <c r="AI70" i="1"/>
  <c r="AH70" i="1"/>
  <c r="AG70" i="1"/>
  <c r="AF70" i="1"/>
  <c r="AE70" i="1"/>
  <c r="AD70" i="1"/>
  <c r="AC70" i="1"/>
  <c r="AB70" i="1"/>
  <c r="AA70" i="1"/>
  <c r="Z70" i="1"/>
  <c r="Y70" i="1"/>
  <c r="X70" i="1"/>
  <c r="W70" i="1"/>
  <c r="V70" i="1"/>
  <c r="U70" i="1"/>
  <c r="T70" i="1"/>
  <c r="S70" i="1"/>
  <c r="R70" i="1"/>
  <c r="Q70" i="1"/>
  <c r="P70" i="1"/>
  <c r="O70" i="1"/>
  <c r="N70" i="1"/>
  <c r="M70" i="1"/>
  <c r="L70" i="1"/>
  <c r="K70" i="1"/>
  <c r="J70" i="1"/>
  <c r="I70" i="1"/>
  <c r="H70" i="1"/>
  <c r="G70" i="1"/>
  <c r="F70" i="1"/>
  <c r="E70" i="1"/>
  <c r="CE68" i="1"/>
  <c r="CE69" i="1" s="1"/>
  <c r="CD68" i="1"/>
  <c r="CD69" i="1" s="1"/>
  <c r="CC68" i="1"/>
  <c r="CB68" i="1"/>
  <c r="CA68" i="1"/>
  <c r="BZ68" i="1"/>
  <c r="BZ69" i="1" s="1"/>
  <c r="BY68" i="1"/>
  <c r="BX68" i="1"/>
  <c r="BW68" i="1"/>
  <c r="BV68" i="1"/>
  <c r="BV69" i="1" s="1"/>
  <c r="BU68" i="1"/>
  <c r="BU69" i="1" s="1"/>
  <c r="BT68" i="1"/>
  <c r="BS68" i="1"/>
  <c r="BR68" i="1"/>
  <c r="BR69" i="1" s="1"/>
  <c r="BQ68" i="1"/>
  <c r="BP68" i="1"/>
  <c r="BO68" i="1"/>
  <c r="BN68" i="1"/>
  <c r="BN69" i="1" s="1"/>
  <c r="BM68" i="1"/>
  <c r="BM69" i="1" s="1"/>
  <c r="BL68" i="1"/>
  <c r="BK68" i="1"/>
  <c r="BJ68" i="1"/>
  <c r="BJ69" i="1" s="1"/>
  <c r="BI68" i="1"/>
  <c r="BH68" i="1"/>
  <c r="BG68" i="1"/>
  <c r="BF68" i="1"/>
  <c r="BE68" i="1"/>
  <c r="BE69" i="1" s="1"/>
  <c r="BD68" i="1"/>
  <c r="BC68" i="1"/>
  <c r="BB68" i="1"/>
  <c r="BB69" i="1" s="1"/>
  <c r="BA68" i="1"/>
  <c r="AZ68" i="1"/>
  <c r="AY68" i="1"/>
  <c r="AX68" i="1"/>
  <c r="AX69" i="1" s="1"/>
  <c r="AW68" i="1"/>
  <c r="AW69" i="1" s="1"/>
  <c r="AV68" i="1"/>
  <c r="AU68" i="1"/>
  <c r="AT68" i="1"/>
  <c r="AS68" i="1"/>
  <c r="AR68" i="1"/>
  <c r="AQ68" i="1"/>
  <c r="AP68" i="1"/>
  <c r="AO68" i="1"/>
  <c r="AO69" i="1" s="1"/>
  <c r="AN68" i="1"/>
  <c r="AM68" i="1"/>
  <c r="AL68" i="1"/>
  <c r="AL69" i="1" s="1"/>
  <c r="AK68" i="1"/>
  <c r="AJ68" i="1"/>
  <c r="AI68" i="1"/>
  <c r="AH68" i="1"/>
  <c r="AG68" i="1"/>
  <c r="AG69" i="1" s="1"/>
  <c r="AF68" i="1"/>
  <c r="AE68" i="1"/>
  <c r="AE69" i="1" s="1"/>
  <c r="AD68" i="1"/>
  <c r="AD69" i="1" s="1"/>
  <c r="AC68" i="1"/>
  <c r="AB68" i="1"/>
  <c r="AA68" i="1"/>
  <c r="Z68" i="1"/>
  <c r="Y68" i="1"/>
  <c r="Y69" i="1" s="1"/>
  <c r="X68" i="1"/>
  <c r="W68" i="1"/>
  <c r="V68" i="1"/>
  <c r="V69" i="1" s="1"/>
  <c r="U68" i="1"/>
  <c r="T68" i="1"/>
  <c r="S68" i="1"/>
  <c r="R68" i="1"/>
  <c r="Q68" i="1"/>
  <c r="Q69" i="1" s="1"/>
  <c r="P68" i="1"/>
  <c r="O68" i="1"/>
  <c r="N68" i="1"/>
  <c r="N69" i="1" s="1"/>
  <c r="M68" i="1"/>
  <c r="L68" i="1"/>
  <c r="K68" i="1"/>
  <c r="J68" i="1"/>
  <c r="I68" i="1"/>
  <c r="I69" i="1" s="1"/>
  <c r="H68" i="1"/>
  <c r="G68" i="1"/>
  <c r="G69" i="1" s="1"/>
  <c r="F68" i="1"/>
  <c r="E68" i="1"/>
  <c r="D68" i="1"/>
  <c r="AP33" i="1" l="1"/>
  <c r="AO34" i="1"/>
  <c r="N54" i="2"/>
  <c r="M55" i="2"/>
  <c r="M54" i="1"/>
  <c r="L55" i="1"/>
  <c r="I33" i="2"/>
  <c r="H34" i="2"/>
  <c r="F69" i="1"/>
  <c r="F72" i="1" s="1"/>
  <c r="N72" i="1"/>
  <c r="AL72" i="1"/>
  <c r="G35" i="1"/>
  <c r="G38" i="1" s="1"/>
  <c r="E35" i="2"/>
  <c r="V72" i="1"/>
  <c r="AD72" i="1"/>
  <c r="BR72" i="1"/>
  <c r="J69" i="1"/>
  <c r="J72" i="1" s="1"/>
  <c r="R69" i="1"/>
  <c r="R72" i="1" s="1"/>
  <c r="Z69" i="1"/>
  <c r="Z72" i="1" s="1"/>
  <c r="AH69" i="1"/>
  <c r="AH72" i="1" s="1"/>
  <c r="AP69" i="1"/>
  <c r="AP72" i="1" s="1"/>
  <c r="BF69" i="1"/>
  <c r="BF72" i="1" s="1"/>
  <c r="AW72" i="1"/>
  <c r="BM72" i="1"/>
  <c r="AX72" i="1"/>
  <c r="BJ72" i="1"/>
  <c r="E69" i="1"/>
  <c r="E72" i="1" s="1"/>
  <c r="M69" i="1"/>
  <c r="M72" i="1" s="1"/>
  <c r="U69" i="1"/>
  <c r="U72" i="1" s="1"/>
  <c r="AC69" i="1"/>
  <c r="AC72" i="1" s="1"/>
  <c r="AK69" i="1"/>
  <c r="AK72" i="1" s="1"/>
  <c r="AS69" i="1"/>
  <c r="AS72" i="1" s="1"/>
  <c r="BA69" i="1"/>
  <c r="BA72" i="1" s="1"/>
  <c r="BI69" i="1"/>
  <c r="BI72" i="1" s="1"/>
  <c r="BQ69" i="1"/>
  <c r="BQ72" i="1" s="1"/>
  <c r="BY69" i="1"/>
  <c r="BY72" i="1" s="1"/>
  <c r="I72" i="1"/>
  <c r="Q72" i="1"/>
  <c r="Y72" i="1"/>
  <c r="AG72" i="1"/>
  <c r="C73" i="1" s="1"/>
  <c r="AO72" i="1"/>
  <c r="AT69" i="1"/>
  <c r="AT72" i="1" s="1"/>
  <c r="BE72" i="1"/>
  <c r="BU72" i="1"/>
  <c r="BB72" i="1"/>
  <c r="BN72" i="1"/>
  <c r="BV72" i="1"/>
  <c r="BZ72" i="1"/>
  <c r="CD72" i="1"/>
  <c r="CC69" i="1"/>
  <c r="CC72" i="1" s="1"/>
  <c r="K69" i="1"/>
  <c r="K72" i="1" s="1"/>
  <c r="S69" i="1"/>
  <c r="S72" i="1" s="1"/>
  <c r="AA69" i="1"/>
  <c r="AA72" i="1" s="1"/>
  <c r="AM69" i="1"/>
  <c r="AM72" i="1" s="1"/>
  <c r="AU69" i="1"/>
  <c r="AU72" i="1" s="1"/>
  <c r="BG69" i="1"/>
  <c r="BG72" i="1" s="1"/>
  <c r="BO69" i="1"/>
  <c r="BO72" i="1" s="1"/>
  <c r="BW69" i="1"/>
  <c r="BW72" i="1" s="1"/>
  <c r="G72" i="1"/>
  <c r="AE72" i="1"/>
  <c r="CE72" i="1"/>
  <c r="O69" i="1"/>
  <c r="O72" i="1" s="1"/>
  <c r="W69" i="1"/>
  <c r="W72" i="1" s="1"/>
  <c r="AI69" i="1"/>
  <c r="AI72" i="1" s="1"/>
  <c r="AQ69" i="1"/>
  <c r="AQ72" i="1" s="1"/>
  <c r="AY69" i="1"/>
  <c r="AY72" i="1" s="1"/>
  <c r="BC69" i="1"/>
  <c r="BC72" i="1" s="1"/>
  <c r="BK69" i="1"/>
  <c r="BK72" i="1" s="1"/>
  <c r="BS69" i="1"/>
  <c r="BS72" i="1" s="1"/>
  <c r="CA69" i="1"/>
  <c r="CA72" i="1" s="1"/>
  <c r="D69" i="1"/>
  <c r="D72" i="1" s="1"/>
  <c r="H69" i="1"/>
  <c r="H72" i="1" s="1"/>
  <c r="L69" i="1"/>
  <c r="L72" i="1" s="1"/>
  <c r="P69" i="1"/>
  <c r="P72" i="1" s="1"/>
  <c r="T69" i="1"/>
  <c r="T72" i="1" s="1"/>
  <c r="X69" i="1"/>
  <c r="X72" i="1" s="1"/>
  <c r="AB69" i="1"/>
  <c r="AB72" i="1" s="1"/>
  <c r="AF69" i="1"/>
  <c r="AF72" i="1" s="1"/>
  <c r="AJ69" i="1"/>
  <c r="AJ72" i="1" s="1"/>
  <c r="AN69" i="1"/>
  <c r="AN72" i="1" s="1"/>
  <c r="AR69" i="1"/>
  <c r="AR72" i="1" s="1"/>
  <c r="AV69" i="1"/>
  <c r="AV72" i="1" s="1"/>
  <c r="AZ69" i="1"/>
  <c r="AZ72" i="1" s="1"/>
  <c r="BD69" i="1"/>
  <c r="BD72" i="1" s="1"/>
  <c r="BH69" i="1"/>
  <c r="BH72" i="1" s="1"/>
  <c r="BL69" i="1"/>
  <c r="BL72" i="1" s="1"/>
  <c r="BP69" i="1"/>
  <c r="BP72" i="1" s="1"/>
  <c r="BT69" i="1"/>
  <c r="BT72" i="1" s="1"/>
  <c r="BX69" i="1"/>
  <c r="BX72" i="1" s="1"/>
  <c r="CB69" i="1"/>
  <c r="CB72" i="1" s="1"/>
  <c r="AQ33" i="1" l="1"/>
  <c r="AP34" i="1"/>
  <c r="O54" i="2"/>
  <c r="N55" i="2"/>
  <c r="N54" i="1"/>
  <c r="M55" i="1"/>
  <c r="J33" i="2"/>
  <c r="I34" i="2"/>
  <c r="H35" i="1"/>
  <c r="H38" i="1" s="1"/>
  <c r="F35" i="2"/>
  <c r="C72" i="1"/>
  <c r="AR33" i="1" l="1"/>
  <c r="AQ34" i="1"/>
  <c r="P54" i="2"/>
  <c r="O55" i="2"/>
  <c r="O54" i="1"/>
  <c r="N55" i="1"/>
  <c r="K33" i="2"/>
  <c r="J34" i="2"/>
  <c r="I35" i="1"/>
  <c r="I38" i="1" s="1"/>
  <c r="G35" i="2"/>
  <c r="CE97" i="3"/>
  <c r="CE98" i="3" s="1"/>
  <c r="D72" i="2"/>
  <c r="CD97" i="3"/>
  <c r="AS33" i="1" l="1"/>
  <c r="AR34" i="1"/>
  <c r="Q54" i="2"/>
  <c r="P55" i="2"/>
  <c r="P54" i="1"/>
  <c r="O55" i="1"/>
  <c r="L33" i="2"/>
  <c r="K34" i="2"/>
  <c r="J35" i="1"/>
  <c r="J38" i="1" s="1"/>
  <c r="H35" i="2"/>
  <c r="AT33" i="1" l="1"/>
  <c r="AS34" i="1"/>
  <c r="R54" i="2"/>
  <c r="Q55" i="2"/>
  <c r="Q54" i="1"/>
  <c r="P55" i="1"/>
  <c r="M33" i="2"/>
  <c r="L34" i="2"/>
  <c r="K35" i="1"/>
  <c r="K38" i="1" s="1"/>
  <c r="I35" i="2"/>
  <c r="D13" i="3"/>
  <c r="D112" i="3"/>
  <c r="D113" i="3" s="1"/>
  <c r="C110" i="3"/>
  <c r="C109" i="3"/>
  <c r="C108" i="3"/>
  <c r="CE107" i="3"/>
  <c r="CD98" i="3"/>
  <c r="CC97" i="3"/>
  <c r="CC98" i="3" s="1"/>
  <c r="CB97" i="3"/>
  <c r="CB98" i="3" s="1"/>
  <c r="CA97" i="3"/>
  <c r="CA98" i="3" s="1"/>
  <c r="CA107" i="3" s="1"/>
  <c r="BZ97" i="3"/>
  <c r="BZ98" i="3" s="1"/>
  <c r="BY97" i="3"/>
  <c r="BY98" i="3" s="1"/>
  <c r="BX97" i="3"/>
  <c r="BX98" i="3" s="1"/>
  <c r="BW97" i="3"/>
  <c r="BW98" i="3" s="1"/>
  <c r="BW107" i="3" s="1"/>
  <c r="BV97" i="3"/>
  <c r="BV98" i="3" s="1"/>
  <c r="BU97" i="3"/>
  <c r="BU98" i="3" s="1"/>
  <c r="BT97" i="3"/>
  <c r="BT98" i="3" s="1"/>
  <c r="BT107" i="3" s="1"/>
  <c r="BS97" i="3"/>
  <c r="BS98" i="3" s="1"/>
  <c r="BS106" i="3" s="1"/>
  <c r="BR97" i="3"/>
  <c r="BR98" i="3" s="1"/>
  <c r="BQ97" i="3"/>
  <c r="BQ98" i="3" s="1"/>
  <c r="BP97" i="3"/>
  <c r="BP98" i="3" s="1"/>
  <c r="BP104" i="3" s="1"/>
  <c r="BO97" i="3"/>
  <c r="BO98" i="3" s="1"/>
  <c r="BO107" i="3" s="1"/>
  <c r="BN97" i="3"/>
  <c r="BN98" i="3" s="1"/>
  <c r="BM97" i="3"/>
  <c r="BM98" i="3" s="1"/>
  <c r="BL97" i="3"/>
  <c r="BL98" i="3" s="1"/>
  <c r="BK97" i="3"/>
  <c r="BK98" i="3" s="1"/>
  <c r="BK107" i="3" s="1"/>
  <c r="BJ97" i="3"/>
  <c r="BJ98" i="3" s="1"/>
  <c r="BI97" i="3"/>
  <c r="BI98" i="3" s="1"/>
  <c r="BH97" i="3"/>
  <c r="BH98" i="3" s="1"/>
  <c r="BG97" i="3"/>
  <c r="BG98" i="3" s="1"/>
  <c r="BG107" i="3" s="1"/>
  <c r="BF97" i="3"/>
  <c r="BF98" i="3" s="1"/>
  <c r="BE97" i="3"/>
  <c r="BE98" i="3" s="1"/>
  <c r="BD97" i="3"/>
  <c r="BD98" i="3" s="1"/>
  <c r="BD107" i="3" s="1"/>
  <c r="BC97" i="3"/>
  <c r="BC98" i="3" s="1"/>
  <c r="BC107" i="3" s="1"/>
  <c r="BB97" i="3"/>
  <c r="BB98" i="3" s="1"/>
  <c r="BA97" i="3"/>
  <c r="BA98" i="3" s="1"/>
  <c r="AZ97" i="3"/>
  <c r="AZ98" i="3" s="1"/>
  <c r="AY97" i="3"/>
  <c r="AY98" i="3" s="1"/>
  <c r="AY107" i="3" s="1"/>
  <c r="AX97" i="3"/>
  <c r="AX98" i="3" s="1"/>
  <c r="AW97" i="3"/>
  <c r="AW98" i="3" s="1"/>
  <c r="AV97" i="3"/>
  <c r="AV98" i="3" s="1"/>
  <c r="AU97" i="3"/>
  <c r="AU98" i="3" s="1"/>
  <c r="AU106" i="3" s="1"/>
  <c r="AT97" i="3"/>
  <c r="AT98" i="3" s="1"/>
  <c r="AS97" i="3"/>
  <c r="AS98" i="3" s="1"/>
  <c r="AR97" i="3"/>
  <c r="AR98" i="3" s="1"/>
  <c r="AQ97" i="3"/>
  <c r="AQ98" i="3" s="1"/>
  <c r="AQ107" i="3" s="1"/>
  <c r="AP97" i="3"/>
  <c r="AP98" i="3" s="1"/>
  <c r="AO97" i="3"/>
  <c r="AO98" i="3" s="1"/>
  <c r="AN97" i="3"/>
  <c r="AN98" i="3" s="1"/>
  <c r="AM97" i="3"/>
  <c r="AM98" i="3" s="1"/>
  <c r="AM107" i="3" s="1"/>
  <c r="AL97" i="3"/>
  <c r="AL98" i="3" s="1"/>
  <c r="AK97" i="3"/>
  <c r="AK98" i="3" s="1"/>
  <c r="AJ97" i="3"/>
  <c r="AJ98" i="3" s="1"/>
  <c r="AJ105" i="3" s="1"/>
  <c r="AI97" i="3"/>
  <c r="AI98" i="3" s="1"/>
  <c r="AI107" i="3" s="1"/>
  <c r="AH97" i="3"/>
  <c r="AH98" i="3" s="1"/>
  <c r="AG97" i="3"/>
  <c r="AG98" i="3" s="1"/>
  <c r="AF97" i="3"/>
  <c r="AF98" i="3" s="1"/>
  <c r="AE97" i="3"/>
  <c r="AE98" i="3" s="1"/>
  <c r="AE107" i="3" s="1"/>
  <c r="AD97" i="3"/>
  <c r="AD98" i="3" s="1"/>
  <c r="AC97" i="3"/>
  <c r="AC98" i="3" s="1"/>
  <c r="AB97" i="3"/>
  <c r="AB98" i="3" s="1"/>
  <c r="AA97" i="3"/>
  <c r="AA98" i="3" s="1"/>
  <c r="AA107" i="3" s="1"/>
  <c r="Z97" i="3"/>
  <c r="Z98" i="3" s="1"/>
  <c r="Y97" i="3"/>
  <c r="Y98" i="3" s="1"/>
  <c r="Y107" i="3" s="1"/>
  <c r="X97" i="3"/>
  <c r="X98" i="3" s="1"/>
  <c r="W97" i="3"/>
  <c r="W98" i="3" s="1"/>
  <c r="W107" i="3" s="1"/>
  <c r="V97" i="3"/>
  <c r="V98" i="3" s="1"/>
  <c r="U97" i="3"/>
  <c r="U98" i="3" s="1"/>
  <c r="T97" i="3"/>
  <c r="T98" i="3" s="1"/>
  <c r="S97" i="3"/>
  <c r="S98" i="3" s="1"/>
  <c r="S107" i="3" s="1"/>
  <c r="R97" i="3"/>
  <c r="R98" i="3" s="1"/>
  <c r="Q97" i="3"/>
  <c r="Q98" i="3" s="1"/>
  <c r="P97" i="3"/>
  <c r="P98" i="3" s="1"/>
  <c r="O97" i="3"/>
  <c r="O98" i="3" s="1"/>
  <c r="O106" i="3" s="1"/>
  <c r="N97" i="3"/>
  <c r="N98" i="3" s="1"/>
  <c r="M97" i="3"/>
  <c r="M98" i="3" s="1"/>
  <c r="L97" i="3"/>
  <c r="L98" i="3" s="1"/>
  <c r="K97" i="3"/>
  <c r="K98" i="3" s="1"/>
  <c r="K107" i="3" s="1"/>
  <c r="J97" i="3"/>
  <c r="J98" i="3" s="1"/>
  <c r="I97" i="3"/>
  <c r="I98" i="3" s="1"/>
  <c r="H97" i="3"/>
  <c r="H98" i="3" s="1"/>
  <c r="G97" i="3"/>
  <c r="G98" i="3" s="1"/>
  <c r="G107" i="3" s="1"/>
  <c r="F97" i="3"/>
  <c r="F98" i="3" s="1"/>
  <c r="E98" i="3"/>
  <c r="D97" i="3"/>
  <c r="D98" i="3" s="1"/>
  <c r="D107" i="3" s="1"/>
  <c r="D28" i="3"/>
  <c r="C26" i="3"/>
  <c r="C25" i="3"/>
  <c r="C24" i="3"/>
  <c r="DD13" i="3"/>
  <c r="DD14" i="3" s="1"/>
  <c r="DC13" i="3"/>
  <c r="DC14" i="3" s="1"/>
  <c r="DB13" i="3"/>
  <c r="DB14" i="3" s="1"/>
  <c r="DA13" i="3"/>
  <c r="DA14" i="3" s="1"/>
  <c r="DA22" i="3" s="1"/>
  <c r="CZ13" i="3"/>
  <c r="CZ14" i="3" s="1"/>
  <c r="CZ23" i="3" s="1"/>
  <c r="CY13" i="3"/>
  <c r="CY14" i="3" s="1"/>
  <c r="CX13" i="3"/>
  <c r="CX14" i="3" s="1"/>
  <c r="CW13" i="3"/>
  <c r="CW14" i="3" s="1"/>
  <c r="CV13" i="3"/>
  <c r="CV14" i="3" s="1"/>
  <c r="CV20" i="3" s="1"/>
  <c r="CU13" i="3"/>
  <c r="CU14" i="3" s="1"/>
  <c r="CU21" i="3" s="1"/>
  <c r="CT13" i="3"/>
  <c r="CT14" i="3" s="1"/>
  <c r="CT22" i="3" s="1"/>
  <c r="CS13" i="3"/>
  <c r="CS14" i="3" s="1"/>
  <c r="CR13" i="3"/>
  <c r="CR14" i="3" s="1"/>
  <c r="CQ13" i="3"/>
  <c r="CQ14" i="3" s="1"/>
  <c r="CQ20" i="3" s="1"/>
  <c r="CP13" i="3"/>
  <c r="CP14" i="3" s="1"/>
  <c r="CO13" i="3"/>
  <c r="CO14" i="3" s="1"/>
  <c r="CN13" i="3"/>
  <c r="CN14" i="3" s="1"/>
  <c r="CM13" i="3"/>
  <c r="CM14" i="3" s="1"/>
  <c r="CM20" i="3" s="1"/>
  <c r="CL13" i="3"/>
  <c r="CL14" i="3" s="1"/>
  <c r="CL21" i="3" s="1"/>
  <c r="CK13" i="3"/>
  <c r="CK14" i="3" s="1"/>
  <c r="CJ13" i="3"/>
  <c r="CJ14" i="3" s="1"/>
  <c r="CI13" i="3"/>
  <c r="CI14" i="3" s="1"/>
  <c r="CH13" i="3"/>
  <c r="CH14" i="3" s="1"/>
  <c r="CG13" i="3"/>
  <c r="CG14" i="3" s="1"/>
  <c r="CF13" i="3"/>
  <c r="CF14" i="3" s="1"/>
  <c r="CE13" i="3"/>
  <c r="CE14" i="3" s="1"/>
  <c r="CD13" i="3"/>
  <c r="CD14" i="3" s="1"/>
  <c r="CC13" i="3"/>
  <c r="CC14" i="3" s="1"/>
  <c r="CB13" i="3"/>
  <c r="CB14" i="3" s="1"/>
  <c r="CA13" i="3"/>
  <c r="CA14" i="3" s="1"/>
  <c r="CA20" i="3" s="1"/>
  <c r="BZ13" i="3"/>
  <c r="BZ14" i="3" s="1"/>
  <c r="BY13" i="3"/>
  <c r="BY14" i="3" s="1"/>
  <c r="BX13" i="3"/>
  <c r="BX14" i="3" s="1"/>
  <c r="BW13" i="3"/>
  <c r="BW14" i="3" s="1"/>
  <c r="BW20" i="3" s="1"/>
  <c r="BV13" i="3"/>
  <c r="BV14" i="3" s="1"/>
  <c r="BU13" i="3"/>
  <c r="BU14" i="3" s="1"/>
  <c r="BT13" i="3"/>
  <c r="BT14" i="3" s="1"/>
  <c r="BS13" i="3"/>
  <c r="BS14" i="3" s="1"/>
  <c r="BR13" i="3"/>
  <c r="BR14" i="3" s="1"/>
  <c r="BQ13" i="3"/>
  <c r="BQ14" i="3" s="1"/>
  <c r="BP13" i="3"/>
  <c r="BP14" i="3" s="1"/>
  <c r="BP20" i="3" s="1"/>
  <c r="BO13" i="3"/>
  <c r="BO14" i="3" s="1"/>
  <c r="BO21" i="3" s="1"/>
  <c r="BN13" i="3"/>
  <c r="BN14" i="3" s="1"/>
  <c r="BM13" i="3"/>
  <c r="BM14" i="3" s="1"/>
  <c r="BL13" i="3"/>
  <c r="BL14" i="3" s="1"/>
  <c r="BK13" i="3"/>
  <c r="BK14" i="3" s="1"/>
  <c r="BK20" i="3" s="1"/>
  <c r="BJ13" i="3"/>
  <c r="BJ14" i="3" s="1"/>
  <c r="BI13" i="3"/>
  <c r="BI14" i="3" s="1"/>
  <c r="BH13" i="3"/>
  <c r="BH14" i="3" s="1"/>
  <c r="BG13" i="3"/>
  <c r="BG14" i="3" s="1"/>
  <c r="BF13" i="3"/>
  <c r="BF14" i="3" s="1"/>
  <c r="BE13" i="3"/>
  <c r="BE14" i="3" s="1"/>
  <c r="BD13" i="3"/>
  <c r="BD14" i="3" s="1"/>
  <c r="BC13" i="3"/>
  <c r="BC14" i="3" s="1"/>
  <c r="BB13" i="3"/>
  <c r="BB14" i="3" s="1"/>
  <c r="BA13" i="3"/>
  <c r="BA14" i="3" s="1"/>
  <c r="BA21" i="3" s="1"/>
  <c r="AZ13" i="3"/>
  <c r="AZ14" i="3" s="1"/>
  <c r="AY13" i="3"/>
  <c r="AY14" i="3" s="1"/>
  <c r="AX13" i="3"/>
  <c r="AX14" i="3" s="1"/>
  <c r="AW13" i="3"/>
  <c r="AW14" i="3" s="1"/>
  <c r="AU13" i="3"/>
  <c r="AU14" i="3" s="1"/>
  <c r="AU20" i="3" s="1"/>
  <c r="AT13" i="3"/>
  <c r="AT14" i="3" s="1"/>
  <c r="AS13" i="3"/>
  <c r="AS14" i="3" s="1"/>
  <c r="AR13" i="3"/>
  <c r="AR14" i="3" s="1"/>
  <c r="AQ13" i="3"/>
  <c r="AQ14" i="3" s="1"/>
  <c r="AP13" i="3"/>
  <c r="AP14" i="3" s="1"/>
  <c r="AO13" i="3"/>
  <c r="AO14" i="3" s="1"/>
  <c r="AN13" i="3"/>
  <c r="AN14" i="3" s="1"/>
  <c r="AM13" i="3"/>
  <c r="AM14" i="3" s="1"/>
  <c r="AL13" i="3"/>
  <c r="AL14" i="3" s="1"/>
  <c r="AK13" i="3"/>
  <c r="AK14" i="3" s="1"/>
  <c r="AJ13" i="3"/>
  <c r="AJ14" i="3" s="1"/>
  <c r="AJ20" i="3" s="1"/>
  <c r="AI13" i="3"/>
  <c r="AI14" i="3" s="1"/>
  <c r="AH13" i="3"/>
  <c r="AH14" i="3" s="1"/>
  <c r="AG13" i="3"/>
  <c r="AG14" i="3" s="1"/>
  <c r="AF13" i="3"/>
  <c r="AF14" i="3" s="1"/>
  <c r="AE13" i="3"/>
  <c r="AE14" i="3" s="1"/>
  <c r="AE20" i="3" s="1"/>
  <c r="AD13" i="3"/>
  <c r="AD14" i="3" s="1"/>
  <c r="AC13" i="3"/>
  <c r="AC14" i="3" s="1"/>
  <c r="AB13" i="3"/>
  <c r="AB14" i="3" s="1"/>
  <c r="AA13" i="3"/>
  <c r="AA14" i="3" s="1"/>
  <c r="Z13" i="3"/>
  <c r="Z14" i="3" s="1"/>
  <c r="Y13" i="3"/>
  <c r="Y14" i="3" s="1"/>
  <c r="X13" i="3"/>
  <c r="X14" i="3" s="1"/>
  <c r="W13" i="3"/>
  <c r="W14" i="3" s="1"/>
  <c r="W21" i="3" s="1"/>
  <c r="V13" i="3"/>
  <c r="V14" i="3" s="1"/>
  <c r="U13" i="3"/>
  <c r="U14" i="3" s="1"/>
  <c r="T13" i="3"/>
  <c r="T14" i="3" s="1"/>
  <c r="T21" i="3" s="1"/>
  <c r="S13" i="3"/>
  <c r="S14" i="3" s="1"/>
  <c r="S20" i="3" s="1"/>
  <c r="R13" i="3"/>
  <c r="R14" i="3" s="1"/>
  <c r="Q13" i="3"/>
  <c r="Q14" i="3" s="1"/>
  <c r="P13" i="3"/>
  <c r="P14" i="3" s="1"/>
  <c r="O13" i="3"/>
  <c r="O14" i="3" s="1"/>
  <c r="N13" i="3"/>
  <c r="N14" i="3" s="1"/>
  <c r="M13" i="3"/>
  <c r="M14" i="3" s="1"/>
  <c r="L13" i="3"/>
  <c r="L14" i="3" s="1"/>
  <c r="K13" i="3"/>
  <c r="K14" i="3" s="1"/>
  <c r="J13" i="3"/>
  <c r="J14" i="3" s="1"/>
  <c r="I13" i="3"/>
  <c r="I14" i="3" s="1"/>
  <c r="H13" i="3"/>
  <c r="H14" i="3" s="1"/>
  <c r="G13" i="3"/>
  <c r="G14" i="3" s="1"/>
  <c r="G21" i="3" s="1"/>
  <c r="F13" i="3"/>
  <c r="F14" i="3" s="1"/>
  <c r="F21" i="3" s="1"/>
  <c r="D14" i="3"/>
  <c r="AU33" i="1" l="1"/>
  <c r="AT34" i="1"/>
  <c r="S54" i="2"/>
  <c r="R55" i="2"/>
  <c r="R54" i="1"/>
  <c r="Q55" i="1"/>
  <c r="N33" i="2"/>
  <c r="M34" i="2"/>
  <c r="L35" i="1"/>
  <c r="L38" i="1" s="1"/>
  <c r="J35" i="2"/>
  <c r="CE105" i="3"/>
  <c r="BW104" i="3"/>
  <c r="AI106" i="3"/>
  <c r="AY104" i="3"/>
  <c r="AA105" i="3"/>
  <c r="AJ106" i="3"/>
  <c r="AU107" i="3"/>
  <c r="S104" i="3"/>
  <c r="AY105" i="3"/>
  <c r="BG106" i="3"/>
  <c r="K20" i="3"/>
  <c r="K21" i="3"/>
  <c r="O20" i="3"/>
  <c r="O21" i="3"/>
  <c r="AA20" i="3"/>
  <c r="AA21" i="3"/>
  <c r="AI21" i="3"/>
  <c r="AI20" i="3"/>
  <c r="AQ20" i="3"/>
  <c r="AQ21" i="3"/>
  <c r="AY20" i="3"/>
  <c r="AY21" i="3"/>
  <c r="BG20" i="3"/>
  <c r="BG21" i="3"/>
  <c r="CE20" i="3"/>
  <c r="CE21" i="3"/>
  <c r="D20" i="3"/>
  <c r="D21" i="3"/>
  <c r="CJ23" i="3"/>
  <c r="CJ20" i="3"/>
  <c r="BO20" i="3"/>
  <c r="AA104" i="3"/>
  <c r="BG104" i="3"/>
  <c r="CE104" i="3"/>
  <c r="AI105" i="3"/>
  <c r="BG105" i="3"/>
  <c r="K106" i="3"/>
  <c r="BO106" i="3"/>
  <c r="O107" i="3"/>
  <c r="CU20" i="3"/>
  <c r="CM21" i="3"/>
  <c r="AI104" i="3"/>
  <c r="BO104" i="3"/>
  <c r="K105" i="3"/>
  <c r="BO105" i="3"/>
  <c r="S106" i="3"/>
  <c r="AQ106" i="3"/>
  <c r="BW106" i="3"/>
  <c r="BS107" i="3"/>
  <c r="BW21" i="3"/>
  <c r="K104" i="3"/>
  <c r="AQ104" i="3"/>
  <c r="S105" i="3"/>
  <c r="AQ105" i="3"/>
  <c r="BW105" i="3"/>
  <c r="AA106" i="3"/>
  <c r="AY106" i="3"/>
  <c r="CE106" i="3"/>
  <c r="E21" i="3"/>
  <c r="E23" i="3"/>
  <c r="E22" i="3"/>
  <c r="E20" i="3"/>
  <c r="Q21" i="3"/>
  <c r="Q20" i="3"/>
  <c r="Q23" i="3"/>
  <c r="Q22" i="3"/>
  <c r="Y21" i="3"/>
  <c r="Y22" i="3"/>
  <c r="Y23" i="3"/>
  <c r="Y20" i="3"/>
  <c r="AO21" i="3"/>
  <c r="AO20" i="3"/>
  <c r="AO22" i="3"/>
  <c r="AO23" i="3"/>
  <c r="BE21" i="3"/>
  <c r="BE22" i="3"/>
  <c r="BE23" i="3"/>
  <c r="BE20" i="3"/>
  <c r="BM21" i="3"/>
  <c r="BM20" i="3"/>
  <c r="BM23" i="3"/>
  <c r="BM22" i="3"/>
  <c r="BY21" i="3"/>
  <c r="BY23" i="3"/>
  <c r="BY22" i="3"/>
  <c r="BY20" i="3"/>
  <c r="CK21" i="3"/>
  <c r="CK22" i="3"/>
  <c r="CK23" i="3"/>
  <c r="CK20" i="3"/>
  <c r="CS21" i="3"/>
  <c r="CS20" i="3"/>
  <c r="CS23" i="3"/>
  <c r="CS22" i="3"/>
  <c r="I21" i="3"/>
  <c r="I20" i="3"/>
  <c r="I22" i="3"/>
  <c r="I23" i="3"/>
  <c r="U21" i="3"/>
  <c r="U23" i="3"/>
  <c r="U22" i="3"/>
  <c r="U20" i="3"/>
  <c r="AG21" i="3"/>
  <c r="AG20" i="3"/>
  <c r="AG23" i="3"/>
  <c r="AG22" i="3"/>
  <c r="AW21" i="3"/>
  <c r="AW20" i="3"/>
  <c r="AW23" i="3"/>
  <c r="AW22" i="3"/>
  <c r="BI21" i="3"/>
  <c r="BI23" i="3"/>
  <c r="BI22" i="3"/>
  <c r="BI20" i="3"/>
  <c r="BU21" i="3"/>
  <c r="BU20" i="3"/>
  <c r="BU22" i="3"/>
  <c r="BU23" i="3"/>
  <c r="CC21" i="3"/>
  <c r="CC20" i="3"/>
  <c r="CC23" i="3"/>
  <c r="CC22" i="3"/>
  <c r="CW21" i="3"/>
  <c r="CW23" i="3"/>
  <c r="CW22" i="3"/>
  <c r="CW20" i="3"/>
  <c r="M21" i="3"/>
  <c r="M23" i="3"/>
  <c r="M22" i="3"/>
  <c r="M20" i="3"/>
  <c r="AC21" i="3"/>
  <c r="AC23" i="3"/>
  <c r="AC22" i="3"/>
  <c r="AC20" i="3"/>
  <c r="AS21" i="3"/>
  <c r="AS23" i="3"/>
  <c r="AS22" i="3"/>
  <c r="AS20" i="3"/>
  <c r="CO21" i="3"/>
  <c r="CO23" i="3"/>
  <c r="CO22" i="3"/>
  <c r="CO20" i="3"/>
  <c r="H22" i="3"/>
  <c r="H21" i="3"/>
  <c r="H20" i="3"/>
  <c r="H23" i="3"/>
  <c r="L22" i="3"/>
  <c r="L20" i="3"/>
  <c r="L23" i="3"/>
  <c r="L21" i="3"/>
  <c r="X22" i="3"/>
  <c r="X21" i="3"/>
  <c r="X23" i="3"/>
  <c r="X20" i="3"/>
  <c r="AB22" i="3"/>
  <c r="AB21" i="3"/>
  <c r="AB20" i="3"/>
  <c r="AB23" i="3"/>
  <c r="AN22" i="3"/>
  <c r="AN21" i="3"/>
  <c r="AN20" i="3"/>
  <c r="AN23" i="3"/>
  <c r="AR22" i="3"/>
  <c r="AR21" i="3"/>
  <c r="AR20" i="3"/>
  <c r="AR23" i="3"/>
  <c r="BD22" i="3"/>
  <c r="BD21" i="3"/>
  <c r="BD23" i="3"/>
  <c r="BD20" i="3"/>
  <c r="BH22" i="3"/>
  <c r="BH21" i="3"/>
  <c r="BH20" i="3"/>
  <c r="BH23" i="3"/>
  <c r="BT22" i="3"/>
  <c r="BT21" i="3"/>
  <c r="BT20" i="3"/>
  <c r="BT23" i="3"/>
  <c r="BX22" i="3"/>
  <c r="BX21" i="3"/>
  <c r="BX20" i="3"/>
  <c r="BX23" i="3"/>
  <c r="J20" i="3"/>
  <c r="J23" i="3"/>
  <c r="R20" i="3"/>
  <c r="R23" i="3"/>
  <c r="R21" i="3"/>
  <c r="Z20" i="3"/>
  <c r="Z23" i="3"/>
  <c r="AH20" i="3"/>
  <c r="AH23" i="3"/>
  <c r="AP20" i="3"/>
  <c r="AP23" i="3"/>
  <c r="AX20" i="3"/>
  <c r="AX23" i="3"/>
  <c r="BF20" i="3"/>
  <c r="BF23" i="3"/>
  <c r="BN20" i="3"/>
  <c r="BN23" i="3"/>
  <c r="BV20" i="3"/>
  <c r="BV23" i="3"/>
  <c r="CD20" i="3"/>
  <c r="CD23" i="3"/>
  <c r="CH20" i="3"/>
  <c r="CH23" i="3"/>
  <c r="CH22" i="3"/>
  <c r="CH21" i="3"/>
  <c r="CP20" i="3"/>
  <c r="CP23" i="3"/>
  <c r="CP22" i="3"/>
  <c r="CP21" i="3"/>
  <c r="CX20" i="3"/>
  <c r="CX23" i="3"/>
  <c r="CX22" i="3"/>
  <c r="CX21" i="3"/>
  <c r="P22" i="3"/>
  <c r="P20" i="3"/>
  <c r="AK21" i="3"/>
  <c r="AK23" i="3"/>
  <c r="AK22" i="3"/>
  <c r="AK20" i="3"/>
  <c r="AV22" i="3"/>
  <c r="AV21" i="3"/>
  <c r="BQ21" i="3"/>
  <c r="BQ23" i="3"/>
  <c r="BQ22" i="3"/>
  <c r="BQ20" i="3"/>
  <c r="CB22" i="3"/>
  <c r="CB21" i="3"/>
  <c r="CB20" i="3"/>
  <c r="DC23" i="3"/>
  <c r="DC22" i="3"/>
  <c r="DC20" i="3"/>
  <c r="AP21" i="3"/>
  <c r="BV21" i="3"/>
  <c r="CU23" i="3"/>
  <c r="CU22" i="3"/>
  <c r="CN22" i="3"/>
  <c r="CN21" i="3"/>
  <c r="CN20" i="3"/>
  <c r="CN23" i="3"/>
  <c r="DD22" i="3"/>
  <c r="DD21" i="3"/>
  <c r="DD20" i="3"/>
  <c r="DD23" i="3"/>
  <c r="P21" i="3"/>
  <c r="DC21" i="3"/>
  <c r="R22" i="3"/>
  <c r="AH22" i="3"/>
  <c r="AX22" i="3"/>
  <c r="BN22" i="3"/>
  <c r="CD22" i="3"/>
  <c r="F20" i="3"/>
  <c r="F23" i="3"/>
  <c r="F22" i="3"/>
  <c r="N20" i="3"/>
  <c r="N23" i="3"/>
  <c r="N22" i="3"/>
  <c r="N21" i="3"/>
  <c r="V20" i="3"/>
  <c r="V23" i="3"/>
  <c r="V22" i="3"/>
  <c r="AD20" i="3"/>
  <c r="AD23" i="3"/>
  <c r="AD22" i="3"/>
  <c r="AD21" i="3"/>
  <c r="AL20" i="3"/>
  <c r="AL23" i="3"/>
  <c r="AL22" i="3"/>
  <c r="AL21" i="3"/>
  <c r="AT20" i="3"/>
  <c r="AT23" i="3"/>
  <c r="AT22" i="3"/>
  <c r="AT21" i="3"/>
  <c r="BB20" i="3"/>
  <c r="BB23" i="3"/>
  <c r="BB22" i="3"/>
  <c r="BB21" i="3"/>
  <c r="BJ20" i="3"/>
  <c r="BJ23" i="3"/>
  <c r="BJ22" i="3"/>
  <c r="BJ21" i="3"/>
  <c r="BR20" i="3"/>
  <c r="BR23" i="3"/>
  <c r="BR22" i="3"/>
  <c r="BR21" i="3"/>
  <c r="BZ20" i="3"/>
  <c r="BZ23" i="3"/>
  <c r="BZ22" i="3"/>
  <c r="BZ21" i="3"/>
  <c r="CL20" i="3"/>
  <c r="CL23" i="3"/>
  <c r="CT20" i="3"/>
  <c r="CT23" i="3"/>
  <c r="DB20" i="3"/>
  <c r="DB23" i="3"/>
  <c r="AF22" i="3"/>
  <c r="AF21" i="3"/>
  <c r="AF20" i="3"/>
  <c r="BA23" i="3"/>
  <c r="BA22" i="3"/>
  <c r="BA20" i="3"/>
  <c r="BL22" i="3"/>
  <c r="BL21" i="3"/>
  <c r="BL20" i="3"/>
  <c r="CG21" i="3"/>
  <c r="CG23" i="3"/>
  <c r="CG22" i="3"/>
  <c r="CG20" i="3"/>
  <c r="CR22" i="3"/>
  <c r="CR21" i="3"/>
  <c r="CR20" i="3"/>
  <c r="Z21" i="3"/>
  <c r="BF21" i="3"/>
  <c r="DB21" i="3"/>
  <c r="CV22" i="3"/>
  <c r="CV21" i="3"/>
  <c r="CV23" i="3"/>
  <c r="CZ22" i="3"/>
  <c r="CZ21" i="3"/>
  <c r="CJ22" i="3"/>
  <c r="CJ21" i="3"/>
  <c r="CZ20" i="3"/>
  <c r="J21" i="3"/>
  <c r="AH21" i="3"/>
  <c r="AX21" i="3"/>
  <c r="BN21" i="3"/>
  <c r="CD21" i="3"/>
  <c r="CT21" i="3"/>
  <c r="P23" i="3"/>
  <c r="AF23" i="3"/>
  <c r="AV23" i="3"/>
  <c r="BL23" i="3"/>
  <c r="CB23" i="3"/>
  <c r="CR23" i="3"/>
  <c r="AB107" i="3"/>
  <c r="AB106" i="3"/>
  <c r="AB105" i="3"/>
  <c r="AB104" i="3"/>
  <c r="BQ107" i="3"/>
  <c r="BQ106" i="3"/>
  <c r="BQ105" i="3"/>
  <c r="BQ104" i="3"/>
  <c r="DA21" i="3"/>
  <c r="DA23" i="3"/>
  <c r="D22" i="3"/>
  <c r="E26" i="3" s="1"/>
  <c r="D23" i="3"/>
  <c r="T22" i="3"/>
  <c r="T23" i="3"/>
  <c r="AJ22" i="3"/>
  <c r="AJ21" i="3"/>
  <c r="AJ23" i="3"/>
  <c r="AZ22" i="3"/>
  <c r="AZ21" i="3"/>
  <c r="AZ23" i="3"/>
  <c r="BP22" i="3"/>
  <c r="BP21" i="3"/>
  <c r="BP23" i="3"/>
  <c r="CF22" i="3"/>
  <c r="CF21" i="3"/>
  <c r="CF23" i="3"/>
  <c r="CY23" i="3"/>
  <c r="CY22" i="3"/>
  <c r="CY21" i="3"/>
  <c r="CY20" i="3"/>
  <c r="T20" i="3"/>
  <c r="AZ20" i="3"/>
  <c r="CF20" i="3"/>
  <c r="DA20" i="3"/>
  <c r="V21" i="3"/>
  <c r="J22" i="3"/>
  <c r="Z22" i="3"/>
  <c r="AP22" i="3"/>
  <c r="BF22" i="3"/>
  <c r="BV22" i="3"/>
  <c r="CL22" i="3"/>
  <c r="DB22" i="3"/>
  <c r="AK107" i="3"/>
  <c r="AK106" i="3"/>
  <c r="AK105" i="3"/>
  <c r="AK104" i="3"/>
  <c r="E109" i="3"/>
  <c r="D106" i="3"/>
  <c r="E110" i="3" s="1"/>
  <c r="T107" i="3"/>
  <c r="T104" i="3"/>
  <c r="T105" i="3"/>
  <c r="AJ107" i="3"/>
  <c r="AJ104" i="3"/>
  <c r="AZ107" i="3"/>
  <c r="AZ106" i="3"/>
  <c r="BP107" i="3"/>
  <c r="BP105" i="3"/>
  <c r="BP106" i="3"/>
  <c r="E107" i="3"/>
  <c r="E106" i="3"/>
  <c r="E105" i="3"/>
  <c r="E104" i="3"/>
  <c r="AZ104" i="3"/>
  <c r="T106" i="3"/>
  <c r="G23" i="3"/>
  <c r="G22" i="3"/>
  <c r="K23" i="3"/>
  <c r="K22" i="3"/>
  <c r="O23" i="3"/>
  <c r="O22" i="3"/>
  <c r="S23" i="3"/>
  <c r="S22" i="3"/>
  <c r="W23" i="3"/>
  <c r="W22" i="3"/>
  <c r="AA23" i="3"/>
  <c r="AA22" i="3"/>
  <c r="AE23" i="3"/>
  <c r="AE22" i="3"/>
  <c r="AI23" i="3"/>
  <c r="AI22" i="3"/>
  <c r="AM23" i="3"/>
  <c r="AM22" i="3"/>
  <c r="AQ23" i="3"/>
  <c r="AQ22" i="3"/>
  <c r="AU23" i="3"/>
  <c r="AU22" i="3"/>
  <c r="AY23" i="3"/>
  <c r="AY22" i="3"/>
  <c r="BC23" i="3"/>
  <c r="BC22" i="3"/>
  <c r="BG23" i="3"/>
  <c r="BG22" i="3"/>
  <c r="BK23" i="3"/>
  <c r="BK22" i="3"/>
  <c r="BO23" i="3"/>
  <c r="BO22" i="3"/>
  <c r="BS23" i="3"/>
  <c r="BS22" i="3"/>
  <c r="BW23" i="3"/>
  <c r="BW22" i="3"/>
  <c r="CA23" i="3"/>
  <c r="CA22" i="3"/>
  <c r="CE23" i="3"/>
  <c r="CE22" i="3"/>
  <c r="CI23" i="3"/>
  <c r="CI22" i="3"/>
  <c r="CM23" i="3"/>
  <c r="CM22" i="3"/>
  <c r="CQ23" i="3"/>
  <c r="CQ22" i="3"/>
  <c r="G20" i="3"/>
  <c r="W20" i="3"/>
  <c r="AM20" i="3"/>
  <c r="BC20" i="3"/>
  <c r="BS20" i="3"/>
  <c r="CI20" i="3"/>
  <c r="S21" i="3"/>
  <c r="AE21" i="3"/>
  <c r="AM21" i="3"/>
  <c r="AU21" i="3"/>
  <c r="BC21" i="3"/>
  <c r="BK21" i="3"/>
  <c r="BS21" i="3"/>
  <c r="CA21" i="3"/>
  <c r="CI21" i="3"/>
  <c r="CQ21" i="3"/>
  <c r="U107" i="3"/>
  <c r="U106" i="3"/>
  <c r="U105" i="3"/>
  <c r="U104" i="3"/>
  <c r="BA107" i="3"/>
  <c r="BA106" i="3"/>
  <c r="BA105" i="3"/>
  <c r="BA104" i="3"/>
  <c r="BH107" i="3"/>
  <c r="BH106" i="3"/>
  <c r="BH105" i="3"/>
  <c r="BH104" i="3"/>
  <c r="D104" i="3"/>
  <c r="E108" i="3" s="1"/>
  <c r="AZ105" i="3"/>
  <c r="I106" i="3"/>
  <c r="I105" i="3"/>
  <c r="I104" i="3"/>
  <c r="I107" i="3"/>
  <c r="M106" i="3"/>
  <c r="M105" i="3"/>
  <c r="M104" i="3"/>
  <c r="Q107" i="3"/>
  <c r="Q106" i="3"/>
  <c r="Q105" i="3"/>
  <c r="Q104" i="3"/>
  <c r="Y106" i="3"/>
  <c r="Y105" i="3"/>
  <c r="Y104" i="3"/>
  <c r="AC106" i="3"/>
  <c r="AC105" i="3"/>
  <c r="AC104" i="3"/>
  <c r="AC107" i="3"/>
  <c r="AG107" i="3"/>
  <c r="AG106" i="3"/>
  <c r="AG105" i="3"/>
  <c r="AG104" i="3"/>
  <c r="AO106" i="3"/>
  <c r="AO105" i="3"/>
  <c r="AO104" i="3"/>
  <c r="AO107" i="3"/>
  <c r="AS106" i="3"/>
  <c r="AS105" i="3"/>
  <c r="AS104" i="3"/>
  <c r="AS107" i="3"/>
  <c r="AW107" i="3"/>
  <c r="AW106" i="3"/>
  <c r="AW105" i="3"/>
  <c r="AW104" i="3"/>
  <c r="BE106" i="3"/>
  <c r="BE105" i="3"/>
  <c r="BE104" i="3"/>
  <c r="BE107" i="3"/>
  <c r="BI107" i="3"/>
  <c r="BI106" i="3"/>
  <c r="BI105" i="3"/>
  <c r="BI104" i="3"/>
  <c r="BM107" i="3"/>
  <c r="BM106" i="3"/>
  <c r="BM105" i="3"/>
  <c r="BM104" i="3"/>
  <c r="BU107" i="3"/>
  <c r="BU106" i="3"/>
  <c r="BU105" i="3"/>
  <c r="BU104" i="3"/>
  <c r="BY107" i="3"/>
  <c r="BY106" i="3"/>
  <c r="BY105" i="3"/>
  <c r="BY104" i="3"/>
  <c r="CC107" i="3"/>
  <c r="CC106" i="3"/>
  <c r="CC105" i="3"/>
  <c r="CC104" i="3"/>
  <c r="L107" i="3"/>
  <c r="L106" i="3"/>
  <c r="L105" i="3"/>
  <c r="L104" i="3"/>
  <c r="AR107" i="3"/>
  <c r="AR106" i="3"/>
  <c r="AR105" i="3"/>
  <c r="AR104" i="3"/>
  <c r="BX107" i="3"/>
  <c r="BX106" i="3"/>
  <c r="BX105" i="3"/>
  <c r="BX104" i="3"/>
  <c r="M107" i="3"/>
  <c r="H106" i="3"/>
  <c r="H105" i="3"/>
  <c r="H104" i="3"/>
  <c r="H107" i="3"/>
  <c r="P107" i="3"/>
  <c r="P106" i="3"/>
  <c r="P105" i="3"/>
  <c r="P104" i="3"/>
  <c r="X106" i="3"/>
  <c r="X105" i="3"/>
  <c r="X104" i="3"/>
  <c r="AF107" i="3"/>
  <c r="AF106" i="3"/>
  <c r="AF105" i="3"/>
  <c r="AF104" i="3"/>
  <c r="AN106" i="3"/>
  <c r="AN105" i="3"/>
  <c r="AN104" i="3"/>
  <c r="AN107" i="3"/>
  <c r="AV107" i="3"/>
  <c r="AV106" i="3"/>
  <c r="AV105" i="3"/>
  <c r="AV104" i="3"/>
  <c r="BD106" i="3"/>
  <c r="BD105" i="3"/>
  <c r="BD104" i="3"/>
  <c r="BL107" i="3"/>
  <c r="BL106" i="3"/>
  <c r="BL105" i="3"/>
  <c r="BL104" i="3"/>
  <c r="BT106" i="3"/>
  <c r="BT105" i="3"/>
  <c r="BT104" i="3"/>
  <c r="CB107" i="3"/>
  <c r="CB106" i="3"/>
  <c r="CB105" i="3"/>
  <c r="CB104" i="3"/>
  <c r="X107" i="3"/>
  <c r="F107" i="3"/>
  <c r="F106" i="3"/>
  <c r="F105" i="3"/>
  <c r="F104" i="3"/>
  <c r="J107" i="3"/>
  <c r="J106" i="3"/>
  <c r="J105" i="3"/>
  <c r="J104" i="3"/>
  <c r="N107" i="3"/>
  <c r="N106" i="3"/>
  <c r="N105" i="3"/>
  <c r="N104" i="3"/>
  <c r="R107" i="3"/>
  <c r="R106" i="3"/>
  <c r="R105" i="3"/>
  <c r="R104" i="3"/>
  <c r="V107" i="3"/>
  <c r="V106" i="3"/>
  <c r="V105" i="3"/>
  <c r="V104" i="3"/>
  <c r="Z107" i="3"/>
  <c r="Z106" i="3"/>
  <c r="Z105" i="3"/>
  <c r="Z104" i="3"/>
  <c r="AD107" i="3"/>
  <c r="AD106" i="3"/>
  <c r="AD105" i="3"/>
  <c r="AD104" i="3"/>
  <c r="AH107" i="3"/>
  <c r="AH106" i="3"/>
  <c r="AH105" i="3"/>
  <c r="AH104" i="3"/>
  <c r="AL107" i="3"/>
  <c r="AL106" i="3"/>
  <c r="AL105" i="3"/>
  <c r="AL104" i="3"/>
  <c r="AP107" i="3"/>
  <c r="AP106" i="3"/>
  <c r="AP105" i="3"/>
  <c r="AP104" i="3"/>
  <c r="AT107" i="3"/>
  <c r="AT106" i="3"/>
  <c r="AT105" i="3"/>
  <c r="AT104" i="3"/>
  <c r="AX107" i="3"/>
  <c r="AX106" i="3"/>
  <c r="AX105" i="3"/>
  <c r="AX104" i="3"/>
  <c r="BB107" i="3"/>
  <c r="BB106" i="3"/>
  <c r="BB105" i="3"/>
  <c r="BB104" i="3"/>
  <c r="BF107" i="3"/>
  <c r="BF106" i="3"/>
  <c r="BF105" i="3"/>
  <c r="BF104" i="3"/>
  <c r="BJ107" i="3"/>
  <c r="BJ106" i="3"/>
  <c r="BJ105" i="3"/>
  <c r="BJ104" i="3"/>
  <c r="BN107" i="3"/>
  <c r="BN106" i="3"/>
  <c r="BN105" i="3"/>
  <c r="BN104" i="3"/>
  <c r="BR107" i="3"/>
  <c r="BR106" i="3"/>
  <c r="BR105" i="3"/>
  <c r="BR104" i="3"/>
  <c r="BV107" i="3"/>
  <c r="BV106" i="3"/>
  <c r="BV105" i="3"/>
  <c r="BV104" i="3"/>
  <c r="BZ107" i="3"/>
  <c r="BZ106" i="3"/>
  <c r="BZ105" i="3"/>
  <c r="BZ104" i="3"/>
  <c r="CD107" i="3"/>
  <c r="CD106" i="3"/>
  <c r="CD105" i="3"/>
  <c r="CD104" i="3"/>
  <c r="G104" i="3"/>
  <c r="O104" i="3"/>
  <c r="W104" i="3"/>
  <c r="AE104" i="3"/>
  <c r="AM104" i="3"/>
  <c r="AU104" i="3"/>
  <c r="BC104" i="3"/>
  <c r="BK104" i="3"/>
  <c r="BS104" i="3"/>
  <c r="CA104" i="3"/>
  <c r="G105" i="3"/>
  <c r="O105" i="3"/>
  <c r="W105" i="3"/>
  <c r="AE105" i="3"/>
  <c r="AM105" i="3"/>
  <c r="AU105" i="3"/>
  <c r="BC105" i="3"/>
  <c r="BK105" i="3"/>
  <c r="BS105" i="3"/>
  <c r="CA105" i="3"/>
  <c r="G106" i="3"/>
  <c r="W106" i="3"/>
  <c r="AE106" i="3"/>
  <c r="AM106" i="3"/>
  <c r="BC106" i="3"/>
  <c r="BK106" i="3"/>
  <c r="CA106" i="3"/>
  <c r="AV33" i="1" l="1"/>
  <c r="AU34" i="1"/>
  <c r="T54" i="2"/>
  <c r="S55" i="2"/>
  <c r="S54" i="1"/>
  <c r="R55" i="1"/>
  <c r="O33" i="2"/>
  <c r="N34" i="2"/>
  <c r="F26" i="3"/>
  <c r="F56" i="3"/>
  <c r="F57" i="3" s="1"/>
  <c r="F25" i="3"/>
  <c r="G25" i="3" s="1"/>
  <c r="H25" i="3" s="1"/>
  <c r="I25" i="3" s="1"/>
  <c r="J25" i="3" s="1"/>
  <c r="K25" i="3" s="1"/>
  <c r="L25" i="3" s="1"/>
  <c r="M25" i="3" s="1"/>
  <c r="N25" i="3" s="1"/>
  <c r="O25" i="3" s="1"/>
  <c r="P25" i="3" s="1"/>
  <c r="Q25" i="3" s="1"/>
  <c r="R25" i="3" s="1"/>
  <c r="S25" i="3" s="1"/>
  <c r="T25" i="3" s="1"/>
  <c r="U25" i="3" s="1"/>
  <c r="V25" i="3" s="1"/>
  <c r="W25" i="3" s="1"/>
  <c r="X25" i="3" s="1"/>
  <c r="Y25" i="3" s="1"/>
  <c r="Z25" i="3" s="1"/>
  <c r="AA25" i="3" s="1"/>
  <c r="AB25" i="3" s="1"/>
  <c r="AC25" i="3" s="1"/>
  <c r="AD25" i="3" s="1"/>
  <c r="AE25" i="3" s="1"/>
  <c r="AF25" i="3" s="1"/>
  <c r="AG25" i="3" s="1"/>
  <c r="AH25" i="3" s="1"/>
  <c r="AI25" i="3" s="1"/>
  <c r="AJ25" i="3" s="1"/>
  <c r="AK25" i="3" s="1"/>
  <c r="AL25" i="3" s="1"/>
  <c r="AM25" i="3" s="1"/>
  <c r="AN25" i="3" s="1"/>
  <c r="AO25" i="3" s="1"/>
  <c r="AP25" i="3" s="1"/>
  <c r="AQ25" i="3" s="1"/>
  <c r="M35" i="1"/>
  <c r="M38" i="1" s="1"/>
  <c r="K35" i="2"/>
  <c r="F110" i="3"/>
  <c r="G110" i="3" s="1"/>
  <c r="H110" i="3" s="1"/>
  <c r="I110" i="3" s="1"/>
  <c r="J110" i="3" s="1"/>
  <c r="K110" i="3" s="1"/>
  <c r="L110" i="3" s="1"/>
  <c r="M110" i="3" s="1"/>
  <c r="N110" i="3" s="1"/>
  <c r="O110" i="3" s="1"/>
  <c r="P110" i="3" s="1"/>
  <c r="Q110" i="3" s="1"/>
  <c r="R110" i="3" s="1"/>
  <c r="S110" i="3" s="1"/>
  <c r="T110" i="3" s="1"/>
  <c r="U110" i="3" s="1"/>
  <c r="V110" i="3" s="1"/>
  <c r="W110" i="3" s="1"/>
  <c r="X110" i="3" s="1"/>
  <c r="Y110" i="3" s="1"/>
  <c r="Z110" i="3" s="1"/>
  <c r="AA110" i="3" s="1"/>
  <c r="AB110" i="3" s="1"/>
  <c r="AC110" i="3" s="1"/>
  <c r="AD110" i="3" s="1"/>
  <c r="AE110" i="3" s="1"/>
  <c r="AF110" i="3" s="1"/>
  <c r="AG110" i="3" s="1"/>
  <c r="AH110" i="3" s="1"/>
  <c r="AI110" i="3" s="1"/>
  <c r="AJ110" i="3" s="1"/>
  <c r="AK110" i="3" s="1"/>
  <c r="AL110" i="3" s="1"/>
  <c r="AM110" i="3" s="1"/>
  <c r="AN110" i="3" s="1"/>
  <c r="AO110" i="3" s="1"/>
  <c r="AP110" i="3" s="1"/>
  <c r="AQ110" i="3" s="1"/>
  <c r="AR110" i="3" s="1"/>
  <c r="AS110" i="3" s="1"/>
  <c r="AT110" i="3" s="1"/>
  <c r="AU110" i="3" s="1"/>
  <c r="AV110" i="3" s="1"/>
  <c r="AW110" i="3" s="1"/>
  <c r="AX110" i="3" s="1"/>
  <c r="AY110" i="3" s="1"/>
  <c r="AZ110" i="3" s="1"/>
  <c r="BA110" i="3" s="1"/>
  <c r="BB110" i="3" s="1"/>
  <c r="BC110" i="3" s="1"/>
  <c r="BD110" i="3" s="1"/>
  <c r="BE110" i="3" s="1"/>
  <c r="BF110" i="3" s="1"/>
  <c r="BG110" i="3" s="1"/>
  <c r="BH110" i="3" s="1"/>
  <c r="BI110" i="3" s="1"/>
  <c r="BJ110" i="3" s="1"/>
  <c r="BK110" i="3" s="1"/>
  <c r="BL110" i="3" s="1"/>
  <c r="BM110" i="3" s="1"/>
  <c r="BN110" i="3" s="1"/>
  <c r="BO110" i="3" s="1"/>
  <c r="BP110" i="3" s="1"/>
  <c r="BQ110" i="3" s="1"/>
  <c r="BR110" i="3" s="1"/>
  <c r="BS110" i="3" s="1"/>
  <c r="BT110" i="3" s="1"/>
  <c r="BU110" i="3" s="1"/>
  <c r="BV110" i="3" s="1"/>
  <c r="BW110" i="3" s="1"/>
  <c r="BX110" i="3" s="1"/>
  <c r="BY110" i="3" s="1"/>
  <c r="BZ110" i="3" s="1"/>
  <c r="CA110" i="3" s="1"/>
  <c r="CB110" i="3" s="1"/>
  <c r="CC110" i="3" s="1"/>
  <c r="CD110" i="3" s="1"/>
  <c r="CE110" i="3" s="1"/>
  <c r="G26" i="3"/>
  <c r="F108" i="3"/>
  <c r="E112" i="3"/>
  <c r="E113" i="3" s="1"/>
  <c r="E28" i="3"/>
  <c r="E29" i="3" s="1"/>
  <c r="F24" i="3"/>
  <c r="F109" i="3"/>
  <c r="G109" i="3" s="1"/>
  <c r="H109" i="3" s="1"/>
  <c r="I109" i="3" s="1"/>
  <c r="J109" i="3" s="1"/>
  <c r="K109" i="3" s="1"/>
  <c r="L109" i="3" s="1"/>
  <c r="M109" i="3" s="1"/>
  <c r="N109" i="3" s="1"/>
  <c r="O109" i="3" s="1"/>
  <c r="P109" i="3" s="1"/>
  <c r="Q109" i="3" s="1"/>
  <c r="R109" i="3" s="1"/>
  <c r="S109" i="3" s="1"/>
  <c r="T109" i="3" s="1"/>
  <c r="U109" i="3" s="1"/>
  <c r="V109" i="3" s="1"/>
  <c r="W109" i="3" s="1"/>
  <c r="X109" i="3" s="1"/>
  <c r="Y109" i="3" s="1"/>
  <c r="Z109" i="3" s="1"/>
  <c r="AA109" i="3" s="1"/>
  <c r="AB109" i="3" s="1"/>
  <c r="AC109" i="3" s="1"/>
  <c r="AD109" i="3" s="1"/>
  <c r="AE109" i="3" s="1"/>
  <c r="AF109" i="3" s="1"/>
  <c r="AG109" i="3" s="1"/>
  <c r="AH109" i="3" s="1"/>
  <c r="AI109" i="3" s="1"/>
  <c r="AJ109" i="3" s="1"/>
  <c r="AK109" i="3" s="1"/>
  <c r="AL109" i="3" s="1"/>
  <c r="AM109" i="3" s="1"/>
  <c r="AN109" i="3" s="1"/>
  <c r="AO109" i="3" s="1"/>
  <c r="AP109" i="3" s="1"/>
  <c r="AQ109" i="3" s="1"/>
  <c r="AR109" i="3" s="1"/>
  <c r="AS109" i="3" s="1"/>
  <c r="AT109" i="3" s="1"/>
  <c r="AU109" i="3" s="1"/>
  <c r="AV109" i="3" s="1"/>
  <c r="AW109" i="3" s="1"/>
  <c r="AX109" i="3" s="1"/>
  <c r="AY109" i="3" s="1"/>
  <c r="AZ109" i="3" s="1"/>
  <c r="BA109" i="3" s="1"/>
  <c r="BB109" i="3" s="1"/>
  <c r="BC109" i="3" s="1"/>
  <c r="BD109" i="3" s="1"/>
  <c r="BE109" i="3" s="1"/>
  <c r="BF109" i="3" s="1"/>
  <c r="BG109" i="3" s="1"/>
  <c r="BH109" i="3" s="1"/>
  <c r="BI109" i="3" s="1"/>
  <c r="BJ109" i="3" s="1"/>
  <c r="BK109" i="3" s="1"/>
  <c r="BL109" i="3" s="1"/>
  <c r="BM109" i="3" s="1"/>
  <c r="BN109" i="3" s="1"/>
  <c r="BO109" i="3" s="1"/>
  <c r="BP109" i="3" s="1"/>
  <c r="BQ109" i="3" s="1"/>
  <c r="BR109" i="3" s="1"/>
  <c r="BS109" i="3" s="1"/>
  <c r="BT109" i="3" s="1"/>
  <c r="BU109" i="3" s="1"/>
  <c r="BV109" i="3" s="1"/>
  <c r="BW109" i="3" s="1"/>
  <c r="BX109" i="3" s="1"/>
  <c r="BY109" i="3" s="1"/>
  <c r="BZ109" i="3" s="1"/>
  <c r="CA109" i="3" s="1"/>
  <c r="CB109" i="3" s="1"/>
  <c r="CC109" i="3" s="1"/>
  <c r="CD109" i="3" s="1"/>
  <c r="CE109" i="3" s="1"/>
  <c r="H26" i="3"/>
  <c r="I26" i="3" s="1"/>
  <c r="J26" i="3" s="1"/>
  <c r="K26" i="3" s="1"/>
  <c r="L26" i="3" s="1"/>
  <c r="M26" i="3" s="1"/>
  <c r="N26" i="3" s="1"/>
  <c r="O26" i="3" s="1"/>
  <c r="P26" i="3" s="1"/>
  <c r="Q26" i="3" s="1"/>
  <c r="R26" i="3" s="1"/>
  <c r="S26" i="3" s="1"/>
  <c r="T26" i="3" s="1"/>
  <c r="U26" i="3" s="1"/>
  <c r="V26" i="3" s="1"/>
  <c r="W26" i="3" s="1"/>
  <c r="X26" i="3" s="1"/>
  <c r="Y26" i="3" s="1"/>
  <c r="Z26" i="3" s="1"/>
  <c r="AA26" i="3" s="1"/>
  <c r="AB26" i="3" s="1"/>
  <c r="AC26" i="3" s="1"/>
  <c r="AD26" i="3" s="1"/>
  <c r="AE26" i="3" s="1"/>
  <c r="AF26" i="3" s="1"/>
  <c r="AG26" i="3" s="1"/>
  <c r="AH26" i="3" s="1"/>
  <c r="AI26" i="3" s="1"/>
  <c r="AJ26" i="3" s="1"/>
  <c r="AK26" i="3" s="1"/>
  <c r="AL26" i="3" s="1"/>
  <c r="AM26" i="3" s="1"/>
  <c r="AN26" i="3" s="1"/>
  <c r="AO26" i="3" s="1"/>
  <c r="AP26" i="3" s="1"/>
  <c r="AQ26" i="3" s="1"/>
  <c r="AR26" i="3" s="1"/>
  <c r="AS26" i="3" s="1"/>
  <c r="AT26" i="3" s="1"/>
  <c r="AU26" i="3" s="1"/>
  <c r="AV26" i="3" s="1"/>
  <c r="AW26" i="3" s="1"/>
  <c r="AX26" i="3" s="1"/>
  <c r="AY26" i="3" s="1"/>
  <c r="AZ26" i="3" s="1"/>
  <c r="BA26" i="3" s="1"/>
  <c r="BB26" i="3" s="1"/>
  <c r="BC26" i="3" s="1"/>
  <c r="BD26" i="3" s="1"/>
  <c r="BE26" i="3" s="1"/>
  <c r="BF26" i="3" s="1"/>
  <c r="BG26" i="3" s="1"/>
  <c r="BH26" i="3" s="1"/>
  <c r="BI26" i="3" s="1"/>
  <c r="BJ26" i="3" s="1"/>
  <c r="BK26" i="3" s="1"/>
  <c r="BL26" i="3" s="1"/>
  <c r="BM26" i="3" s="1"/>
  <c r="BN26" i="3" s="1"/>
  <c r="BO26" i="3" s="1"/>
  <c r="BP26" i="3" s="1"/>
  <c r="BQ26" i="3" s="1"/>
  <c r="BR26" i="3" s="1"/>
  <c r="BS26" i="3" s="1"/>
  <c r="BT26" i="3" s="1"/>
  <c r="BU26" i="3" s="1"/>
  <c r="BV26" i="3" s="1"/>
  <c r="BW26" i="3" s="1"/>
  <c r="BX26" i="3" s="1"/>
  <c r="BY26" i="3" s="1"/>
  <c r="BZ26" i="3" s="1"/>
  <c r="CA26" i="3" s="1"/>
  <c r="CB26" i="3" s="1"/>
  <c r="CC26" i="3" s="1"/>
  <c r="CD26" i="3" s="1"/>
  <c r="CE26" i="3" s="1"/>
  <c r="CF26" i="3" s="1"/>
  <c r="CG26" i="3" s="1"/>
  <c r="CH26" i="3" s="1"/>
  <c r="CI26" i="3" s="1"/>
  <c r="CJ26" i="3" s="1"/>
  <c r="CK26" i="3" s="1"/>
  <c r="CL26" i="3" s="1"/>
  <c r="CM26" i="3" s="1"/>
  <c r="CN26" i="3" s="1"/>
  <c r="CO26" i="3" s="1"/>
  <c r="CP26" i="3" s="1"/>
  <c r="CQ26" i="3" s="1"/>
  <c r="CR26" i="3" s="1"/>
  <c r="CS26" i="3" s="1"/>
  <c r="CT26" i="3" s="1"/>
  <c r="CU26" i="3" s="1"/>
  <c r="CV26" i="3" s="1"/>
  <c r="CW26" i="3" s="1"/>
  <c r="CX26" i="3" s="1"/>
  <c r="CY26" i="3" s="1"/>
  <c r="CZ26" i="3" s="1"/>
  <c r="DA26" i="3" s="1"/>
  <c r="DB26" i="3" s="1"/>
  <c r="DC26" i="3" s="1"/>
  <c r="DD26" i="3" s="1"/>
  <c r="DE26" i="3" s="1"/>
  <c r="DF26" i="3" s="1"/>
  <c r="DG26" i="3" s="1"/>
  <c r="DH26" i="3" s="1"/>
  <c r="DI26" i="3" s="1"/>
  <c r="DJ26" i="3" s="1"/>
  <c r="DK26" i="3" s="1"/>
  <c r="DL26" i="3" s="1"/>
  <c r="DM26" i="3" s="1"/>
  <c r="DN26" i="3" s="1"/>
  <c r="AW33" i="1" l="1"/>
  <c r="AV34" i="1"/>
  <c r="U54" i="2"/>
  <c r="T55" i="2"/>
  <c r="T54" i="1"/>
  <c r="S55" i="1"/>
  <c r="P33" i="2"/>
  <c r="O34" i="2"/>
  <c r="G56" i="3"/>
  <c r="G57" i="3" s="1"/>
  <c r="N35" i="1"/>
  <c r="N38" i="1" s="1"/>
  <c r="L35" i="2"/>
  <c r="AR25" i="3"/>
  <c r="AS25" i="3" s="1"/>
  <c r="AT25" i="3" s="1"/>
  <c r="AU25" i="3" s="1"/>
  <c r="AV25" i="3" s="1"/>
  <c r="AW25" i="3" s="1"/>
  <c r="AX25" i="3" s="1"/>
  <c r="AY25" i="3" s="1"/>
  <c r="AZ25" i="3" s="1"/>
  <c r="BA25" i="3" s="1"/>
  <c r="BB25" i="3" s="1"/>
  <c r="BC25" i="3" s="1"/>
  <c r="BD25" i="3" s="1"/>
  <c r="BE25" i="3" s="1"/>
  <c r="BF25" i="3" s="1"/>
  <c r="BG25" i="3" s="1"/>
  <c r="BH25" i="3" s="1"/>
  <c r="BI25" i="3" s="1"/>
  <c r="BJ25" i="3" s="1"/>
  <c r="BK25" i="3" s="1"/>
  <c r="BL25" i="3" s="1"/>
  <c r="BM25" i="3" s="1"/>
  <c r="BN25" i="3" s="1"/>
  <c r="BO25" i="3" s="1"/>
  <c r="BP25" i="3" s="1"/>
  <c r="BQ25" i="3" s="1"/>
  <c r="BR25" i="3" s="1"/>
  <c r="BS25" i="3" s="1"/>
  <c r="BT25" i="3" s="1"/>
  <c r="BU25" i="3" s="1"/>
  <c r="BV25" i="3" s="1"/>
  <c r="BW25" i="3" s="1"/>
  <c r="BX25" i="3" s="1"/>
  <c r="BY25" i="3" s="1"/>
  <c r="BZ25" i="3" s="1"/>
  <c r="CA25" i="3" s="1"/>
  <c r="CB25" i="3" s="1"/>
  <c r="CC25" i="3" s="1"/>
  <c r="CD25" i="3" s="1"/>
  <c r="CE25" i="3" s="1"/>
  <c r="CF25" i="3" s="1"/>
  <c r="CG25" i="3" s="1"/>
  <c r="CH25" i="3" s="1"/>
  <c r="CI25" i="3" s="1"/>
  <c r="CJ25" i="3" s="1"/>
  <c r="CK25" i="3" s="1"/>
  <c r="CL25" i="3" s="1"/>
  <c r="CM25" i="3" s="1"/>
  <c r="CN25" i="3" s="1"/>
  <c r="CO25" i="3" s="1"/>
  <c r="CP25" i="3" s="1"/>
  <c r="CQ25" i="3" s="1"/>
  <c r="CR25" i="3" s="1"/>
  <c r="CS25" i="3" s="1"/>
  <c r="CT25" i="3" s="1"/>
  <c r="CU25" i="3" s="1"/>
  <c r="CV25" i="3" s="1"/>
  <c r="CW25" i="3" s="1"/>
  <c r="CX25" i="3" s="1"/>
  <c r="CY25" i="3" s="1"/>
  <c r="CZ25" i="3" s="1"/>
  <c r="DA25" i="3" s="1"/>
  <c r="DB25" i="3" s="1"/>
  <c r="DC25" i="3" s="1"/>
  <c r="DD25" i="3" s="1"/>
  <c r="DE25" i="3" s="1"/>
  <c r="DF25" i="3" s="1"/>
  <c r="DG25" i="3" s="1"/>
  <c r="DH25" i="3" s="1"/>
  <c r="DI25" i="3" s="1"/>
  <c r="DJ25" i="3" s="1"/>
  <c r="DK25" i="3" s="1"/>
  <c r="DL25" i="3" s="1"/>
  <c r="DM25" i="3" s="1"/>
  <c r="DN25" i="3" s="1"/>
  <c r="F28" i="3"/>
  <c r="F29" i="3" s="1"/>
  <c r="G24" i="3"/>
  <c r="F112" i="3"/>
  <c r="F113" i="3" s="1"/>
  <c r="G108" i="3"/>
  <c r="AX33" i="1" l="1"/>
  <c r="AW34" i="1"/>
  <c r="V54" i="2"/>
  <c r="U55" i="2"/>
  <c r="U54" i="1"/>
  <c r="T55" i="1"/>
  <c r="Q33" i="2"/>
  <c r="P34" i="2"/>
  <c r="H56" i="3"/>
  <c r="H57" i="3" s="1"/>
  <c r="O35" i="1"/>
  <c r="O38" i="1" s="1"/>
  <c r="M35" i="2"/>
  <c r="G28" i="3"/>
  <c r="G29" i="3" s="1"/>
  <c r="H24" i="3"/>
  <c r="G112" i="3"/>
  <c r="G113" i="3" s="1"/>
  <c r="H108" i="3"/>
  <c r="AY33" i="1" l="1"/>
  <c r="AX34" i="1"/>
  <c r="W54" i="2"/>
  <c r="V55" i="2"/>
  <c r="V54" i="1"/>
  <c r="U55" i="1"/>
  <c r="R33" i="2"/>
  <c r="Q34" i="2"/>
  <c r="I56" i="3"/>
  <c r="I57" i="3" s="1"/>
  <c r="P35" i="1"/>
  <c r="P38" i="1" s="1"/>
  <c r="N35" i="2"/>
  <c r="H112" i="3"/>
  <c r="H113" i="3" s="1"/>
  <c r="I108" i="3"/>
  <c r="I24" i="3"/>
  <c r="H28" i="3"/>
  <c r="H29" i="3" s="1"/>
  <c r="AZ33" i="1" l="1"/>
  <c r="AY34" i="1"/>
  <c r="X54" i="2"/>
  <c r="W55" i="2"/>
  <c r="W54" i="1"/>
  <c r="V55" i="1"/>
  <c r="S33" i="2"/>
  <c r="R34" i="2"/>
  <c r="J56" i="3"/>
  <c r="J57" i="3" s="1"/>
  <c r="Q35" i="1"/>
  <c r="Q38" i="1" s="1"/>
  <c r="O35" i="2"/>
  <c r="J24" i="3"/>
  <c r="I28" i="3"/>
  <c r="I29" i="3" s="1"/>
  <c r="J108" i="3"/>
  <c r="I112" i="3"/>
  <c r="I113" i="3" s="1"/>
  <c r="BA33" i="1" l="1"/>
  <c r="AZ34" i="1"/>
  <c r="Y54" i="2"/>
  <c r="X55" i="2"/>
  <c r="X54" i="1"/>
  <c r="W55" i="1"/>
  <c r="T33" i="2"/>
  <c r="S34" i="2"/>
  <c r="K56" i="3"/>
  <c r="K57" i="3" s="1"/>
  <c r="R35" i="1"/>
  <c r="R38" i="1" s="1"/>
  <c r="P35" i="2"/>
  <c r="J28" i="3"/>
  <c r="J29" i="3" s="1"/>
  <c r="K24" i="3"/>
  <c r="J112" i="3"/>
  <c r="J113" i="3" s="1"/>
  <c r="K108" i="3"/>
  <c r="BB33" i="1" l="1"/>
  <c r="BA34" i="1"/>
  <c r="Z54" i="2"/>
  <c r="Y55" i="2"/>
  <c r="Y54" i="1"/>
  <c r="X55" i="1"/>
  <c r="U33" i="2"/>
  <c r="T34" i="2"/>
  <c r="L56" i="3"/>
  <c r="L57" i="3" s="1"/>
  <c r="S35" i="1"/>
  <c r="S38" i="1" s="1"/>
  <c r="Q35" i="2"/>
  <c r="K28" i="3"/>
  <c r="K29" i="3" s="1"/>
  <c r="L24" i="3"/>
  <c r="K112" i="3"/>
  <c r="K113" i="3" s="1"/>
  <c r="L108" i="3"/>
  <c r="BC33" i="1" l="1"/>
  <c r="BB34" i="1"/>
  <c r="AA54" i="2"/>
  <c r="Z55" i="2"/>
  <c r="Z54" i="1"/>
  <c r="Y55" i="1"/>
  <c r="V33" i="2"/>
  <c r="U34" i="2"/>
  <c r="M56" i="3"/>
  <c r="M57" i="3" s="1"/>
  <c r="T35" i="1"/>
  <c r="T38" i="1" s="1"/>
  <c r="R35" i="2"/>
  <c r="M24" i="3"/>
  <c r="L28" i="3"/>
  <c r="L29" i="3" s="1"/>
  <c r="L112" i="3"/>
  <c r="L113" i="3" s="1"/>
  <c r="M108" i="3"/>
  <c r="BD33" i="1" l="1"/>
  <c r="BC34" i="1"/>
  <c r="AB54" i="2"/>
  <c r="AA55" i="2"/>
  <c r="AA54" i="1"/>
  <c r="Z55" i="1"/>
  <c r="W33" i="2"/>
  <c r="V34" i="2"/>
  <c r="N56" i="3"/>
  <c r="N57" i="3" s="1"/>
  <c r="U35" i="1"/>
  <c r="U38" i="1" s="1"/>
  <c r="S35" i="2"/>
  <c r="M112" i="3"/>
  <c r="M113" i="3" s="1"/>
  <c r="N108" i="3"/>
  <c r="N24" i="3"/>
  <c r="M28" i="3"/>
  <c r="M29" i="3" s="1"/>
  <c r="BE33" i="1" l="1"/>
  <c r="BD34" i="1"/>
  <c r="AC54" i="2"/>
  <c r="AB55" i="2"/>
  <c r="AB54" i="1"/>
  <c r="AA55" i="1"/>
  <c r="X33" i="2"/>
  <c r="W34" i="2"/>
  <c r="O56" i="3"/>
  <c r="O57" i="3" s="1"/>
  <c r="V35" i="1"/>
  <c r="V38" i="1" s="1"/>
  <c r="T35" i="2"/>
  <c r="O108" i="3"/>
  <c r="N112" i="3"/>
  <c r="N113" i="3" s="1"/>
  <c r="N28" i="3"/>
  <c r="N29" i="3" s="1"/>
  <c r="O24" i="3"/>
  <c r="BF33" i="1" l="1"/>
  <c r="BE34" i="1"/>
  <c r="AD54" i="2"/>
  <c r="AC55" i="2"/>
  <c r="AC54" i="1"/>
  <c r="AB55" i="1"/>
  <c r="Y33" i="2"/>
  <c r="X34" i="2"/>
  <c r="P56" i="3"/>
  <c r="P57" i="3" s="1"/>
  <c r="W35" i="1"/>
  <c r="W38" i="1" s="1"/>
  <c r="U35" i="2"/>
  <c r="O112" i="3"/>
  <c r="O113" i="3" s="1"/>
  <c r="P108" i="3"/>
  <c r="O28" i="3"/>
  <c r="O29" i="3" s="1"/>
  <c r="P24" i="3"/>
  <c r="BG33" i="1" l="1"/>
  <c r="BF34" i="1"/>
  <c r="AE54" i="2"/>
  <c r="AD55" i="2"/>
  <c r="AD54" i="1"/>
  <c r="AC55" i="1"/>
  <c r="Z33" i="2"/>
  <c r="Y34" i="2"/>
  <c r="Q56" i="3"/>
  <c r="Q57" i="3" s="1"/>
  <c r="X35" i="1"/>
  <c r="X38" i="1" s="1"/>
  <c r="V35" i="2"/>
  <c r="P28" i="3"/>
  <c r="P29" i="3" s="1"/>
  <c r="Q24" i="3"/>
  <c r="Q108" i="3"/>
  <c r="P112" i="3"/>
  <c r="P113" i="3" s="1"/>
  <c r="BH33" i="1" l="1"/>
  <c r="BG34" i="1"/>
  <c r="AF54" i="2"/>
  <c r="AF55" i="2" s="1"/>
  <c r="AE55" i="2"/>
  <c r="AE54" i="1"/>
  <c r="AD55" i="1"/>
  <c r="AA33" i="2"/>
  <c r="Z34" i="2"/>
  <c r="R56" i="3"/>
  <c r="R57" i="3" s="1"/>
  <c r="Y35" i="1"/>
  <c r="Y38" i="1" s="1"/>
  <c r="W35" i="2"/>
  <c r="R108" i="3"/>
  <c r="Q112" i="3"/>
  <c r="Q113" i="3" s="1"/>
  <c r="R24" i="3"/>
  <c r="Q28" i="3"/>
  <c r="Q29" i="3" s="1"/>
  <c r="BI33" i="1" l="1"/>
  <c r="BH34" i="1"/>
  <c r="C55" i="2"/>
  <c r="AF54" i="1"/>
  <c r="AF55" i="1" s="1"/>
  <c r="AE55" i="1"/>
  <c r="AB33" i="2"/>
  <c r="AA34" i="2"/>
  <c r="S56" i="3"/>
  <c r="S57" i="3" s="1"/>
  <c r="Z35" i="1"/>
  <c r="Z38" i="1" s="1"/>
  <c r="X35" i="2"/>
  <c r="S24" i="3"/>
  <c r="R28" i="3"/>
  <c r="R29" i="3" s="1"/>
  <c r="R112" i="3"/>
  <c r="R113" i="3" s="1"/>
  <c r="S108" i="3"/>
  <c r="BJ33" i="1" l="1"/>
  <c r="BI34" i="1"/>
  <c r="C55" i="1"/>
  <c r="AC33" i="2"/>
  <c r="AB34" i="2"/>
  <c r="T56" i="3"/>
  <c r="T57" i="3" s="1"/>
  <c r="AA35" i="1"/>
  <c r="AA38" i="1" s="1"/>
  <c r="Y35" i="2"/>
  <c r="S112" i="3"/>
  <c r="S113" i="3" s="1"/>
  <c r="T108" i="3"/>
  <c r="S28" i="3"/>
  <c r="S29" i="3" s="1"/>
  <c r="T24" i="3"/>
  <c r="BK33" i="1" l="1"/>
  <c r="BJ34" i="1"/>
  <c r="AD33" i="2"/>
  <c r="AC34" i="2"/>
  <c r="U56" i="3"/>
  <c r="U57" i="3" s="1"/>
  <c r="AB35" i="1"/>
  <c r="AB38" i="1" s="1"/>
  <c r="Z35" i="2"/>
  <c r="T28" i="3"/>
  <c r="T29" i="3" s="1"/>
  <c r="U24" i="3"/>
  <c r="U108" i="3"/>
  <c r="T112" i="3"/>
  <c r="T113" i="3" s="1"/>
  <c r="BL33" i="1" l="1"/>
  <c r="BK34" i="1"/>
  <c r="AE33" i="2"/>
  <c r="AD34" i="2"/>
  <c r="V56" i="3"/>
  <c r="V57" i="3" s="1"/>
  <c r="AC35" i="1"/>
  <c r="AC38" i="1" s="1"/>
  <c r="AA35" i="2"/>
  <c r="U28" i="3"/>
  <c r="U29" i="3" s="1"/>
  <c r="V24" i="3"/>
  <c r="V108" i="3"/>
  <c r="U112" i="3"/>
  <c r="U113" i="3" s="1"/>
  <c r="BM33" i="1" l="1"/>
  <c r="BL34" i="1"/>
  <c r="AF33" i="2"/>
  <c r="AE34" i="2"/>
  <c r="W56" i="3"/>
  <c r="W57" i="3" s="1"/>
  <c r="AD35" i="1"/>
  <c r="AD38" i="1" s="1"/>
  <c r="AB35" i="2"/>
  <c r="V28" i="3"/>
  <c r="V29" i="3" s="1"/>
  <c r="W24" i="3"/>
  <c r="V112" i="3"/>
  <c r="V113" i="3" s="1"/>
  <c r="W108" i="3"/>
  <c r="BN33" i="1" l="1"/>
  <c r="BM34" i="1"/>
  <c r="AF34" i="2"/>
  <c r="X56" i="3"/>
  <c r="X57" i="3" s="1"/>
  <c r="AE35" i="1"/>
  <c r="AE38" i="1" s="1"/>
  <c r="AC35" i="2"/>
  <c r="W28" i="3"/>
  <c r="W29" i="3" s="1"/>
  <c r="X24" i="3"/>
  <c r="W112" i="3"/>
  <c r="W113" i="3" s="1"/>
  <c r="X108" i="3"/>
  <c r="BO33" i="1" l="1"/>
  <c r="BN34" i="1"/>
  <c r="AH33" i="2"/>
  <c r="AG34" i="2"/>
  <c r="Y56" i="3"/>
  <c r="Y57" i="3" s="1"/>
  <c r="AF35" i="1"/>
  <c r="AF38" i="1" s="1"/>
  <c r="AD35" i="2"/>
  <c r="Y24" i="3"/>
  <c r="X28" i="3"/>
  <c r="X29" i="3" s="1"/>
  <c r="X112" i="3"/>
  <c r="X113" i="3" s="1"/>
  <c r="Y108" i="3"/>
  <c r="BP33" i="1" l="1"/>
  <c r="BO34" i="1"/>
  <c r="AI33" i="2"/>
  <c r="AH34" i="2"/>
  <c r="Z56" i="3"/>
  <c r="Z57" i="3" s="1"/>
  <c r="AG35" i="1"/>
  <c r="AG38" i="1" s="1"/>
  <c r="C39" i="1" s="1"/>
  <c r="AE35" i="2"/>
  <c r="Z24" i="3"/>
  <c r="Y28" i="3"/>
  <c r="Y29" i="3" s="1"/>
  <c r="Z108" i="3"/>
  <c r="Y112" i="3"/>
  <c r="Y113" i="3" s="1"/>
  <c r="BQ33" i="1" l="1"/>
  <c r="BP34" i="1"/>
  <c r="AJ33" i="2"/>
  <c r="AI34" i="2"/>
  <c r="AA56" i="3"/>
  <c r="AA57" i="3" s="1"/>
  <c r="AH35" i="1"/>
  <c r="AH38" i="1" s="1"/>
  <c r="AF35" i="2"/>
  <c r="AA108" i="3"/>
  <c r="Z112" i="3"/>
  <c r="Z113" i="3" s="1"/>
  <c r="Z28" i="3"/>
  <c r="Z29" i="3" s="1"/>
  <c r="AA24" i="3"/>
  <c r="BR33" i="1" l="1"/>
  <c r="BQ34" i="1"/>
  <c r="AK33" i="2"/>
  <c r="AJ34" i="2"/>
  <c r="AB56" i="3"/>
  <c r="AB57" i="3" s="1"/>
  <c r="AI35" i="1"/>
  <c r="AI38" i="1" s="1"/>
  <c r="AG35" i="2"/>
  <c r="AG38" i="2" s="1"/>
  <c r="C39" i="2" s="1"/>
  <c r="AA112" i="3"/>
  <c r="AA113" i="3" s="1"/>
  <c r="AB108" i="3"/>
  <c r="AA28" i="3"/>
  <c r="AA29" i="3" s="1"/>
  <c r="AB24" i="3"/>
  <c r="BS33" i="1" l="1"/>
  <c r="BR34" i="1"/>
  <c r="AL33" i="2"/>
  <c r="AK34" i="2"/>
  <c r="AC56" i="3"/>
  <c r="AC57" i="3" s="1"/>
  <c r="AJ35" i="1"/>
  <c r="AJ38" i="1" s="1"/>
  <c r="AH35" i="2"/>
  <c r="AH38" i="2" s="1"/>
  <c r="AB112" i="3"/>
  <c r="AB113" i="3" s="1"/>
  <c r="AC108" i="3"/>
  <c r="AC24" i="3"/>
  <c r="AB28" i="3"/>
  <c r="AB29" i="3" s="1"/>
  <c r="BT33" i="1" l="1"/>
  <c r="BS34" i="1"/>
  <c r="AM33" i="2"/>
  <c r="AL34" i="2"/>
  <c r="AD56" i="3"/>
  <c r="AD57" i="3" s="1"/>
  <c r="AK35" i="1"/>
  <c r="AK38" i="1" s="1"/>
  <c r="AI35" i="2"/>
  <c r="AI38" i="2" s="1"/>
  <c r="AD24" i="3"/>
  <c r="AC28" i="3"/>
  <c r="AC29" i="3" s="1"/>
  <c r="AC112" i="3"/>
  <c r="AC113" i="3" s="1"/>
  <c r="AD108" i="3"/>
  <c r="BU33" i="1" l="1"/>
  <c r="BT34" i="1"/>
  <c r="AN33" i="2"/>
  <c r="AM34" i="2"/>
  <c r="AE56" i="3"/>
  <c r="AE57" i="3" s="1"/>
  <c r="AL35" i="1"/>
  <c r="AL38" i="1" s="1"/>
  <c r="AJ35" i="2"/>
  <c r="AJ38" i="2" s="1"/>
  <c r="AD112" i="3"/>
  <c r="AD113" i="3" s="1"/>
  <c r="AE108" i="3"/>
  <c r="AD28" i="3"/>
  <c r="AD29" i="3" s="1"/>
  <c r="AE24" i="3"/>
  <c r="BV33" i="1" l="1"/>
  <c r="BU34" i="1"/>
  <c r="AO33" i="2"/>
  <c r="AN34" i="2"/>
  <c r="AF56" i="3"/>
  <c r="AF57" i="3" s="1"/>
  <c r="AM35" i="1"/>
  <c r="AM38" i="1" s="1"/>
  <c r="AK35" i="2"/>
  <c r="AK38" i="2" s="1"/>
  <c r="AE28" i="3"/>
  <c r="AE29" i="3" s="1"/>
  <c r="AF24" i="3"/>
  <c r="AE112" i="3"/>
  <c r="AE113" i="3" s="1"/>
  <c r="AF108" i="3"/>
  <c r="BW33" i="1" l="1"/>
  <c r="BV34" i="1"/>
  <c r="AP33" i="2"/>
  <c r="AO34" i="2"/>
  <c r="AG56" i="3"/>
  <c r="AG57" i="3" s="1"/>
  <c r="AN35" i="1"/>
  <c r="AN38" i="1" s="1"/>
  <c r="AL35" i="2"/>
  <c r="AL38" i="2" s="1"/>
  <c r="AF28" i="3"/>
  <c r="AF29" i="3" s="1"/>
  <c r="AG24" i="3"/>
  <c r="AG108" i="3"/>
  <c r="AF112" i="3"/>
  <c r="AF113" i="3" s="1"/>
  <c r="BX33" i="1" l="1"/>
  <c r="BW34" i="1"/>
  <c r="AQ33" i="2"/>
  <c r="AP34" i="2"/>
  <c r="AH56" i="3"/>
  <c r="AH57" i="3" s="1"/>
  <c r="AO35" i="1"/>
  <c r="AO38" i="1" s="1"/>
  <c r="AM35" i="2"/>
  <c r="AM38" i="2" s="1"/>
  <c r="AH24" i="3"/>
  <c r="AG28" i="3"/>
  <c r="AG29" i="3" s="1"/>
  <c r="AH108" i="3"/>
  <c r="AG112" i="3"/>
  <c r="AG113" i="3" s="1"/>
  <c r="BY33" i="1" l="1"/>
  <c r="BX34" i="1"/>
  <c r="AR33" i="2"/>
  <c r="AQ34" i="2"/>
  <c r="D32" i="3"/>
  <c r="C118" i="3" s="1"/>
  <c r="I118" i="3" s="1"/>
  <c r="AI56" i="3"/>
  <c r="AI57" i="3" s="1"/>
  <c r="AP35" i="1"/>
  <c r="AP38" i="1" s="1"/>
  <c r="AN35" i="2"/>
  <c r="AN38" i="2" s="1"/>
  <c r="AH112" i="3"/>
  <c r="AH113" i="3" s="1"/>
  <c r="AI108" i="3"/>
  <c r="AH28" i="3"/>
  <c r="AH29" i="3" s="1"/>
  <c r="AI24" i="3"/>
  <c r="BZ33" i="1" l="1"/>
  <c r="BY34" i="1"/>
  <c r="AS33" i="2"/>
  <c r="AR34" i="2"/>
  <c r="AJ56" i="3"/>
  <c r="AJ57" i="3" s="1"/>
  <c r="AQ35" i="1"/>
  <c r="AQ38" i="1" s="1"/>
  <c r="AO35" i="2"/>
  <c r="AO38" i="2" s="1"/>
  <c r="AI112" i="3"/>
  <c r="AI113" i="3" s="1"/>
  <c r="AJ108" i="3"/>
  <c r="AI28" i="3"/>
  <c r="AI29" i="3" s="1"/>
  <c r="AJ24" i="3"/>
  <c r="CA33" i="1" l="1"/>
  <c r="BZ34" i="1"/>
  <c r="AT33" i="2"/>
  <c r="AS34" i="2"/>
  <c r="AK56" i="3"/>
  <c r="AK57" i="3" s="1"/>
  <c r="AR35" i="1"/>
  <c r="AR38" i="1" s="1"/>
  <c r="AP35" i="2"/>
  <c r="AP38" i="2" s="1"/>
  <c r="AK108" i="3"/>
  <c r="AJ112" i="3"/>
  <c r="AJ113" i="3" s="1"/>
  <c r="AJ28" i="3"/>
  <c r="AJ29" i="3" s="1"/>
  <c r="AK24" i="3"/>
  <c r="CB33" i="1" l="1"/>
  <c r="CA34" i="1"/>
  <c r="AU33" i="2"/>
  <c r="AT34" i="2"/>
  <c r="AL56" i="3"/>
  <c r="AL57" i="3" s="1"/>
  <c r="AS35" i="1"/>
  <c r="AS38" i="1" s="1"/>
  <c r="AQ35" i="2"/>
  <c r="AQ38" i="2" s="1"/>
  <c r="AL108" i="3"/>
  <c r="AK112" i="3"/>
  <c r="AK113" i="3" s="1"/>
  <c r="AK28" i="3"/>
  <c r="AK29" i="3" s="1"/>
  <c r="AL24" i="3"/>
  <c r="CC33" i="1" l="1"/>
  <c r="CB34" i="1"/>
  <c r="AV33" i="2"/>
  <c r="AU34" i="2"/>
  <c r="AM56" i="3"/>
  <c r="AM57" i="3" s="1"/>
  <c r="AT35" i="1"/>
  <c r="AT38" i="1" s="1"/>
  <c r="AR35" i="2"/>
  <c r="AR38" i="2" s="1"/>
  <c r="AL28" i="3"/>
  <c r="AL29" i="3" s="1"/>
  <c r="AM24" i="3"/>
  <c r="AL112" i="3"/>
  <c r="AL113" i="3" s="1"/>
  <c r="AM108" i="3"/>
  <c r="CD33" i="1" l="1"/>
  <c r="CC34" i="1"/>
  <c r="AW33" i="2"/>
  <c r="AV34" i="2"/>
  <c r="AN56" i="3"/>
  <c r="AN57" i="3" s="1"/>
  <c r="AU35" i="1"/>
  <c r="AU38" i="1" s="1"/>
  <c r="AS35" i="2"/>
  <c r="AS38" i="2" s="1"/>
  <c r="AM28" i="3"/>
  <c r="AM29" i="3" s="1"/>
  <c r="AN24" i="3"/>
  <c r="AM112" i="3"/>
  <c r="AM113" i="3" s="1"/>
  <c r="AN108" i="3"/>
  <c r="CE33" i="1" l="1"/>
  <c r="CD34" i="1"/>
  <c r="AX33" i="2"/>
  <c r="AW34" i="2"/>
  <c r="AO56" i="3"/>
  <c r="AO57" i="3" s="1"/>
  <c r="AV35" i="1"/>
  <c r="AV38" i="1" s="1"/>
  <c r="AT35" i="2"/>
  <c r="AT38" i="2" s="1"/>
  <c r="AO24" i="3"/>
  <c r="AN28" i="3"/>
  <c r="AN29" i="3" s="1"/>
  <c r="AN112" i="3"/>
  <c r="AN113" i="3" s="1"/>
  <c r="AO108" i="3"/>
  <c r="CF33" i="1" l="1"/>
  <c r="CE34" i="1"/>
  <c r="AY33" i="2"/>
  <c r="AX34" i="2"/>
  <c r="AP56" i="3"/>
  <c r="AP57" i="3" s="1"/>
  <c r="AW35" i="1"/>
  <c r="AW38" i="1" s="1"/>
  <c r="AU35" i="2"/>
  <c r="AU38" i="2" s="1"/>
  <c r="AP108" i="3"/>
  <c r="AO112" i="3"/>
  <c r="AO113" i="3" s="1"/>
  <c r="AP24" i="3"/>
  <c r="AO28" i="3"/>
  <c r="AO29" i="3" s="1"/>
  <c r="CG33" i="1" l="1"/>
  <c r="CF34" i="1"/>
  <c r="AZ33" i="2"/>
  <c r="AY34" i="2"/>
  <c r="AQ56" i="3"/>
  <c r="AQ57" i="3" s="1"/>
  <c r="AX35" i="1"/>
  <c r="AX38" i="1" s="1"/>
  <c r="AV35" i="2"/>
  <c r="AV38" i="2" s="1"/>
  <c r="AP28" i="3"/>
  <c r="AP29" i="3" s="1"/>
  <c r="AQ24" i="3"/>
  <c r="AP112" i="3"/>
  <c r="AP113" i="3" s="1"/>
  <c r="AQ108" i="3"/>
  <c r="CH33" i="1" l="1"/>
  <c r="CG34" i="1"/>
  <c r="BA33" i="2"/>
  <c r="AZ34" i="2"/>
  <c r="AR56" i="3"/>
  <c r="AR57" i="3" s="1"/>
  <c r="AY35" i="1"/>
  <c r="AY38" i="1" s="1"/>
  <c r="AW35" i="2"/>
  <c r="AW38" i="2" s="1"/>
  <c r="AQ28" i="3"/>
  <c r="AQ29" i="3" s="1"/>
  <c r="AR24" i="3"/>
  <c r="AQ112" i="3"/>
  <c r="AQ113" i="3" s="1"/>
  <c r="AR108" i="3"/>
  <c r="CI33" i="1" l="1"/>
  <c r="CH34" i="1"/>
  <c r="BB33" i="2"/>
  <c r="BA34" i="2"/>
  <c r="AS56" i="3"/>
  <c r="AS57" i="3" s="1"/>
  <c r="AZ35" i="1"/>
  <c r="AZ38" i="1" s="1"/>
  <c r="AX35" i="2"/>
  <c r="AX38" i="2" s="1"/>
  <c r="AR112" i="3"/>
  <c r="AR113" i="3" s="1"/>
  <c r="AS108" i="3"/>
  <c r="AS24" i="3"/>
  <c r="AR28" i="3"/>
  <c r="AR29" i="3" s="1"/>
  <c r="CJ33" i="1" l="1"/>
  <c r="CI34" i="1"/>
  <c r="BC33" i="2"/>
  <c r="BB34" i="2"/>
  <c r="AT56" i="3"/>
  <c r="AT57" i="3" s="1"/>
  <c r="BA35" i="1"/>
  <c r="BA38" i="1" s="1"/>
  <c r="AY35" i="2"/>
  <c r="AY38" i="2" s="1"/>
  <c r="AT24" i="3"/>
  <c r="AS28" i="3"/>
  <c r="AS29" i="3" s="1"/>
  <c r="AS112" i="3"/>
  <c r="AS113" i="3" s="1"/>
  <c r="AT108" i="3"/>
  <c r="CK33" i="1" l="1"/>
  <c r="CJ34" i="1"/>
  <c r="BD33" i="2"/>
  <c r="BC34" i="2"/>
  <c r="AU56" i="3"/>
  <c r="AU57" i="3" s="1"/>
  <c r="BB35" i="1"/>
  <c r="BB38" i="1" s="1"/>
  <c r="AZ35" i="2"/>
  <c r="AZ38" i="2" s="1"/>
  <c r="AU108" i="3"/>
  <c r="AT112" i="3"/>
  <c r="AT113" i="3" s="1"/>
  <c r="AT28" i="3"/>
  <c r="AT29" i="3" s="1"/>
  <c r="AU24" i="3"/>
  <c r="CL33" i="1" l="1"/>
  <c r="CK34" i="1"/>
  <c r="BE33" i="2"/>
  <c r="BD34" i="2"/>
  <c r="AV56" i="3"/>
  <c r="AV57" i="3" s="1"/>
  <c r="BC35" i="1"/>
  <c r="BC38" i="1" s="1"/>
  <c r="BA35" i="2"/>
  <c r="BA38" i="2" s="1"/>
  <c r="AU112" i="3"/>
  <c r="AU113" i="3" s="1"/>
  <c r="AV108" i="3"/>
  <c r="AU28" i="3"/>
  <c r="AU29" i="3" s="1"/>
  <c r="AV24" i="3"/>
  <c r="CM33" i="1" l="1"/>
  <c r="CL34" i="1"/>
  <c r="BF33" i="2"/>
  <c r="BE34" i="2"/>
  <c r="AW56" i="3"/>
  <c r="AW57" i="3" s="1"/>
  <c r="BD35" i="1"/>
  <c r="BD38" i="1" s="1"/>
  <c r="BB35" i="2"/>
  <c r="BB38" i="2" s="1"/>
  <c r="AV28" i="3"/>
  <c r="AV29" i="3" s="1"/>
  <c r="AW24" i="3"/>
  <c r="AW108" i="3"/>
  <c r="AV112" i="3"/>
  <c r="AV113" i="3" s="1"/>
  <c r="CN33" i="1" l="1"/>
  <c r="CM34" i="1"/>
  <c r="BG33" i="2"/>
  <c r="BF34" i="2"/>
  <c r="AX56" i="3"/>
  <c r="AX57" i="3" s="1"/>
  <c r="BE35" i="1"/>
  <c r="BE38" i="1" s="1"/>
  <c r="BC35" i="2"/>
  <c r="BC38" i="2" s="1"/>
  <c r="AX108" i="3"/>
  <c r="AW112" i="3"/>
  <c r="AW113" i="3" s="1"/>
  <c r="AX24" i="3"/>
  <c r="AW28" i="3"/>
  <c r="AW29" i="3" s="1"/>
  <c r="CO33" i="1" l="1"/>
  <c r="CN34" i="1"/>
  <c r="BH33" i="2"/>
  <c r="BG34" i="2"/>
  <c r="AY56" i="3"/>
  <c r="AY57" i="3" s="1"/>
  <c r="BF35" i="1"/>
  <c r="BF38" i="1" s="1"/>
  <c r="BD35" i="2"/>
  <c r="BD38" i="2" s="1"/>
  <c r="AY24" i="3"/>
  <c r="AX28" i="3"/>
  <c r="AX29" i="3" s="1"/>
  <c r="AX112" i="3"/>
  <c r="AX113" i="3" s="1"/>
  <c r="AY108" i="3"/>
  <c r="CP33" i="1" l="1"/>
  <c r="CO34" i="1"/>
  <c r="BI33" i="2"/>
  <c r="BH34" i="2"/>
  <c r="AZ56" i="3"/>
  <c r="AZ57" i="3" s="1"/>
  <c r="BG35" i="1"/>
  <c r="BG38" i="1" s="1"/>
  <c r="BE35" i="2"/>
  <c r="BE38" i="2" s="1"/>
  <c r="AY112" i="3"/>
  <c r="AY113" i="3" s="1"/>
  <c r="AZ108" i="3"/>
  <c r="AY28" i="3"/>
  <c r="AY29" i="3" s="1"/>
  <c r="AZ24" i="3"/>
  <c r="CQ33" i="1" l="1"/>
  <c r="CP34" i="1"/>
  <c r="BJ33" i="2"/>
  <c r="BI34" i="2"/>
  <c r="BA56" i="3"/>
  <c r="BA57" i="3" s="1"/>
  <c r="BH35" i="1"/>
  <c r="BH38" i="1" s="1"/>
  <c r="BF35" i="2"/>
  <c r="BF38" i="2" s="1"/>
  <c r="BA108" i="3"/>
  <c r="AZ112" i="3"/>
  <c r="AZ113" i="3" s="1"/>
  <c r="AZ28" i="3"/>
  <c r="AZ29" i="3" s="1"/>
  <c r="BA24" i="3"/>
  <c r="CR33" i="1" l="1"/>
  <c r="CQ34" i="1"/>
  <c r="BK33" i="2"/>
  <c r="BJ34" i="2"/>
  <c r="BB56" i="3"/>
  <c r="BB57" i="3" s="1"/>
  <c r="BI35" i="1"/>
  <c r="BI38" i="1" s="1"/>
  <c r="BG35" i="2"/>
  <c r="BG38" i="2" s="1"/>
  <c r="BB108" i="3"/>
  <c r="BA112" i="3"/>
  <c r="BA113" i="3" s="1"/>
  <c r="BB24" i="3"/>
  <c r="BA28" i="3"/>
  <c r="BA29" i="3" s="1"/>
  <c r="CS33" i="1" l="1"/>
  <c r="CR34" i="1"/>
  <c r="BL33" i="2"/>
  <c r="BK34" i="2"/>
  <c r="BC56" i="3"/>
  <c r="BC57" i="3" s="1"/>
  <c r="BJ35" i="1"/>
  <c r="BJ38" i="1" s="1"/>
  <c r="BH35" i="2"/>
  <c r="BH38" i="2" s="1"/>
  <c r="BB28" i="3"/>
  <c r="BB29" i="3" s="1"/>
  <c r="BC24" i="3"/>
  <c r="BB112" i="3"/>
  <c r="BB113" i="3" s="1"/>
  <c r="BC108" i="3"/>
  <c r="CT33" i="1" l="1"/>
  <c r="CS34" i="1"/>
  <c r="BM33" i="2"/>
  <c r="BL34" i="2"/>
  <c r="BD56" i="3"/>
  <c r="BD57" i="3" s="1"/>
  <c r="BK35" i="1"/>
  <c r="BK38" i="1" s="1"/>
  <c r="BI35" i="2"/>
  <c r="BI38" i="2" s="1"/>
  <c r="BC28" i="3"/>
  <c r="BC29" i="3" s="1"/>
  <c r="BD24" i="3"/>
  <c r="BC112" i="3"/>
  <c r="BC113" i="3" s="1"/>
  <c r="BD108" i="3"/>
  <c r="CU33" i="1" l="1"/>
  <c r="CT34" i="1"/>
  <c r="BN33" i="2"/>
  <c r="BM34" i="2"/>
  <c r="BE56" i="3"/>
  <c r="BE57" i="3" s="1"/>
  <c r="BL35" i="1"/>
  <c r="BL38" i="1" s="1"/>
  <c r="BJ35" i="2"/>
  <c r="BJ38" i="2" s="1"/>
  <c r="BD28" i="3"/>
  <c r="BD29" i="3" s="1"/>
  <c r="BE24" i="3"/>
  <c r="BD112" i="3"/>
  <c r="BD113" i="3" s="1"/>
  <c r="BE108" i="3"/>
  <c r="CV33" i="1" l="1"/>
  <c r="CU34" i="1"/>
  <c r="BO33" i="2"/>
  <c r="BN34" i="2"/>
  <c r="BF56" i="3"/>
  <c r="BF57" i="3" s="1"/>
  <c r="BM35" i="1"/>
  <c r="BM38" i="1" s="1"/>
  <c r="BK35" i="2"/>
  <c r="BK38" i="2" s="1"/>
  <c r="BF24" i="3"/>
  <c r="BE28" i="3"/>
  <c r="BE29" i="3" s="1"/>
  <c r="BF108" i="3"/>
  <c r="BE112" i="3"/>
  <c r="BE113" i="3" s="1"/>
  <c r="CW33" i="1" l="1"/>
  <c r="CV34" i="1"/>
  <c r="BP33" i="2"/>
  <c r="BO34" i="2"/>
  <c r="BG56" i="3"/>
  <c r="BG57" i="3" s="1"/>
  <c r="BN35" i="1"/>
  <c r="BN38" i="1" s="1"/>
  <c r="BL35" i="2"/>
  <c r="BL38" i="2" s="1"/>
  <c r="BF28" i="3"/>
  <c r="BF29" i="3" s="1"/>
  <c r="BG24" i="3"/>
  <c r="BG108" i="3"/>
  <c r="BF112" i="3"/>
  <c r="BF113" i="3" s="1"/>
  <c r="CX33" i="1" l="1"/>
  <c r="CW34" i="1"/>
  <c r="BQ33" i="2"/>
  <c r="BP34" i="2"/>
  <c r="BH56" i="3"/>
  <c r="BH57" i="3" s="1"/>
  <c r="BO35" i="1"/>
  <c r="BO38" i="1" s="1"/>
  <c r="BM35" i="2"/>
  <c r="BM38" i="2" s="1"/>
  <c r="BG28" i="3"/>
  <c r="BG29" i="3" s="1"/>
  <c r="BH24" i="3"/>
  <c r="BG112" i="3"/>
  <c r="BG113" i="3" s="1"/>
  <c r="BH108" i="3"/>
  <c r="CY33" i="1" l="1"/>
  <c r="CX34" i="1"/>
  <c r="BR33" i="2"/>
  <c r="BQ34" i="2"/>
  <c r="BI56" i="3"/>
  <c r="BI57" i="3" s="1"/>
  <c r="BP35" i="1"/>
  <c r="BP38" i="1" s="1"/>
  <c r="BN35" i="2"/>
  <c r="BN38" i="2" s="1"/>
  <c r="BH28" i="3"/>
  <c r="BH29" i="3" s="1"/>
  <c r="BI24" i="3"/>
  <c r="BH112" i="3"/>
  <c r="BH113" i="3" s="1"/>
  <c r="BI108" i="3"/>
  <c r="CZ33" i="1" l="1"/>
  <c r="CY34" i="1"/>
  <c r="BS33" i="2"/>
  <c r="BR34" i="2"/>
  <c r="BJ56" i="3"/>
  <c r="BJ57" i="3" s="1"/>
  <c r="BQ35" i="1"/>
  <c r="BQ38" i="1" s="1"/>
  <c r="BO35" i="2"/>
  <c r="BO38" i="2" s="1"/>
  <c r="BI112" i="3"/>
  <c r="BI113" i="3" s="1"/>
  <c r="BJ108" i="3"/>
  <c r="BJ24" i="3"/>
  <c r="BI28" i="3"/>
  <c r="BI29" i="3" s="1"/>
  <c r="DA33" i="1" l="1"/>
  <c r="CZ34" i="1"/>
  <c r="BT33" i="2"/>
  <c r="BS34" i="2"/>
  <c r="BK56" i="3"/>
  <c r="BK57" i="3" s="1"/>
  <c r="BR35" i="1"/>
  <c r="BR38" i="1" s="1"/>
  <c r="BP35" i="2"/>
  <c r="BP38" i="2" s="1"/>
  <c r="BJ112" i="3"/>
  <c r="BJ113" i="3" s="1"/>
  <c r="BK108" i="3"/>
  <c r="BJ28" i="3"/>
  <c r="BJ29" i="3" s="1"/>
  <c r="BK24" i="3"/>
  <c r="DB33" i="1" l="1"/>
  <c r="DA34" i="1"/>
  <c r="BU33" i="2"/>
  <c r="BT34" i="2"/>
  <c r="BL56" i="3"/>
  <c r="BL57" i="3" s="1"/>
  <c r="BS35" i="1"/>
  <c r="BS38" i="1" s="1"/>
  <c r="BQ35" i="2"/>
  <c r="BQ38" i="2" s="1"/>
  <c r="BK112" i="3"/>
  <c r="BK113" i="3" s="1"/>
  <c r="BL108" i="3"/>
  <c r="BK28" i="3"/>
  <c r="BK29" i="3" s="1"/>
  <c r="BL24" i="3"/>
  <c r="DC33" i="1" l="1"/>
  <c r="DB34" i="1"/>
  <c r="BV33" i="2"/>
  <c r="BU34" i="2"/>
  <c r="BM56" i="3"/>
  <c r="BM57" i="3" s="1"/>
  <c r="BT35" i="1"/>
  <c r="BT38" i="1" s="1"/>
  <c r="BR35" i="2"/>
  <c r="BR38" i="2" s="1"/>
  <c r="BL28" i="3"/>
  <c r="BL29" i="3" s="1"/>
  <c r="BM24" i="3"/>
  <c r="BM108" i="3"/>
  <c r="BL112" i="3"/>
  <c r="BL113" i="3" s="1"/>
  <c r="DD33" i="1" l="1"/>
  <c r="DC34" i="1"/>
  <c r="BW33" i="2"/>
  <c r="BV34" i="2"/>
  <c r="BN56" i="3"/>
  <c r="BN57" i="3" s="1"/>
  <c r="BU35" i="1"/>
  <c r="BU38" i="1" s="1"/>
  <c r="BS35" i="2"/>
  <c r="BS38" i="2" s="1"/>
  <c r="BN24" i="3"/>
  <c r="BM28" i="3"/>
  <c r="BM29" i="3" s="1"/>
  <c r="BN108" i="3"/>
  <c r="BM112" i="3"/>
  <c r="BM113" i="3" s="1"/>
  <c r="DE33" i="1" l="1"/>
  <c r="DD34" i="1"/>
  <c r="BX33" i="2"/>
  <c r="BW34" i="2"/>
  <c r="BO56" i="3"/>
  <c r="BO57" i="3" s="1"/>
  <c r="BV35" i="1"/>
  <c r="BV38" i="1" s="1"/>
  <c r="BT35" i="2"/>
  <c r="BT38" i="2" s="1"/>
  <c r="BO24" i="3"/>
  <c r="BN28" i="3"/>
  <c r="BN29" i="3" s="1"/>
  <c r="BO108" i="3"/>
  <c r="BN112" i="3"/>
  <c r="BN113" i="3" s="1"/>
  <c r="DF33" i="1" l="1"/>
  <c r="DE34" i="1"/>
  <c r="BY33" i="2"/>
  <c r="BX34" i="2"/>
  <c r="BP56" i="3"/>
  <c r="BP57" i="3" s="1"/>
  <c r="BW35" i="1"/>
  <c r="BW38" i="1" s="1"/>
  <c r="BU35" i="2"/>
  <c r="BU38" i="2" s="1"/>
  <c r="BO112" i="3"/>
  <c r="BO113" i="3" s="1"/>
  <c r="BP108" i="3"/>
  <c r="BO28" i="3"/>
  <c r="BO29" i="3" s="1"/>
  <c r="BP24" i="3"/>
  <c r="DG33" i="1" l="1"/>
  <c r="DF34" i="1"/>
  <c r="BZ33" i="2"/>
  <c r="BY34" i="2"/>
  <c r="BQ56" i="3"/>
  <c r="BQ57" i="3" s="1"/>
  <c r="BX35" i="1"/>
  <c r="BX38" i="1" s="1"/>
  <c r="BV35" i="2"/>
  <c r="BV38" i="2" s="1"/>
  <c r="BQ108" i="3"/>
  <c r="BP112" i="3"/>
  <c r="BP113" i="3" s="1"/>
  <c r="BP28" i="3"/>
  <c r="BP29" i="3" s="1"/>
  <c r="BQ24" i="3"/>
  <c r="DH33" i="1" l="1"/>
  <c r="DG34" i="1"/>
  <c r="BZ34" i="2"/>
  <c r="CA33" i="2"/>
  <c r="BR56" i="3"/>
  <c r="BR57" i="3" s="1"/>
  <c r="BY35" i="1"/>
  <c r="BY38" i="1" s="1"/>
  <c r="BW35" i="2"/>
  <c r="BW38" i="2" s="1"/>
  <c r="BR24" i="3"/>
  <c r="BQ28" i="3"/>
  <c r="BQ29" i="3" s="1"/>
  <c r="BR108" i="3"/>
  <c r="BQ112" i="3"/>
  <c r="BQ113" i="3" s="1"/>
  <c r="DI33" i="1" l="1"/>
  <c r="DH34" i="1"/>
  <c r="CB33" i="2"/>
  <c r="CA34" i="2"/>
  <c r="BS56" i="3"/>
  <c r="BS57" i="3" s="1"/>
  <c r="BZ35" i="1"/>
  <c r="BZ38" i="1" s="1"/>
  <c r="BX35" i="2"/>
  <c r="BX38" i="2" s="1"/>
  <c r="BR28" i="3"/>
  <c r="BR29" i="3" s="1"/>
  <c r="BS24" i="3"/>
  <c r="BS108" i="3"/>
  <c r="BR112" i="3"/>
  <c r="BR113" i="3" s="1"/>
  <c r="DJ33" i="1" l="1"/>
  <c r="DI34" i="1"/>
  <c r="CC33" i="2"/>
  <c r="CB34" i="2"/>
  <c r="BT56" i="3"/>
  <c r="BT57" i="3" s="1"/>
  <c r="CA35" i="1"/>
  <c r="CA38" i="1" s="1"/>
  <c r="BY35" i="2"/>
  <c r="BY38" i="2" s="1"/>
  <c r="BS28" i="3"/>
  <c r="BS29" i="3" s="1"/>
  <c r="BT24" i="3"/>
  <c r="BS112" i="3"/>
  <c r="BS113" i="3" s="1"/>
  <c r="BT108" i="3"/>
  <c r="DK33" i="1" l="1"/>
  <c r="DJ34" i="1"/>
  <c r="CD33" i="2"/>
  <c r="CC34" i="2"/>
  <c r="BU56" i="3"/>
  <c r="BU57" i="3" s="1"/>
  <c r="CB35" i="1"/>
  <c r="CB38" i="1" s="1"/>
  <c r="BZ35" i="2"/>
  <c r="BZ38" i="2" s="1"/>
  <c r="BT28" i="3"/>
  <c r="BT29" i="3" s="1"/>
  <c r="BU24" i="3"/>
  <c r="BT112" i="3"/>
  <c r="BT113" i="3" s="1"/>
  <c r="BU108" i="3"/>
  <c r="DL33" i="1" l="1"/>
  <c r="DK34" i="1"/>
  <c r="CE33" i="2"/>
  <c r="CD34" i="2"/>
  <c r="BV56" i="3"/>
  <c r="BV57" i="3" s="1"/>
  <c r="CC35" i="1"/>
  <c r="CC38" i="1" s="1"/>
  <c r="CA35" i="2"/>
  <c r="CA38" i="2" s="1"/>
  <c r="BU112" i="3"/>
  <c r="BU113" i="3" s="1"/>
  <c r="BV108" i="3"/>
  <c r="BV24" i="3"/>
  <c r="BU28" i="3"/>
  <c r="BU29" i="3" s="1"/>
  <c r="DM33" i="1" l="1"/>
  <c r="DL34" i="1"/>
  <c r="CF33" i="2"/>
  <c r="CE34" i="2"/>
  <c r="BW56" i="3"/>
  <c r="BW57" i="3" s="1"/>
  <c r="CD35" i="1"/>
  <c r="CD38" i="1" s="1"/>
  <c r="CB35" i="2"/>
  <c r="CB38" i="2" s="1"/>
  <c r="BW108" i="3"/>
  <c r="BV112" i="3"/>
  <c r="BV113" i="3" s="1"/>
  <c r="BV28" i="3"/>
  <c r="BV29" i="3" s="1"/>
  <c r="BW24" i="3"/>
  <c r="DN33" i="1" l="1"/>
  <c r="DM34" i="1"/>
  <c r="CG33" i="2"/>
  <c r="CF34" i="2"/>
  <c r="BX56" i="3"/>
  <c r="BX57" i="3" s="1"/>
  <c r="CE35" i="1"/>
  <c r="CE38" i="1" s="1"/>
  <c r="CC35" i="2"/>
  <c r="CC38" i="2" s="1"/>
  <c r="BW28" i="3"/>
  <c r="BW29" i="3" s="1"/>
  <c r="BX24" i="3"/>
  <c r="BW112" i="3"/>
  <c r="BW113" i="3" s="1"/>
  <c r="BX108" i="3"/>
  <c r="DO33" i="1" l="1"/>
  <c r="DN34" i="1"/>
  <c r="CH33" i="2"/>
  <c r="CG34" i="2"/>
  <c r="BY56" i="3"/>
  <c r="BY57" i="3" s="1"/>
  <c r="CF35" i="1"/>
  <c r="CF38" i="1" s="1"/>
  <c r="CD35" i="2"/>
  <c r="CD38" i="2" s="1"/>
  <c r="BX28" i="3"/>
  <c r="BX29" i="3" s="1"/>
  <c r="BY24" i="3"/>
  <c r="BY108" i="3"/>
  <c r="BX112" i="3"/>
  <c r="BX113" i="3" s="1"/>
  <c r="DP33" i="1" l="1"/>
  <c r="DO34" i="1"/>
  <c r="CI33" i="2"/>
  <c r="CH34" i="2"/>
  <c r="BZ56" i="3"/>
  <c r="BZ57" i="3" s="1"/>
  <c r="CG35" i="1"/>
  <c r="CG38" i="1" s="1"/>
  <c r="CE35" i="2"/>
  <c r="CE38" i="2" s="1"/>
  <c r="BZ24" i="3"/>
  <c r="BY28" i="3"/>
  <c r="BY29" i="3" s="1"/>
  <c r="BY112" i="3"/>
  <c r="BY113" i="3" s="1"/>
  <c r="BZ108" i="3"/>
  <c r="DQ33" i="1" l="1"/>
  <c r="DP34" i="1"/>
  <c r="CJ33" i="2"/>
  <c r="CI34" i="2"/>
  <c r="CA56" i="3"/>
  <c r="CA57" i="3" s="1"/>
  <c r="CH35" i="1"/>
  <c r="CH38" i="1" s="1"/>
  <c r="CF35" i="2"/>
  <c r="CF38" i="2" s="1"/>
  <c r="CA108" i="3"/>
  <c r="BZ112" i="3"/>
  <c r="BZ113" i="3" s="1"/>
  <c r="BZ28" i="3"/>
  <c r="BZ29" i="3" s="1"/>
  <c r="CA24" i="3"/>
  <c r="DR33" i="1" l="1"/>
  <c r="DQ34" i="1"/>
  <c r="CK33" i="2"/>
  <c r="CJ34" i="2"/>
  <c r="CB56" i="3"/>
  <c r="CB57" i="3" s="1"/>
  <c r="CI35" i="1"/>
  <c r="CI38" i="1" s="1"/>
  <c r="CG35" i="2"/>
  <c r="CG38" i="2" s="1"/>
  <c r="CA112" i="3"/>
  <c r="CA113" i="3" s="1"/>
  <c r="CB108" i="3"/>
  <c r="CA28" i="3"/>
  <c r="CA29" i="3" s="1"/>
  <c r="CB24" i="3"/>
  <c r="DS33" i="1" l="1"/>
  <c r="DR34" i="1"/>
  <c r="CL33" i="2"/>
  <c r="CK34" i="2"/>
  <c r="CC56" i="3"/>
  <c r="CC57" i="3" s="1"/>
  <c r="CJ35" i="1"/>
  <c r="CJ38" i="1" s="1"/>
  <c r="CH35" i="2"/>
  <c r="CH38" i="2" s="1"/>
  <c r="CC108" i="3"/>
  <c r="CB112" i="3"/>
  <c r="CB113" i="3" s="1"/>
  <c r="CB28" i="3"/>
  <c r="CB29" i="3" s="1"/>
  <c r="CC24" i="3"/>
  <c r="DT33" i="1" l="1"/>
  <c r="DS34" i="1"/>
  <c r="CM33" i="2"/>
  <c r="CL34" i="2"/>
  <c r="CD56" i="3"/>
  <c r="CD57" i="3" s="1"/>
  <c r="CK35" i="1"/>
  <c r="CK38" i="1" s="1"/>
  <c r="CI35" i="2"/>
  <c r="CI38" i="2" s="1"/>
  <c r="CD108" i="3"/>
  <c r="CC112" i="3"/>
  <c r="CC113" i="3" s="1"/>
  <c r="CD24" i="3"/>
  <c r="CC28" i="3"/>
  <c r="CC29" i="3" s="1"/>
  <c r="DU33" i="1" l="1"/>
  <c r="DT34" i="1"/>
  <c r="CN33" i="2"/>
  <c r="CM34" i="2"/>
  <c r="CE56" i="3"/>
  <c r="CE57" i="3" s="1"/>
  <c r="CL35" i="1"/>
  <c r="CL38" i="1" s="1"/>
  <c r="CJ35" i="2"/>
  <c r="CJ38" i="2" s="1"/>
  <c r="CE24" i="3"/>
  <c r="CD28" i="3"/>
  <c r="CD29" i="3" s="1"/>
  <c r="CE108" i="3"/>
  <c r="CE112" i="3" s="1"/>
  <c r="CE113" i="3" s="1"/>
  <c r="CD112" i="3"/>
  <c r="CD113" i="3" s="1"/>
  <c r="DV33" i="1" l="1"/>
  <c r="DU34" i="1"/>
  <c r="CO33" i="2"/>
  <c r="CN34" i="2"/>
  <c r="CF56" i="3"/>
  <c r="CF57" i="3" s="1"/>
  <c r="CM35" i="1"/>
  <c r="CM38" i="1" s="1"/>
  <c r="CK35" i="2"/>
  <c r="CK38" i="2" s="1"/>
  <c r="CE28" i="3"/>
  <c r="CE29" i="3" s="1"/>
  <c r="CF24" i="3"/>
  <c r="DW33" i="1" l="1"/>
  <c r="DV34" i="1"/>
  <c r="CP33" i="2"/>
  <c r="CO34" i="2"/>
  <c r="CG56" i="3"/>
  <c r="CG57" i="3" s="1"/>
  <c r="CN35" i="1"/>
  <c r="CN38" i="1" s="1"/>
  <c r="CL35" i="2"/>
  <c r="CL38" i="2" s="1"/>
  <c r="CF28" i="3"/>
  <c r="CF29" i="3" s="1"/>
  <c r="CG24" i="3"/>
  <c r="DX33" i="1" l="1"/>
  <c r="DW34" i="1"/>
  <c r="CQ33" i="2"/>
  <c r="CP34" i="2"/>
  <c r="CH56" i="3"/>
  <c r="CH57" i="3" s="1"/>
  <c r="CO35" i="1"/>
  <c r="CO38" i="1" s="1"/>
  <c r="CM35" i="2"/>
  <c r="CM38" i="2" s="1"/>
  <c r="CH24" i="3"/>
  <c r="CG28" i="3"/>
  <c r="CG29" i="3" s="1"/>
  <c r="DY33" i="1" l="1"/>
  <c r="DX34" i="1"/>
  <c r="CR33" i="2"/>
  <c r="CQ34" i="2"/>
  <c r="CI56" i="3"/>
  <c r="CI57" i="3" s="1"/>
  <c r="CP35" i="1"/>
  <c r="CP38" i="1" s="1"/>
  <c r="CN35" i="2"/>
  <c r="CN38" i="2" s="1"/>
  <c r="CH28" i="3"/>
  <c r="CH29" i="3" s="1"/>
  <c r="CI24" i="3"/>
  <c r="DZ33" i="1" l="1"/>
  <c r="DY34" i="1"/>
  <c r="CS33" i="2"/>
  <c r="CR34" i="2"/>
  <c r="CJ56" i="3"/>
  <c r="CJ57" i="3" s="1"/>
  <c r="CQ35" i="1"/>
  <c r="CQ38" i="1" s="1"/>
  <c r="CO35" i="2"/>
  <c r="CO38" i="2" s="1"/>
  <c r="CI28" i="3"/>
  <c r="CI29" i="3" s="1"/>
  <c r="CJ24" i="3"/>
  <c r="EA33" i="1" l="1"/>
  <c r="DZ34" i="1"/>
  <c r="CT33" i="2"/>
  <c r="CS34" i="2"/>
  <c r="CK56" i="3"/>
  <c r="CK57" i="3" s="1"/>
  <c r="CR35" i="1"/>
  <c r="CR38" i="1" s="1"/>
  <c r="CP35" i="2"/>
  <c r="CP38" i="2" s="1"/>
  <c r="CJ28" i="3"/>
  <c r="CJ29" i="3" s="1"/>
  <c r="CK24" i="3"/>
  <c r="EB33" i="1" l="1"/>
  <c r="EA34" i="1"/>
  <c r="CU33" i="2"/>
  <c r="CU34" i="2" s="1"/>
  <c r="CT34" i="2"/>
  <c r="CL56" i="3"/>
  <c r="CL57" i="3" s="1"/>
  <c r="CS35" i="1"/>
  <c r="CS38" i="1" s="1"/>
  <c r="CQ35" i="2"/>
  <c r="CQ38" i="2" s="1"/>
  <c r="CL24" i="3"/>
  <c r="CK28" i="3"/>
  <c r="CK29" i="3" s="1"/>
  <c r="EC33" i="1" l="1"/>
  <c r="EB34" i="1"/>
  <c r="CM56" i="3"/>
  <c r="CM57" i="3" s="1"/>
  <c r="CT35" i="1"/>
  <c r="CT38" i="1" s="1"/>
  <c r="CR35" i="2"/>
  <c r="CR38" i="2" s="1"/>
  <c r="CL28" i="3"/>
  <c r="CL29" i="3" s="1"/>
  <c r="CM24" i="3"/>
  <c r="ED33" i="1" l="1"/>
  <c r="EC34" i="1"/>
  <c r="CN56" i="3"/>
  <c r="CN57" i="3" s="1"/>
  <c r="CU35" i="1"/>
  <c r="CU38" i="1" s="1"/>
  <c r="CS35" i="2"/>
  <c r="CS38" i="2" s="1"/>
  <c r="CV33" i="2"/>
  <c r="CM28" i="3"/>
  <c r="CM29" i="3" s="1"/>
  <c r="CN24" i="3"/>
  <c r="EE33" i="1" l="1"/>
  <c r="ED34" i="1"/>
  <c r="CW33" i="2"/>
  <c r="CV34" i="2"/>
  <c r="CO56" i="3"/>
  <c r="CO57" i="3" s="1"/>
  <c r="CV35" i="1"/>
  <c r="CV38" i="1" s="1"/>
  <c r="CT35" i="2"/>
  <c r="CT38" i="2" s="1"/>
  <c r="CN28" i="3"/>
  <c r="CN29" i="3" s="1"/>
  <c r="CO24" i="3"/>
  <c r="EF33" i="1" l="1"/>
  <c r="EE34" i="1"/>
  <c r="CX33" i="2"/>
  <c r="CW34" i="2"/>
  <c r="CP56" i="3"/>
  <c r="CP57" i="3" s="1"/>
  <c r="CW35" i="1"/>
  <c r="CW38" i="1" s="1"/>
  <c r="CU35" i="2"/>
  <c r="CU38" i="2" s="1"/>
  <c r="CP24" i="3"/>
  <c r="CO28" i="3"/>
  <c r="CO29" i="3" s="1"/>
  <c r="EG33" i="1" l="1"/>
  <c r="EF34" i="1"/>
  <c r="CY33" i="2"/>
  <c r="CX34" i="2"/>
  <c r="CQ56" i="3"/>
  <c r="CQ57" i="3" s="1"/>
  <c r="CX35" i="1"/>
  <c r="CX38" i="1" s="1"/>
  <c r="CV35" i="2"/>
  <c r="CV38" i="2" s="1"/>
  <c r="CP28" i="3"/>
  <c r="CP29" i="3" s="1"/>
  <c r="CQ24" i="3"/>
  <c r="EH33" i="1" l="1"/>
  <c r="EG34" i="1"/>
  <c r="CZ33" i="2"/>
  <c r="CY34" i="2"/>
  <c r="CR56" i="3"/>
  <c r="CR57" i="3" s="1"/>
  <c r="CY35" i="1"/>
  <c r="CY38" i="1" s="1"/>
  <c r="CW35" i="2"/>
  <c r="CW38" i="2" s="1"/>
  <c r="CQ28" i="3"/>
  <c r="CQ29" i="3" s="1"/>
  <c r="CR24" i="3"/>
  <c r="EI33" i="1" l="1"/>
  <c r="EH34" i="1"/>
  <c r="DA33" i="2"/>
  <c r="CZ34" i="2"/>
  <c r="CS56" i="3"/>
  <c r="CS57" i="3" s="1"/>
  <c r="CZ35" i="1"/>
  <c r="CZ38" i="1" s="1"/>
  <c r="CX35" i="2"/>
  <c r="CX38" i="2" s="1"/>
  <c r="CR28" i="3"/>
  <c r="CR29" i="3" s="1"/>
  <c r="CS24" i="3"/>
  <c r="EJ33" i="1" l="1"/>
  <c r="EI34" i="1"/>
  <c r="DB33" i="2"/>
  <c r="DA34" i="2"/>
  <c r="CT56" i="3"/>
  <c r="CT57" i="3" s="1"/>
  <c r="DA35" i="1"/>
  <c r="DA38" i="1" s="1"/>
  <c r="CY35" i="2"/>
  <c r="CY38" i="2" s="1"/>
  <c r="CT24" i="3"/>
  <c r="CS28" i="3"/>
  <c r="CS29" i="3" s="1"/>
  <c r="EK33" i="1" l="1"/>
  <c r="EJ34" i="1"/>
  <c r="DC33" i="2"/>
  <c r="DB34" i="2"/>
  <c r="CU56" i="3"/>
  <c r="CU57" i="3" s="1"/>
  <c r="DB35" i="1"/>
  <c r="DB38" i="1" s="1"/>
  <c r="CZ35" i="2"/>
  <c r="CZ38" i="2" s="1"/>
  <c r="CU24" i="3"/>
  <c r="CT28" i="3"/>
  <c r="CT29" i="3" s="1"/>
  <c r="EL33" i="1" l="1"/>
  <c r="EK34" i="1"/>
  <c r="DD33" i="2"/>
  <c r="DC34" i="2"/>
  <c r="CV56" i="3"/>
  <c r="CV57" i="3" s="1"/>
  <c r="DC35" i="1"/>
  <c r="DC38" i="1" s="1"/>
  <c r="DA35" i="2"/>
  <c r="DA38" i="2" s="1"/>
  <c r="CU28" i="3"/>
  <c r="CU29" i="3" s="1"/>
  <c r="CV24" i="3"/>
  <c r="EM33" i="1" l="1"/>
  <c r="EL34" i="1"/>
  <c r="DE33" i="2"/>
  <c r="DD34" i="2"/>
  <c r="CW56" i="3"/>
  <c r="CW57" i="3" s="1"/>
  <c r="DD35" i="1"/>
  <c r="DD38" i="1" s="1"/>
  <c r="DB35" i="2"/>
  <c r="DB38" i="2" s="1"/>
  <c r="CV28" i="3"/>
  <c r="CV29" i="3" s="1"/>
  <c r="CW24" i="3"/>
  <c r="EN33" i="1" l="1"/>
  <c r="EM34" i="1"/>
  <c r="DF33" i="2"/>
  <c r="DE34" i="2"/>
  <c r="CX56" i="3"/>
  <c r="CX57" i="3" s="1"/>
  <c r="DE35" i="1"/>
  <c r="DE38" i="1" s="1"/>
  <c r="DC35" i="2"/>
  <c r="DC38" i="2" s="1"/>
  <c r="CX24" i="3"/>
  <c r="CW28" i="3"/>
  <c r="CW29" i="3" s="1"/>
  <c r="EO33" i="1" l="1"/>
  <c r="EN34" i="1"/>
  <c r="DG33" i="2"/>
  <c r="DF34" i="2"/>
  <c r="CY56" i="3"/>
  <c r="CY57" i="3" s="1"/>
  <c r="DF35" i="1"/>
  <c r="DF38" i="1" s="1"/>
  <c r="DD35" i="2"/>
  <c r="DD38" i="2" s="1"/>
  <c r="CX28" i="3"/>
  <c r="CX29" i="3" s="1"/>
  <c r="CY24" i="3"/>
  <c r="EP33" i="1" l="1"/>
  <c r="EO34" i="1"/>
  <c r="DH33" i="2"/>
  <c r="DG34" i="2"/>
  <c r="CZ56" i="3"/>
  <c r="CZ57" i="3" s="1"/>
  <c r="DG35" i="1"/>
  <c r="DG38" i="1" s="1"/>
  <c r="DE35" i="2"/>
  <c r="DE38" i="2" s="1"/>
  <c r="CY28" i="3"/>
  <c r="CY29" i="3" s="1"/>
  <c r="CZ24" i="3"/>
  <c r="EQ33" i="1" l="1"/>
  <c r="EP34" i="1"/>
  <c r="DI33" i="2"/>
  <c r="DH34" i="2"/>
  <c r="DA56" i="3"/>
  <c r="DA57" i="3" s="1"/>
  <c r="DH35" i="1"/>
  <c r="DH38" i="1" s="1"/>
  <c r="DF35" i="2"/>
  <c r="DF38" i="2" s="1"/>
  <c r="CZ28" i="3"/>
  <c r="CZ29" i="3" s="1"/>
  <c r="DA24" i="3"/>
  <c r="ER33" i="1" l="1"/>
  <c r="EQ34" i="1"/>
  <c r="DJ33" i="2"/>
  <c r="DI34" i="2"/>
  <c r="DB56" i="3"/>
  <c r="DB57" i="3" s="1"/>
  <c r="DI35" i="1"/>
  <c r="DI38" i="1" s="1"/>
  <c r="DG35" i="2"/>
  <c r="DG38" i="2" s="1"/>
  <c r="DB24" i="3"/>
  <c r="DA28" i="3"/>
  <c r="DA29" i="3" s="1"/>
  <c r="ES33" i="1" l="1"/>
  <c r="ER34" i="1"/>
  <c r="DK33" i="2"/>
  <c r="DJ34" i="2"/>
  <c r="DC56" i="3"/>
  <c r="DC57" i="3" s="1"/>
  <c r="DJ35" i="1"/>
  <c r="DJ38" i="1" s="1"/>
  <c r="DH35" i="2"/>
  <c r="DH38" i="2" s="1"/>
  <c r="DB28" i="3"/>
  <c r="DB29" i="3" s="1"/>
  <c r="DC24" i="3"/>
  <c r="ET33" i="1" l="1"/>
  <c r="ES34" i="1"/>
  <c r="DL33" i="2"/>
  <c r="DK34" i="2"/>
  <c r="DD56" i="3"/>
  <c r="DD57" i="3" s="1"/>
  <c r="DK35" i="1"/>
  <c r="DK38" i="1" s="1"/>
  <c r="DI35" i="2"/>
  <c r="DI38" i="2" s="1"/>
  <c r="DC28" i="3"/>
  <c r="DC29" i="3" s="1"/>
  <c r="DD24" i="3"/>
  <c r="EU33" i="1" l="1"/>
  <c r="ET34" i="1"/>
  <c r="DM33" i="2"/>
  <c r="DL34" i="2"/>
  <c r="DD28" i="3"/>
  <c r="DD29" i="3" s="1"/>
  <c r="DE24" i="3"/>
  <c r="DE56" i="3"/>
  <c r="DE57" i="3" s="1"/>
  <c r="DL35" i="1"/>
  <c r="DL38" i="1" s="1"/>
  <c r="DJ35" i="2"/>
  <c r="DJ38" i="2" s="1"/>
  <c r="E39" i="4"/>
  <c r="F39" i="4"/>
  <c r="G39" i="4"/>
  <c r="H39" i="4"/>
  <c r="I39" i="4"/>
  <c r="J39" i="4"/>
  <c r="K39" i="4"/>
  <c r="L39" i="4"/>
  <c r="M39" i="4"/>
  <c r="N39" i="4"/>
  <c r="O39" i="4"/>
  <c r="P39" i="4"/>
  <c r="Q39" i="4"/>
  <c r="R39" i="4"/>
  <c r="S39" i="4"/>
  <c r="T39" i="4"/>
  <c r="U39" i="4"/>
  <c r="V39" i="4"/>
  <c r="W39" i="4"/>
  <c r="X39" i="4"/>
  <c r="Y39" i="4"/>
  <c r="Z39" i="4"/>
  <c r="AA39" i="4"/>
  <c r="AB39" i="4"/>
  <c r="AC39" i="4"/>
  <c r="AD39" i="4"/>
  <c r="AE39" i="4"/>
  <c r="AF39" i="4"/>
  <c r="AG39" i="4"/>
  <c r="E12" i="4"/>
  <c r="F12" i="4"/>
  <c r="G12" i="4"/>
  <c r="H12" i="4"/>
  <c r="I12" i="4"/>
  <c r="J12" i="4"/>
  <c r="K12" i="4"/>
  <c r="L12" i="4"/>
  <c r="M12" i="4"/>
  <c r="N12" i="4"/>
  <c r="O12" i="4"/>
  <c r="P12" i="4"/>
  <c r="Q12" i="4"/>
  <c r="R12" i="4"/>
  <c r="S12" i="4"/>
  <c r="T12" i="4"/>
  <c r="U12" i="4"/>
  <c r="V12" i="4"/>
  <c r="W12" i="4"/>
  <c r="X12" i="4"/>
  <c r="Y12" i="4"/>
  <c r="Z12" i="4"/>
  <c r="AA12" i="4"/>
  <c r="AB12" i="4"/>
  <c r="AC12" i="4"/>
  <c r="AD12" i="4"/>
  <c r="AE12" i="4"/>
  <c r="AF12" i="4"/>
  <c r="AG12" i="4"/>
  <c r="D12" i="4"/>
  <c r="EV33" i="1" l="1"/>
  <c r="EU34" i="1"/>
  <c r="DN33" i="2"/>
  <c r="DM34" i="2"/>
  <c r="DF24" i="3"/>
  <c r="DE28" i="3"/>
  <c r="DE29" i="3" s="1"/>
  <c r="DF56" i="3"/>
  <c r="DF57" i="3" s="1"/>
  <c r="DM35" i="1"/>
  <c r="DM38" i="1" s="1"/>
  <c r="DK35" i="2"/>
  <c r="DK38" i="2" s="1"/>
  <c r="C40" i="4"/>
  <c r="EW33" i="1" l="1"/>
  <c r="EV34" i="1"/>
  <c r="DO33" i="2"/>
  <c r="DO34" i="2" s="1"/>
  <c r="DN34" i="2"/>
  <c r="DF28" i="3"/>
  <c r="DF29" i="3" s="1"/>
  <c r="DG24" i="3"/>
  <c r="DG56" i="3"/>
  <c r="DG57" i="3" s="1"/>
  <c r="DN35" i="1"/>
  <c r="DN38" i="1" s="1"/>
  <c r="DL35" i="2"/>
  <c r="DL38" i="2" s="1"/>
  <c r="EX33" i="1" l="1"/>
  <c r="EW34" i="1"/>
  <c r="DJ16" i="2"/>
  <c r="DK16" i="2" s="1"/>
  <c r="DL16" i="2" s="1"/>
  <c r="DM16" i="2" s="1"/>
  <c r="DN16" i="2" s="1"/>
  <c r="E17" i="2"/>
  <c r="E18" i="2" s="1"/>
  <c r="DG28" i="3"/>
  <c r="DG29" i="3" s="1"/>
  <c r="DH24" i="3"/>
  <c r="DH56" i="3"/>
  <c r="DH57" i="3" s="1"/>
  <c r="DO35" i="1"/>
  <c r="DO38" i="1" s="1"/>
  <c r="DN35" i="2"/>
  <c r="DN38" i="2" s="1"/>
  <c r="DP33" i="2"/>
  <c r="DM35" i="2"/>
  <c r="DM38" i="2" s="1"/>
  <c r="DJ16" i="1"/>
  <c r="DK16" i="1" s="1"/>
  <c r="DL16" i="1" s="1"/>
  <c r="DM16" i="1" s="1"/>
  <c r="DN16" i="1" s="1"/>
  <c r="D18" i="1"/>
  <c r="D17" i="2"/>
  <c r="DN20" i="1"/>
  <c r="DM20" i="1"/>
  <c r="DL20" i="1"/>
  <c r="DK20" i="1"/>
  <c r="DJ20" i="1"/>
  <c r="DI20" i="1"/>
  <c r="DH20" i="1"/>
  <c r="DG20" i="1"/>
  <c r="DF20" i="1"/>
  <c r="DE20" i="1"/>
  <c r="DD20" i="1"/>
  <c r="DC20" i="1"/>
  <c r="DB20" i="1"/>
  <c r="DA20" i="1"/>
  <c r="CZ20" i="1"/>
  <c r="CY20" i="1"/>
  <c r="CX20" i="1"/>
  <c r="CW20" i="1"/>
  <c r="CV20" i="1"/>
  <c r="CU20" i="1"/>
  <c r="CT20" i="1"/>
  <c r="CS20" i="1"/>
  <c r="CR20" i="1"/>
  <c r="CQ20" i="1"/>
  <c r="CP20" i="1"/>
  <c r="CO20" i="1"/>
  <c r="CN20" i="1"/>
  <c r="CM20" i="1"/>
  <c r="CL20" i="1"/>
  <c r="CK20" i="1"/>
  <c r="CJ20" i="1"/>
  <c r="CI20" i="1"/>
  <c r="CH20" i="1"/>
  <c r="CG20" i="1"/>
  <c r="CF20" i="1"/>
  <c r="CE20" i="1"/>
  <c r="CD20" i="1"/>
  <c r="CC20" i="1"/>
  <c r="CB20" i="1"/>
  <c r="CA20" i="1"/>
  <c r="BZ20" i="1"/>
  <c r="BY20" i="1"/>
  <c r="BX20" i="1"/>
  <c r="BW20" i="1"/>
  <c r="BV20" i="1"/>
  <c r="BU20" i="1"/>
  <c r="BT20" i="1"/>
  <c r="BS20" i="1"/>
  <c r="BR20" i="1"/>
  <c r="BQ20" i="1"/>
  <c r="BP20" i="1"/>
  <c r="BO20" i="1"/>
  <c r="BN20" i="1"/>
  <c r="BM20" i="1"/>
  <c r="BL20" i="1"/>
  <c r="BK20" i="1"/>
  <c r="BJ20" i="1"/>
  <c r="BI20" i="1"/>
  <c r="BH20" i="1"/>
  <c r="BG20" i="1"/>
  <c r="BF20" i="1"/>
  <c r="BE20" i="1"/>
  <c r="BD20" i="1"/>
  <c r="BC20" i="1"/>
  <c r="BB20" i="1"/>
  <c r="BA20" i="1"/>
  <c r="AZ20" i="1"/>
  <c r="AY20" i="1"/>
  <c r="AX20" i="1"/>
  <c r="AW20" i="1"/>
  <c r="AV20" i="1"/>
  <c r="AU20" i="1"/>
  <c r="AT20" i="1"/>
  <c r="AS20" i="1"/>
  <c r="AR20" i="1"/>
  <c r="AQ20" i="1"/>
  <c r="AP20" i="1"/>
  <c r="AO20" i="1"/>
  <c r="AN20" i="1"/>
  <c r="AM20" i="1"/>
  <c r="AL20" i="1"/>
  <c r="AK20" i="1"/>
  <c r="AJ20" i="1"/>
  <c r="AI20" i="1"/>
  <c r="AH20" i="1"/>
  <c r="AG20" i="1"/>
  <c r="DN19" i="1"/>
  <c r="DM19" i="1"/>
  <c r="DL19" i="1"/>
  <c r="DK19" i="1"/>
  <c r="DJ19" i="1"/>
  <c r="DI19" i="1"/>
  <c r="DH19" i="1"/>
  <c r="DG19" i="1"/>
  <c r="DF19" i="1"/>
  <c r="DE19" i="1"/>
  <c r="DD19" i="1"/>
  <c r="DC19" i="1"/>
  <c r="DB19" i="1"/>
  <c r="DA19" i="1"/>
  <c r="CZ19" i="1"/>
  <c r="CY19" i="1"/>
  <c r="CX19" i="1"/>
  <c r="CW19" i="1"/>
  <c r="CV19" i="1"/>
  <c r="CU19" i="1"/>
  <c r="CT19" i="1"/>
  <c r="CS19" i="1"/>
  <c r="CR19" i="1"/>
  <c r="CQ19" i="1"/>
  <c r="CP19" i="1"/>
  <c r="CO19" i="1"/>
  <c r="CN19" i="1"/>
  <c r="CM19" i="1"/>
  <c r="CL19" i="1"/>
  <c r="CK19" i="1"/>
  <c r="CJ19" i="1"/>
  <c r="CI19" i="1"/>
  <c r="CH19" i="1"/>
  <c r="CG19" i="1"/>
  <c r="CF19" i="1"/>
  <c r="CE19" i="1"/>
  <c r="CD19" i="1"/>
  <c r="CC19" i="1"/>
  <c r="CB19" i="1"/>
  <c r="CA19" i="1"/>
  <c r="BZ19" i="1"/>
  <c r="BY19" i="1"/>
  <c r="BX19" i="1"/>
  <c r="BW19" i="1"/>
  <c r="BV19" i="1"/>
  <c r="BU19" i="1"/>
  <c r="BT19" i="1"/>
  <c r="BS19" i="1"/>
  <c r="BR19" i="1"/>
  <c r="BQ19" i="1"/>
  <c r="BP19" i="1"/>
  <c r="BO19" i="1"/>
  <c r="BN19" i="1"/>
  <c r="BM19" i="1"/>
  <c r="BL19" i="1"/>
  <c r="BK19" i="1"/>
  <c r="BJ19" i="1"/>
  <c r="BI19" i="1"/>
  <c r="BH19" i="1"/>
  <c r="BG19" i="1"/>
  <c r="BF19" i="1"/>
  <c r="BE19" i="1"/>
  <c r="BD19" i="1"/>
  <c r="BC19" i="1"/>
  <c r="BB19" i="1"/>
  <c r="BA19" i="1"/>
  <c r="AZ19" i="1"/>
  <c r="AY19" i="1"/>
  <c r="AX19" i="1"/>
  <c r="AW19" i="1"/>
  <c r="AV19" i="1"/>
  <c r="AU19" i="1"/>
  <c r="AT19" i="1"/>
  <c r="AS19" i="1"/>
  <c r="AR19" i="1"/>
  <c r="AQ19" i="1"/>
  <c r="AP19" i="1"/>
  <c r="AO19" i="1"/>
  <c r="AN19" i="1"/>
  <c r="AM19" i="1"/>
  <c r="AL19" i="1"/>
  <c r="AK19" i="1"/>
  <c r="AJ19" i="1"/>
  <c r="AI19" i="1"/>
  <c r="AH19" i="1"/>
  <c r="AG19" i="1"/>
  <c r="AF19" i="1"/>
  <c r="AE19" i="1"/>
  <c r="AD19" i="1"/>
  <c r="AC19" i="1"/>
  <c r="AB19" i="1"/>
  <c r="AA19" i="1"/>
  <c r="Z19" i="1"/>
  <c r="Y19" i="1"/>
  <c r="X19" i="1"/>
  <c r="W19" i="1"/>
  <c r="V19" i="1"/>
  <c r="U19" i="1"/>
  <c r="T19" i="1"/>
  <c r="S19" i="1"/>
  <c r="R19" i="1"/>
  <c r="Q19" i="1"/>
  <c r="P19" i="1"/>
  <c r="O19" i="1"/>
  <c r="N19" i="1"/>
  <c r="M19" i="1"/>
  <c r="L19" i="1"/>
  <c r="K19" i="1"/>
  <c r="J19" i="1"/>
  <c r="I19" i="1"/>
  <c r="H19" i="1"/>
  <c r="G19" i="1"/>
  <c r="F19" i="1"/>
  <c r="E19" i="1"/>
  <c r="D19" i="1"/>
  <c r="E17" i="1"/>
  <c r="D19" i="2"/>
  <c r="E19" i="2"/>
  <c r="F19" i="2"/>
  <c r="G19" i="2"/>
  <c r="H19" i="2"/>
  <c r="I19" i="2"/>
  <c r="J19" i="2"/>
  <c r="K19" i="2"/>
  <c r="L19" i="2"/>
  <c r="M19" i="2"/>
  <c r="N19" i="2"/>
  <c r="O19" i="2"/>
  <c r="P19" i="2"/>
  <c r="Q19" i="2"/>
  <c r="R19" i="2"/>
  <c r="S19" i="2"/>
  <c r="T19" i="2"/>
  <c r="U19" i="2"/>
  <c r="V19" i="2"/>
  <c r="W19" i="2"/>
  <c r="X19" i="2"/>
  <c r="Y19" i="2"/>
  <c r="Z19" i="2"/>
  <c r="AA19" i="2"/>
  <c r="AB19" i="2"/>
  <c r="AC19" i="2"/>
  <c r="AD19" i="2"/>
  <c r="AE19" i="2"/>
  <c r="AF19" i="2"/>
  <c r="AG19" i="2"/>
  <c r="AH19" i="2"/>
  <c r="AI19" i="2"/>
  <c r="AJ19" i="2"/>
  <c r="AK19" i="2"/>
  <c r="AL19" i="2"/>
  <c r="AM19" i="2"/>
  <c r="AN19" i="2"/>
  <c r="AO19" i="2"/>
  <c r="AP19" i="2"/>
  <c r="AQ19" i="2"/>
  <c r="AR19" i="2"/>
  <c r="AS19" i="2"/>
  <c r="AT19" i="2"/>
  <c r="AU19" i="2"/>
  <c r="AV19" i="2"/>
  <c r="AW19" i="2"/>
  <c r="AX19" i="2"/>
  <c r="AY19" i="2"/>
  <c r="AZ19" i="2"/>
  <c r="BA19" i="2"/>
  <c r="BB19" i="2"/>
  <c r="BC19" i="2"/>
  <c r="BD19" i="2"/>
  <c r="BE19" i="2"/>
  <c r="BF19" i="2"/>
  <c r="BG19" i="2"/>
  <c r="BH19" i="2"/>
  <c r="BI19" i="2"/>
  <c r="BJ19" i="2"/>
  <c r="BK19" i="2"/>
  <c r="BL19" i="2"/>
  <c r="BM19" i="2"/>
  <c r="BN19" i="2"/>
  <c r="BO19" i="2"/>
  <c r="BP19" i="2"/>
  <c r="BQ19" i="2"/>
  <c r="BR19" i="2"/>
  <c r="BS19" i="2"/>
  <c r="BT19" i="2"/>
  <c r="BU19" i="2"/>
  <c r="BV19" i="2"/>
  <c r="BW19" i="2"/>
  <c r="BX19" i="2"/>
  <c r="BY19" i="2"/>
  <c r="BZ19" i="2"/>
  <c r="CA19" i="2"/>
  <c r="CB19" i="2"/>
  <c r="CC19" i="2"/>
  <c r="CD19" i="2"/>
  <c r="CE19" i="2"/>
  <c r="CF19" i="2"/>
  <c r="CG19" i="2"/>
  <c r="CH19" i="2"/>
  <c r="CI19" i="2"/>
  <c r="CJ19" i="2"/>
  <c r="CK19" i="2"/>
  <c r="CL19" i="2"/>
  <c r="CM19" i="2"/>
  <c r="CN19" i="2"/>
  <c r="CO19" i="2"/>
  <c r="CP19" i="2"/>
  <c r="CQ19" i="2"/>
  <c r="CR19" i="2"/>
  <c r="CS19" i="2"/>
  <c r="CT19" i="2"/>
  <c r="CU19" i="2"/>
  <c r="CV19" i="2"/>
  <c r="CW19" i="2"/>
  <c r="CX19" i="2"/>
  <c r="CY19" i="2"/>
  <c r="CZ19" i="2"/>
  <c r="DA19" i="2"/>
  <c r="DB19" i="2"/>
  <c r="DC19" i="2"/>
  <c r="DD19" i="2"/>
  <c r="DE19" i="2"/>
  <c r="DF19" i="2"/>
  <c r="DG19" i="2"/>
  <c r="DH19" i="2"/>
  <c r="DI19" i="2"/>
  <c r="DJ19" i="2"/>
  <c r="DK19" i="2"/>
  <c r="DL19" i="2"/>
  <c r="DM19" i="2"/>
  <c r="DN19" i="2"/>
  <c r="AI20" i="2"/>
  <c r="AJ20" i="2"/>
  <c r="AK20" i="2"/>
  <c r="AL20" i="2"/>
  <c r="AM20" i="2"/>
  <c r="AN20" i="2"/>
  <c r="AO20" i="2"/>
  <c r="AP20" i="2"/>
  <c r="AQ20" i="2"/>
  <c r="AR20" i="2"/>
  <c r="AS20" i="2"/>
  <c r="AT20" i="2"/>
  <c r="AU20" i="2"/>
  <c r="AV20" i="2"/>
  <c r="AW20" i="2"/>
  <c r="AX20" i="2"/>
  <c r="AY20" i="2"/>
  <c r="AZ20" i="2"/>
  <c r="BA20" i="2"/>
  <c r="BB20" i="2"/>
  <c r="BC20" i="2"/>
  <c r="BD20" i="2"/>
  <c r="BE20" i="2"/>
  <c r="BF20" i="2"/>
  <c r="BG20" i="2"/>
  <c r="BH20" i="2"/>
  <c r="BI20" i="2"/>
  <c r="BJ20" i="2"/>
  <c r="BK20" i="2"/>
  <c r="BL20" i="2"/>
  <c r="BM20" i="2"/>
  <c r="BN20" i="2"/>
  <c r="BO20" i="2"/>
  <c r="BP20" i="2"/>
  <c r="BQ20" i="2"/>
  <c r="BR20" i="2"/>
  <c r="BS20" i="2"/>
  <c r="BT20" i="2"/>
  <c r="BU20" i="2"/>
  <c r="BV20" i="2"/>
  <c r="BW20" i="2"/>
  <c r="BX20" i="2"/>
  <c r="BY20" i="2"/>
  <c r="BZ20" i="2"/>
  <c r="CA20" i="2"/>
  <c r="CB20" i="2"/>
  <c r="CC20" i="2"/>
  <c r="CD20" i="2"/>
  <c r="CE20" i="2"/>
  <c r="CF20" i="2"/>
  <c r="CG20" i="2"/>
  <c r="CH20" i="2"/>
  <c r="CI20" i="2"/>
  <c r="CJ20" i="2"/>
  <c r="CK20" i="2"/>
  <c r="CL20" i="2"/>
  <c r="CM20" i="2"/>
  <c r="CN20" i="2"/>
  <c r="CO20" i="2"/>
  <c r="CP20" i="2"/>
  <c r="CQ20" i="2"/>
  <c r="CR20" i="2"/>
  <c r="CS20" i="2"/>
  <c r="CT20" i="2"/>
  <c r="CU20" i="2"/>
  <c r="CV20" i="2"/>
  <c r="CW20" i="2"/>
  <c r="CX20" i="2"/>
  <c r="CY20" i="2"/>
  <c r="CZ20" i="2"/>
  <c r="DA20" i="2"/>
  <c r="DB20" i="2"/>
  <c r="DC20" i="2"/>
  <c r="DD20" i="2"/>
  <c r="DE20" i="2"/>
  <c r="DF20" i="2"/>
  <c r="DG20" i="2"/>
  <c r="DH20" i="2"/>
  <c r="DI20" i="2"/>
  <c r="DJ20" i="2"/>
  <c r="DK20" i="2"/>
  <c r="DL20" i="2"/>
  <c r="DM20" i="2"/>
  <c r="DN20" i="2"/>
  <c r="AH20" i="2"/>
  <c r="AG20" i="2"/>
  <c r="EY33" i="1" l="1"/>
  <c r="EX34" i="1"/>
  <c r="DQ33" i="2"/>
  <c r="DP34" i="2"/>
  <c r="BY72" i="2"/>
  <c r="BE72" i="2"/>
  <c r="DI24" i="3"/>
  <c r="DH28" i="3"/>
  <c r="DH29" i="3" s="1"/>
  <c r="DI56" i="3"/>
  <c r="DI57" i="3" s="1"/>
  <c r="DP35" i="1"/>
  <c r="DP38" i="1" s="1"/>
  <c r="DO35" i="2"/>
  <c r="DO38" i="2" s="1"/>
  <c r="E20" i="1"/>
  <c r="F20" i="1" s="1"/>
  <c r="G20" i="1" s="1"/>
  <c r="H20" i="1" s="1"/>
  <c r="I20" i="1" s="1"/>
  <c r="J20" i="1" s="1"/>
  <c r="K20" i="1" s="1"/>
  <c r="L20" i="1" s="1"/>
  <c r="M20" i="1" s="1"/>
  <c r="N20" i="1" s="1"/>
  <c r="O20" i="1" s="1"/>
  <c r="P20" i="1" s="1"/>
  <c r="Q20" i="1" s="1"/>
  <c r="R20" i="1" s="1"/>
  <c r="S20" i="1" s="1"/>
  <c r="T20" i="1" s="1"/>
  <c r="U20" i="1" s="1"/>
  <c r="V20" i="1" s="1"/>
  <c r="W20" i="1" s="1"/>
  <c r="X20" i="1" s="1"/>
  <c r="Y20" i="1" s="1"/>
  <c r="Z20" i="1" s="1"/>
  <c r="AA20" i="1" s="1"/>
  <c r="AB20" i="1" s="1"/>
  <c r="AC20" i="1" s="1"/>
  <c r="AD20" i="1" s="1"/>
  <c r="AE20" i="1" s="1"/>
  <c r="AF20" i="1" s="1"/>
  <c r="E38" i="2"/>
  <c r="BZ72" i="2"/>
  <c r="BJ72" i="2"/>
  <c r="AT72" i="2"/>
  <c r="CD72" i="2"/>
  <c r="BV72" i="2"/>
  <c r="BR72" i="2"/>
  <c r="BN72" i="2"/>
  <c r="BF72" i="2"/>
  <c r="BB72" i="2"/>
  <c r="AX72" i="2"/>
  <c r="AP72" i="2"/>
  <c r="AL72" i="2"/>
  <c r="AH72" i="2"/>
  <c r="BQ72" i="2"/>
  <c r="AS72" i="2"/>
  <c r="AK72" i="2"/>
  <c r="BK72" i="2"/>
  <c r="CC72" i="2"/>
  <c r="BI72" i="2"/>
  <c r="BA72" i="2"/>
  <c r="D18" i="2"/>
  <c r="D21" i="2" s="1"/>
  <c r="BU72" i="2"/>
  <c r="BM72" i="2"/>
  <c r="AW72" i="2"/>
  <c r="AO72" i="2"/>
  <c r="AG72" i="2"/>
  <c r="E20" i="2"/>
  <c r="F20" i="2" s="1"/>
  <c r="G20" i="2" s="1"/>
  <c r="H20" i="2" s="1"/>
  <c r="I20" i="2" s="1"/>
  <c r="J20" i="2" s="1"/>
  <c r="K20" i="2" s="1"/>
  <c r="L20" i="2" s="1"/>
  <c r="M20" i="2" s="1"/>
  <c r="N20" i="2" s="1"/>
  <c r="O20" i="2" s="1"/>
  <c r="P20" i="2" s="1"/>
  <c r="Q20" i="2" s="1"/>
  <c r="R20" i="2" s="1"/>
  <c r="S20" i="2" s="1"/>
  <c r="T20" i="2" s="1"/>
  <c r="U20" i="2" s="1"/>
  <c r="V20" i="2" s="1"/>
  <c r="W20" i="2" s="1"/>
  <c r="X20" i="2" s="1"/>
  <c r="Y20" i="2" s="1"/>
  <c r="Z20" i="2" s="1"/>
  <c r="AA20" i="2" s="1"/>
  <c r="AB20" i="2" s="1"/>
  <c r="AC20" i="2" s="1"/>
  <c r="AD20" i="2" s="1"/>
  <c r="AE20" i="2" s="1"/>
  <c r="AF20" i="2" s="1"/>
  <c r="CA72" i="2"/>
  <c r="BW72" i="2"/>
  <c r="BS72" i="2"/>
  <c r="BO72" i="2"/>
  <c r="BG72" i="2"/>
  <c r="BC72" i="2"/>
  <c r="AY72" i="2"/>
  <c r="AU72" i="2"/>
  <c r="AQ72" i="2"/>
  <c r="AM72" i="2"/>
  <c r="AI72" i="2"/>
  <c r="CE72" i="2"/>
  <c r="CB72" i="2"/>
  <c r="BX72" i="2"/>
  <c r="BT72" i="2"/>
  <c r="BP72" i="2"/>
  <c r="BL72" i="2"/>
  <c r="BH72" i="2"/>
  <c r="BD72" i="2"/>
  <c r="AZ72" i="2"/>
  <c r="AV72" i="2"/>
  <c r="AR72" i="2"/>
  <c r="AN72" i="2"/>
  <c r="AJ72" i="2"/>
  <c r="E18" i="1"/>
  <c r="E21" i="1" s="1"/>
  <c r="F17" i="1"/>
  <c r="D21" i="1"/>
  <c r="EZ33" i="1" l="1"/>
  <c r="EY34" i="1"/>
  <c r="DR33" i="2"/>
  <c r="DQ34" i="2"/>
  <c r="E72" i="2"/>
  <c r="F72" i="2"/>
  <c r="DJ24" i="3"/>
  <c r="DI28" i="3"/>
  <c r="DI29" i="3" s="1"/>
  <c r="DJ56" i="3"/>
  <c r="DJ57" i="3" s="1"/>
  <c r="DQ35" i="1"/>
  <c r="DQ38" i="1" s="1"/>
  <c r="DP35" i="2"/>
  <c r="DP38" i="2" s="1"/>
  <c r="F38" i="2"/>
  <c r="F18" i="1"/>
  <c r="F21" i="1" s="1"/>
  <c r="G17" i="1"/>
  <c r="FA33" i="1" l="1"/>
  <c r="EZ34" i="1"/>
  <c r="DS33" i="2"/>
  <c r="DR34" i="2"/>
  <c r="G72" i="2"/>
  <c r="DK24" i="3"/>
  <c r="DJ28" i="3"/>
  <c r="DJ29" i="3" s="1"/>
  <c r="DK56" i="3"/>
  <c r="DK57" i="3" s="1"/>
  <c r="DR35" i="1"/>
  <c r="DR38" i="1" s="1"/>
  <c r="DQ35" i="2"/>
  <c r="DQ38" i="2" s="1"/>
  <c r="G38" i="2"/>
  <c r="G18" i="1"/>
  <c r="G21" i="1" s="1"/>
  <c r="H17" i="1"/>
  <c r="FB33" i="1" l="1"/>
  <c r="FA34" i="1"/>
  <c r="DT33" i="2"/>
  <c r="DS34" i="2"/>
  <c r="H72" i="2"/>
  <c r="DK28" i="3"/>
  <c r="DK29" i="3" s="1"/>
  <c r="DL24" i="3"/>
  <c r="DL56" i="3"/>
  <c r="DL57" i="3" s="1"/>
  <c r="DS35" i="1"/>
  <c r="DS38" i="1" s="1"/>
  <c r="DR35" i="2"/>
  <c r="DR38" i="2" s="1"/>
  <c r="H38" i="2"/>
  <c r="I17" i="1"/>
  <c r="H18" i="1"/>
  <c r="H21" i="1" s="1"/>
  <c r="FC33" i="1" l="1"/>
  <c r="FB34" i="1"/>
  <c r="DU33" i="2"/>
  <c r="DT34" i="2"/>
  <c r="I72" i="2"/>
  <c r="DM24" i="3"/>
  <c r="DL28" i="3"/>
  <c r="DL29" i="3" s="1"/>
  <c r="DM56" i="3"/>
  <c r="DM57" i="3" s="1"/>
  <c r="DT35" i="1"/>
  <c r="DT38" i="1" s="1"/>
  <c r="DS35" i="2"/>
  <c r="DS38" i="2" s="1"/>
  <c r="I38" i="2"/>
  <c r="J17" i="1"/>
  <c r="I18" i="1"/>
  <c r="I21" i="1" s="1"/>
  <c r="FD33" i="1" l="1"/>
  <c r="FC34" i="1"/>
  <c r="DV33" i="2"/>
  <c r="DU34" i="2"/>
  <c r="J72" i="2"/>
  <c r="DN24" i="3"/>
  <c r="DN28" i="3" s="1"/>
  <c r="DN29" i="3" s="1"/>
  <c r="DM28" i="3"/>
  <c r="DM29" i="3" s="1"/>
  <c r="DN56" i="3"/>
  <c r="DN57" i="3" s="1"/>
  <c r="DU35" i="1"/>
  <c r="DU38" i="1" s="1"/>
  <c r="J38" i="2"/>
  <c r="K17" i="1"/>
  <c r="J18" i="1"/>
  <c r="J21" i="1" s="1"/>
  <c r="FE33" i="1" l="1"/>
  <c r="FD34" i="1"/>
  <c r="DW33" i="2"/>
  <c r="DV34" i="2"/>
  <c r="K72" i="2"/>
  <c r="DO56" i="3"/>
  <c r="DO57" i="3" s="1"/>
  <c r="DV35" i="1"/>
  <c r="DV38" i="1" s="1"/>
  <c r="DT35" i="2"/>
  <c r="DT38" i="2" s="1"/>
  <c r="DU35" i="2"/>
  <c r="DU38" i="2" s="1"/>
  <c r="K38" i="2"/>
  <c r="L17" i="1"/>
  <c r="K18" i="1"/>
  <c r="K21" i="1" s="1"/>
  <c r="FF33" i="1" l="1"/>
  <c r="FE34" i="1"/>
  <c r="DX33" i="2"/>
  <c r="DW34" i="2"/>
  <c r="L72" i="2"/>
  <c r="DP56" i="3"/>
  <c r="DP57" i="3" s="1"/>
  <c r="DW35" i="1"/>
  <c r="DW38" i="1" s="1"/>
  <c r="DV35" i="2"/>
  <c r="DV38" i="2" s="1"/>
  <c r="L38" i="2"/>
  <c r="M17" i="1"/>
  <c r="L18" i="1"/>
  <c r="L21" i="1" s="1"/>
  <c r="FG33" i="1" l="1"/>
  <c r="FF34" i="1"/>
  <c r="DY33" i="2"/>
  <c r="DX34" i="2"/>
  <c r="M72" i="2"/>
  <c r="DQ56" i="3"/>
  <c r="DQ57" i="3" s="1"/>
  <c r="DX35" i="1"/>
  <c r="DX38" i="1" s="1"/>
  <c r="DW35" i="2"/>
  <c r="DW38" i="2" s="1"/>
  <c r="M38" i="2"/>
  <c r="M18" i="1"/>
  <c r="M21" i="1" s="1"/>
  <c r="N17" i="1"/>
  <c r="FH33" i="1" l="1"/>
  <c r="FG34" i="1"/>
  <c r="DZ33" i="2"/>
  <c r="DY34" i="2"/>
  <c r="N72" i="2"/>
  <c r="DR56" i="3"/>
  <c r="DR57" i="3" s="1"/>
  <c r="DY35" i="1"/>
  <c r="DY38" i="1" s="1"/>
  <c r="DX35" i="2"/>
  <c r="DX38" i="2" s="1"/>
  <c r="N38" i="2"/>
  <c r="O17" i="1"/>
  <c r="N18" i="1"/>
  <c r="N21" i="1" s="1"/>
  <c r="FI33" i="1" l="1"/>
  <c r="FH34" i="1"/>
  <c r="EA33" i="2"/>
  <c r="DZ34" i="2"/>
  <c r="O72" i="2"/>
  <c r="DS56" i="3"/>
  <c r="DS57" i="3" s="1"/>
  <c r="DZ35" i="1"/>
  <c r="DZ38" i="1" s="1"/>
  <c r="DY35" i="2"/>
  <c r="DY38" i="2" s="1"/>
  <c r="O38" i="2"/>
  <c r="O18" i="1"/>
  <c r="O21" i="1" s="1"/>
  <c r="P17" i="1"/>
  <c r="FJ33" i="1" l="1"/>
  <c r="FI34" i="1"/>
  <c r="EB33" i="2"/>
  <c r="EA34" i="2"/>
  <c r="P72" i="2"/>
  <c r="DT56" i="3"/>
  <c r="DT57" i="3" s="1"/>
  <c r="EA35" i="1"/>
  <c r="EA38" i="1" s="1"/>
  <c r="DZ35" i="2"/>
  <c r="DZ38" i="2" s="1"/>
  <c r="P38" i="2"/>
  <c r="Q17" i="1"/>
  <c r="P18" i="1"/>
  <c r="P21" i="1" s="1"/>
  <c r="FK33" i="1" l="1"/>
  <c r="FJ34" i="1"/>
  <c r="EC33" i="2"/>
  <c r="EB34" i="2"/>
  <c r="Q72" i="2"/>
  <c r="DU56" i="3"/>
  <c r="DU57" i="3" s="1"/>
  <c r="EB35" i="1"/>
  <c r="EB38" i="1" s="1"/>
  <c r="EA35" i="2"/>
  <c r="EA38" i="2" s="1"/>
  <c r="Q38" i="2"/>
  <c r="R17" i="1"/>
  <c r="Q18" i="1"/>
  <c r="Q21" i="1" s="1"/>
  <c r="FL33" i="1" l="1"/>
  <c r="FK34" i="1"/>
  <c r="ED33" i="2"/>
  <c r="EC34" i="2"/>
  <c r="R72" i="2"/>
  <c r="DV56" i="3"/>
  <c r="DV57" i="3" s="1"/>
  <c r="EC35" i="1"/>
  <c r="EC38" i="1" s="1"/>
  <c r="EB35" i="2"/>
  <c r="EB38" i="2" s="1"/>
  <c r="R38" i="2"/>
  <c r="S17" i="1"/>
  <c r="R18" i="1"/>
  <c r="R21" i="1" s="1"/>
  <c r="FM33" i="1" l="1"/>
  <c r="FL34" i="1"/>
  <c r="EE33" i="2"/>
  <c r="ED34" i="2"/>
  <c r="S72" i="2"/>
  <c r="DW56" i="3"/>
  <c r="DW57" i="3" s="1"/>
  <c r="ED35" i="1"/>
  <c r="ED38" i="1" s="1"/>
  <c r="EC35" i="2"/>
  <c r="EC38" i="2" s="1"/>
  <c r="S38" i="2"/>
  <c r="T17" i="1"/>
  <c r="S18" i="1"/>
  <c r="S21" i="1" s="1"/>
  <c r="FN33" i="1" l="1"/>
  <c r="FM34" i="1"/>
  <c r="EF33" i="2"/>
  <c r="EE34" i="2"/>
  <c r="T72" i="2"/>
  <c r="DX56" i="3"/>
  <c r="DX57" i="3" s="1"/>
  <c r="EE35" i="1"/>
  <c r="EE38" i="1" s="1"/>
  <c r="ED35" i="2"/>
  <c r="ED38" i="2" s="1"/>
  <c r="T38" i="2"/>
  <c r="U17" i="1"/>
  <c r="T18" i="1"/>
  <c r="T21" i="1" s="1"/>
  <c r="FO33" i="1" l="1"/>
  <c r="FN34" i="1"/>
  <c r="EG33" i="2"/>
  <c r="EF34" i="2"/>
  <c r="U72" i="2"/>
  <c r="DY56" i="3"/>
  <c r="DY57" i="3" s="1"/>
  <c r="EF35" i="1"/>
  <c r="EF38" i="1" s="1"/>
  <c r="U38" i="2"/>
  <c r="V17" i="1"/>
  <c r="U18" i="1"/>
  <c r="U21" i="1" s="1"/>
  <c r="FP33" i="1" l="1"/>
  <c r="FO34" i="1"/>
  <c r="EH33" i="2"/>
  <c r="EG34" i="2"/>
  <c r="V72" i="2"/>
  <c r="DZ56" i="3"/>
  <c r="DZ57" i="3" s="1"/>
  <c r="EG35" i="1"/>
  <c r="EG38" i="1" s="1"/>
  <c r="EE35" i="2"/>
  <c r="EE38" i="2" s="1"/>
  <c r="EF35" i="2"/>
  <c r="EF38" i="2" s="1"/>
  <c r="V38" i="2"/>
  <c r="W17" i="1"/>
  <c r="V18" i="1"/>
  <c r="V21" i="1" s="1"/>
  <c r="FQ33" i="1" l="1"/>
  <c r="FQ34" i="1" s="1"/>
  <c r="FP34" i="1"/>
  <c r="EI33" i="2"/>
  <c r="EI34" i="2" s="1"/>
  <c r="EH34" i="2"/>
  <c r="W72" i="2"/>
  <c r="EA56" i="3"/>
  <c r="EA57" i="3" s="1"/>
  <c r="EH35" i="1"/>
  <c r="EH38" i="1" s="1"/>
  <c r="EG35" i="2"/>
  <c r="EG38" i="2" s="1"/>
  <c r="W38" i="2"/>
  <c r="W18" i="1"/>
  <c r="W21" i="1" s="1"/>
  <c r="X17" i="1"/>
  <c r="X72" i="2" l="1"/>
  <c r="EB56" i="3"/>
  <c r="EB57" i="3" s="1"/>
  <c r="EI35" i="1"/>
  <c r="EI38" i="1" s="1"/>
  <c r="EJ33" i="2"/>
  <c r="EH35" i="2"/>
  <c r="EH38" i="2" s="1"/>
  <c r="X38" i="2"/>
  <c r="Y17" i="1"/>
  <c r="X18" i="1"/>
  <c r="X21" i="1" s="1"/>
  <c r="EK33" i="2" l="1"/>
  <c r="EJ34" i="2"/>
  <c r="Y72" i="2"/>
  <c r="EC56" i="3"/>
  <c r="EC57" i="3" s="1"/>
  <c r="EJ35" i="1"/>
  <c r="EJ38" i="1" s="1"/>
  <c r="EI35" i="2"/>
  <c r="EI38" i="2" s="1"/>
  <c r="Y38" i="2"/>
  <c r="Y18" i="1"/>
  <c r="Y21" i="1" s="1"/>
  <c r="Z17" i="1"/>
  <c r="EL33" i="2" l="1"/>
  <c r="EK34" i="2"/>
  <c r="Z72" i="2"/>
  <c r="ED56" i="3"/>
  <c r="ED57" i="3" s="1"/>
  <c r="EK35" i="1"/>
  <c r="EK38" i="1" s="1"/>
  <c r="EJ35" i="2"/>
  <c r="EJ38" i="2" s="1"/>
  <c r="Z38" i="2"/>
  <c r="AA17" i="1"/>
  <c r="Z18" i="1"/>
  <c r="Z21" i="1" s="1"/>
  <c r="EM33" i="2" l="1"/>
  <c r="EL34" i="2"/>
  <c r="AA72" i="2"/>
  <c r="EE56" i="3"/>
  <c r="EE57" i="3" s="1"/>
  <c r="EL35" i="1"/>
  <c r="EL38" i="1" s="1"/>
  <c r="EK35" i="2"/>
  <c r="EK38" i="2" s="1"/>
  <c r="AA38" i="2"/>
  <c r="AB17" i="1"/>
  <c r="AA18" i="1"/>
  <c r="AA21" i="1" s="1"/>
  <c r="EN33" i="2" l="1"/>
  <c r="EM34" i="2"/>
  <c r="AB72" i="2"/>
  <c r="EF56" i="3"/>
  <c r="EF57" i="3" s="1"/>
  <c r="EM35" i="1"/>
  <c r="EM38" i="1" s="1"/>
  <c r="EL35" i="2"/>
  <c r="EL38" i="2" s="1"/>
  <c r="AB38" i="2"/>
  <c r="AC17" i="1"/>
  <c r="AB18" i="1"/>
  <c r="AB21" i="1" s="1"/>
  <c r="EO33" i="2" l="1"/>
  <c r="EN34" i="2"/>
  <c r="AC72" i="2"/>
  <c r="EG56" i="3"/>
  <c r="EG57" i="3" s="1"/>
  <c r="EN35" i="1"/>
  <c r="EN38" i="1" s="1"/>
  <c r="EM35" i="2"/>
  <c r="EM38" i="2" s="1"/>
  <c r="AC38" i="2"/>
  <c r="AD17" i="1"/>
  <c r="AC18" i="1"/>
  <c r="AC21" i="1" s="1"/>
  <c r="EP33" i="2" l="1"/>
  <c r="EO34" i="2"/>
  <c r="AD72" i="2"/>
  <c r="EH56" i="3"/>
  <c r="EH57" i="3" s="1"/>
  <c r="EO35" i="1"/>
  <c r="EO38" i="1" s="1"/>
  <c r="EN35" i="2"/>
  <c r="EN38" i="2" s="1"/>
  <c r="AD38" i="2"/>
  <c r="AE17" i="1"/>
  <c r="AD18" i="1"/>
  <c r="AD21" i="1" s="1"/>
  <c r="EQ33" i="2" l="1"/>
  <c r="EP34" i="2"/>
  <c r="AF72" i="2"/>
  <c r="AE72" i="2"/>
  <c r="EI56" i="3"/>
  <c r="EI57" i="3" s="1"/>
  <c r="EP35" i="1"/>
  <c r="EP38" i="1" s="1"/>
  <c r="EO35" i="2"/>
  <c r="EO38" i="2" s="1"/>
  <c r="AF38" i="2"/>
  <c r="AE38" i="2"/>
  <c r="AF17" i="1"/>
  <c r="AE18" i="1"/>
  <c r="AE21" i="1" s="1"/>
  <c r="C72" i="2" l="1"/>
  <c r="ER33" i="2"/>
  <c r="EQ34" i="2"/>
  <c r="EJ56" i="3"/>
  <c r="EJ57" i="3" s="1"/>
  <c r="EQ35" i="1"/>
  <c r="EQ38" i="1" s="1"/>
  <c r="EP35" i="2"/>
  <c r="EP38" i="2" s="1"/>
  <c r="AG17" i="1"/>
  <c r="AF18" i="1"/>
  <c r="AF21" i="1" s="1"/>
  <c r="ES33" i="2" l="1"/>
  <c r="ER34" i="2"/>
  <c r="EK56" i="3"/>
  <c r="EK57" i="3" s="1"/>
  <c r="ER35" i="1"/>
  <c r="ER38" i="1" s="1"/>
  <c r="EQ35" i="2"/>
  <c r="EQ38" i="2" s="1"/>
  <c r="AG18" i="1"/>
  <c r="AG21" i="1" s="1"/>
  <c r="C22" i="1" s="1"/>
  <c r="AH17" i="1"/>
  <c r="ET33" i="2" l="1"/>
  <c r="ES34" i="2"/>
  <c r="EL56" i="3"/>
  <c r="EL57" i="3" s="1"/>
  <c r="ES35" i="1"/>
  <c r="ES38" i="1" s="1"/>
  <c r="AI17" i="1"/>
  <c r="AH18" i="1"/>
  <c r="AH21" i="1" s="1"/>
  <c r="EU33" i="2" l="1"/>
  <c r="ET34" i="2"/>
  <c r="EM56" i="3"/>
  <c r="EM57" i="3" s="1"/>
  <c r="ET35" i="1"/>
  <c r="ET38" i="1" s="1"/>
  <c r="ER35" i="2"/>
  <c r="ER38" i="2" s="1"/>
  <c r="AJ17" i="1"/>
  <c r="AI18" i="1"/>
  <c r="AI21" i="1" s="1"/>
  <c r="EV33" i="2" l="1"/>
  <c r="EU34" i="2"/>
  <c r="EN56" i="3"/>
  <c r="EN57" i="3" s="1"/>
  <c r="EU35" i="1"/>
  <c r="EU38" i="1" s="1"/>
  <c r="ET35" i="2"/>
  <c r="ET38" i="2" s="1"/>
  <c r="ES35" i="2"/>
  <c r="ES38" i="2" s="1"/>
  <c r="AK17" i="1"/>
  <c r="AJ18" i="1"/>
  <c r="AJ21" i="1" s="1"/>
  <c r="EW33" i="2" l="1"/>
  <c r="EV34" i="2"/>
  <c r="EO56" i="3"/>
  <c r="EO57" i="3" s="1"/>
  <c r="EV35" i="1"/>
  <c r="EV38" i="1" s="1"/>
  <c r="EU35" i="2"/>
  <c r="EU38" i="2" s="1"/>
  <c r="AL17" i="1"/>
  <c r="AK18" i="1"/>
  <c r="AK21" i="1" s="1"/>
  <c r="EX33" i="2" l="1"/>
  <c r="EX34" i="2" s="1"/>
  <c r="EW34" i="2"/>
  <c r="EP56" i="3"/>
  <c r="EP57" i="3" s="1"/>
  <c r="EW35" i="1"/>
  <c r="EW38" i="1" s="1"/>
  <c r="EV35" i="2"/>
  <c r="EV38" i="2" s="1"/>
  <c r="AM17" i="1"/>
  <c r="AL18" i="1"/>
  <c r="AL21" i="1" s="1"/>
  <c r="EQ56" i="3" l="1"/>
  <c r="EQ57" i="3" s="1"/>
  <c r="EX35" i="1"/>
  <c r="EX38" i="1" s="1"/>
  <c r="EW35" i="2"/>
  <c r="EW38" i="2" s="1"/>
  <c r="EY33" i="2"/>
  <c r="AN17" i="1"/>
  <c r="AM18" i="1"/>
  <c r="AM21" i="1" s="1"/>
  <c r="EZ33" i="2" l="1"/>
  <c r="EY34" i="2"/>
  <c r="ER56" i="3"/>
  <c r="ER57" i="3" s="1"/>
  <c r="EY35" i="1"/>
  <c r="EY38" i="1" s="1"/>
  <c r="EX35" i="2"/>
  <c r="EX38" i="2" s="1"/>
  <c r="AN18" i="1"/>
  <c r="AN21" i="1" s="1"/>
  <c r="AO17" i="1"/>
  <c r="FA33" i="2" l="1"/>
  <c r="EZ34" i="2"/>
  <c r="ES56" i="3"/>
  <c r="ES57" i="3" s="1"/>
  <c r="EZ35" i="1"/>
  <c r="EZ38" i="1" s="1"/>
  <c r="EY35" i="2"/>
  <c r="EY38" i="2" s="1"/>
  <c r="AP17" i="1"/>
  <c r="AO18" i="1"/>
  <c r="AO21" i="1" s="1"/>
  <c r="FB33" i="2" l="1"/>
  <c r="FA34" i="2"/>
  <c r="ET56" i="3"/>
  <c r="ET57" i="3" s="1"/>
  <c r="FA35" i="1"/>
  <c r="FA38" i="1" s="1"/>
  <c r="EZ35" i="2"/>
  <c r="EZ38" i="2" s="1"/>
  <c r="AP18" i="1"/>
  <c r="AP21" i="1" s="1"/>
  <c r="AQ17" i="1"/>
  <c r="FC33" i="2" l="1"/>
  <c r="FB34" i="2"/>
  <c r="EU56" i="3"/>
  <c r="EU57" i="3" s="1"/>
  <c r="FB35" i="1"/>
  <c r="FB38" i="1" s="1"/>
  <c r="FA35" i="2"/>
  <c r="FA38" i="2" s="1"/>
  <c r="AR17" i="1"/>
  <c r="AQ18" i="1"/>
  <c r="AQ21" i="1" s="1"/>
  <c r="FD33" i="2" l="1"/>
  <c r="FC34" i="2"/>
  <c r="EV56" i="3"/>
  <c r="EV57" i="3" s="1"/>
  <c r="FC35" i="1"/>
  <c r="FC38" i="1" s="1"/>
  <c r="FB35" i="2"/>
  <c r="FB38" i="2" s="1"/>
  <c r="AR18" i="1"/>
  <c r="AR21" i="1" s="1"/>
  <c r="AS17" i="1"/>
  <c r="FE33" i="2" l="1"/>
  <c r="FD34" i="2"/>
  <c r="EW56" i="3"/>
  <c r="EW57" i="3" s="1"/>
  <c r="FD35" i="1"/>
  <c r="FD38" i="1" s="1"/>
  <c r="AT17" i="1"/>
  <c r="AS18" i="1"/>
  <c r="AS21" i="1" s="1"/>
  <c r="FF33" i="2" l="1"/>
  <c r="FE34" i="2"/>
  <c r="EX56" i="3"/>
  <c r="EX57" i="3" s="1"/>
  <c r="FE35" i="1"/>
  <c r="FE38" i="1" s="1"/>
  <c r="FC35" i="2"/>
  <c r="FC38" i="2" s="1"/>
  <c r="FD35" i="2"/>
  <c r="FD38" i="2" s="1"/>
  <c r="AT18" i="1"/>
  <c r="AT21" i="1" s="1"/>
  <c r="AU17" i="1"/>
  <c r="FG33" i="2" l="1"/>
  <c r="FF34" i="2"/>
  <c r="EY56" i="3"/>
  <c r="EY57" i="3" s="1"/>
  <c r="FF35" i="1"/>
  <c r="FF38" i="1" s="1"/>
  <c r="AV17" i="1"/>
  <c r="AU18" i="1"/>
  <c r="AU21" i="1" s="1"/>
  <c r="FH33" i="2" l="1"/>
  <c r="FH34" i="2" s="1"/>
  <c r="FG34" i="2"/>
  <c r="EZ56" i="3"/>
  <c r="EZ57" i="3" s="1"/>
  <c r="FG35" i="1"/>
  <c r="FG38" i="1" s="1"/>
  <c r="FE35" i="2"/>
  <c r="FE38" i="2" s="1"/>
  <c r="FF35" i="2"/>
  <c r="FF38" i="2" s="1"/>
  <c r="AV18" i="1"/>
  <c r="AV21" i="1" s="1"/>
  <c r="AW17" i="1"/>
  <c r="FA56" i="3" l="1"/>
  <c r="FA57" i="3" s="1"/>
  <c r="FH35" i="1"/>
  <c r="FH38" i="1" s="1"/>
  <c r="FG35" i="2"/>
  <c r="FG38" i="2" s="1"/>
  <c r="FI33" i="2"/>
  <c r="AX17" i="1"/>
  <c r="AW18" i="1"/>
  <c r="AW21" i="1" s="1"/>
  <c r="FJ33" i="2" l="1"/>
  <c r="FI34" i="2"/>
  <c r="FB56" i="3"/>
  <c r="FB57" i="3" s="1"/>
  <c r="FI35" i="1"/>
  <c r="FI38" i="1" s="1"/>
  <c r="FH35" i="2"/>
  <c r="FH38" i="2" s="1"/>
  <c r="AX18" i="1"/>
  <c r="AX21" i="1" s="1"/>
  <c r="AY17" i="1"/>
  <c r="FK33" i="2" l="1"/>
  <c r="FJ34" i="2"/>
  <c r="FC56" i="3"/>
  <c r="FC57" i="3" s="1"/>
  <c r="FJ35" i="1"/>
  <c r="FJ38" i="1" s="1"/>
  <c r="FI35" i="2"/>
  <c r="FI38" i="2" s="1"/>
  <c r="AZ17" i="1"/>
  <c r="AY18" i="1"/>
  <c r="AY21" i="1" s="1"/>
  <c r="FL33" i="2" l="1"/>
  <c r="FK34" i="2"/>
  <c r="FD56" i="3"/>
  <c r="FD57" i="3" s="1"/>
  <c r="FK35" i="1"/>
  <c r="FK38" i="1" s="1"/>
  <c r="FJ35" i="2"/>
  <c r="FJ38" i="2" s="1"/>
  <c r="BA17" i="1"/>
  <c r="AZ18" i="1"/>
  <c r="AZ21" i="1" s="1"/>
  <c r="FM33" i="2" l="1"/>
  <c r="FL34" i="2"/>
  <c r="FE56" i="3"/>
  <c r="FE57" i="3" s="1"/>
  <c r="FL35" i="1"/>
  <c r="FL38" i="1" s="1"/>
  <c r="FK35" i="2"/>
  <c r="FK38" i="2" s="1"/>
  <c r="BB17" i="1"/>
  <c r="BA18" i="1"/>
  <c r="BA21" i="1" s="1"/>
  <c r="FN33" i="2" l="1"/>
  <c r="FM34" i="2"/>
  <c r="FF56" i="3"/>
  <c r="FF57" i="3" s="1"/>
  <c r="FM35" i="1"/>
  <c r="FM38" i="1" s="1"/>
  <c r="FL35" i="2"/>
  <c r="FL38" i="2" s="1"/>
  <c r="BB18" i="1"/>
  <c r="BB21" i="1" s="1"/>
  <c r="BC17" i="1"/>
  <c r="FO33" i="2" l="1"/>
  <c r="FN34" i="2"/>
  <c r="FG56" i="3"/>
  <c r="FG57" i="3" s="1"/>
  <c r="FN35" i="1"/>
  <c r="FN38" i="1" s="1"/>
  <c r="FM35" i="2"/>
  <c r="FM38" i="2" s="1"/>
  <c r="BD17" i="1"/>
  <c r="BC18" i="1"/>
  <c r="BC21" i="1" s="1"/>
  <c r="FP33" i="2" l="1"/>
  <c r="FO34" i="2"/>
  <c r="FH56" i="3"/>
  <c r="FH57" i="3" s="1"/>
  <c r="FO35" i="1"/>
  <c r="FO38" i="1" s="1"/>
  <c r="BE17" i="1"/>
  <c r="BD18" i="1"/>
  <c r="BD21" i="1" s="1"/>
  <c r="FQ33" i="2" l="1"/>
  <c r="FQ34" i="2" s="1"/>
  <c r="FP34" i="2"/>
  <c r="FI56" i="3"/>
  <c r="FI57" i="3" s="1"/>
  <c r="FQ35" i="1"/>
  <c r="FQ38" i="1" s="1"/>
  <c r="C38" i="1" s="1"/>
  <c r="FP35" i="1"/>
  <c r="FP38" i="1" s="1"/>
  <c r="FO35" i="2"/>
  <c r="FO38" i="2" s="1"/>
  <c r="FN35" i="2"/>
  <c r="FN38" i="2" s="1"/>
  <c r="BF17" i="1"/>
  <c r="BE18" i="1"/>
  <c r="BE21" i="1" s="1"/>
  <c r="FJ56" i="3" l="1"/>
  <c r="FJ57" i="3" s="1"/>
  <c r="FP35" i="2"/>
  <c r="FP38" i="2" s="1"/>
  <c r="FQ35" i="2"/>
  <c r="FQ38" i="2" s="1"/>
  <c r="C38" i="2" s="1"/>
  <c r="BG17" i="1"/>
  <c r="BF18" i="1"/>
  <c r="BF21" i="1" s="1"/>
  <c r="FK56" i="3" l="1"/>
  <c r="FK57" i="3" s="1"/>
  <c r="BH17" i="1"/>
  <c r="BG18" i="1"/>
  <c r="BG21" i="1" s="1"/>
  <c r="FL56" i="3" l="1"/>
  <c r="FL57" i="3" s="1"/>
  <c r="BI17" i="1"/>
  <c r="BH18" i="1"/>
  <c r="BH21" i="1" s="1"/>
  <c r="FM56" i="3" l="1"/>
  <c r="FM57" i="3" s="1"/>
  <c r="BI18" i="1"/>
  <c r="BI21" i="1" s="1"/>
  <c r="BJ17" i="1"/>
  <c r="FN56" i="3" l="1"/>
  <c r="FN57" i="3" s="1"/>
  <c r="BK17" i="1"/>
  <c r="BJ18" i="1"/>
  <c r="BJ21" i="1" s="1"/>
  <c r="FO56" i="3" l="1"/>
  <c r="FO57" i="3" s="1"/>
  <c r="BL17" i="1"/>
  <c r="BK18" i="1"/>
  <c r="BK21" i="1" s="1"/>
  <c r="FQ56" i="3" l="1"/>
  <c r="FQ57" i="3" s="1"/>
  <c r="FP56" i="3"/>
  <c r="FP57" i="3" s="1"/>
  <c r="BM17" i="1"/>
  <c r="BL18" i="1"/>
  <c r="BL21" i="1" s="1"/>
  <c r="BM18" i="1" l="1"/>
  <c r="BM21" i="1" s="1"/>
  <c r="BN17" i="1"/>
  <c r="BO17" i="1" l="1"/>
  <c r="BN18" i="1"/>
  <c r="BN21" i="1" s="1"/>
  <c r="BO18" i="1" l="1"/>
  <c r="BO21" i="1" s="1"/>
  <c r="BP17" i="1"/>
  <c r="BQ17" i="1" l="1"/>
  <c r="BP18" i="1"/>
  <c r="BP21" i="1" s="1"/>
  <c r="BR17" i="1" l="1"/>
  <c r="BQ18" i="1"/>
  <c r="BQ21" i="1" s="1"/>
  <c r="BR18" i="1" l="1"/>
  <c r="BR21" i="1" s="1"/>
  <c r="BS17" i="1"/>
  <c r="BT17" i="1" l="1"/>
  <c r="BS18" i="1"/>
  <c r="BS21" i="1" s="1"/>
  <c r="BU17" i="1" l="1"/>
  <c r="BT18" i="1"/>
  <c r="BT21" i="1" s="1"/>
  <c r="BV17" i="1" l="1"/>
  <c r="BU18" i="1"/>
  <c r="BU21" i="1" s="1"/>
  <c r="BW17" i="1" l="1"/>
  <c r="BV18" i="1"/>
  <c r="BV21" i="1" s="1"/>
  <c r="BX17" i="1" l="1"/>
  <c r="BW18" i="1"/>
  <c r="BW21" i="1" s="1"/>
  <c r="BX18" i="1" l="1"/>
  <c r="BX21" i="1" s="1"/>
  <c r="BY17" i="1"/>
  <c r="BY18" i="1" l="1"/>
  <c r="BY21" i="1" s="1"/>
  <c r="BZ17" i="1"/>
  <c r="CA17" i="1" l="1"/>
  <c r="BZ18" i="1"/>
  <c r="BZ21" i="1" s="1"/>
  <c r="CB17" i="1" l="1"/>
  <c r="CA18" i="1"/>
  <c r="CA21" i="1" s="1"/>
  <c r="CC17" i="1" l="1"/>
  <c r="CB18" i="1"/>
  <c r="CB21" i="1" s="1"/>
  <c r="CC18" i="1" l="1"/>
  <c r="CC21" i="1" s="1"/>
  <c r="CD17" i="1"/>
  <c r="CE17" i="1" l="1"/>
  <c r="CD18" i="1"/>
  <c r="CD21" i="1" s="1"/>
  <c r="CF17" i="1" l="1"/>
  <c r="CE18" i="1"/>
  <c r="CE21" i="1" s="1"/>
  <c r="CF18" i="1" l="1"/>
  <c r="CF21" i="1" s="1"/>
  <c r="CG17" i="1"/>
  <c r="CH17" i="1" l="1"/>
  <c r="CG18" i="1"/>
  <c r="CG21" i="1" s="1"/>
  <c r="CI17" i="1" l="1"/>
  <c r="CH18" i="1"/>
  <c r="CH21" i="1" s="1"/>
  <c r="CI18" i="1" l="1"/>
  <c r="CI21" i="1" s="1"/>
  <c r="CJ17" i="1"/>
  <c r="CK17" i="1" l="1"/>
  <c r="CJ18" i="1"/>
  <c r="CJ21" i="1" s="1"/>
  <c r="CL17" i="1" l="1"/>
  <c r="CK18" i="1"/>
  <c r="CK21" i="1" s="1"/>
  <c r="CL18" i="1" l="1"/>
  <c r="CL21" i="1" s="1"/>
  <c r="CM17" i="1"/>
  <c r="CM18" i="1" l="1"/>
  <c r="CM21" i="1" s="1"/>
  <c r="CN17" i="1"/>
  <c r="CO17" i="1" l="1"/>
  <c r="CN18" i="1"/>
  <c r="CN21" i="1" s="1"/>
  <c r="CO18" i="1" l="1"/>
  <c r="CO21" i="1" s="1"/>
  <c r="CP17" i="1"/>
  <c r="CQ17" i="1" l="1"/>
  <c r="CP18" i="1"/>
  <c r="CP21" i="1" s="1"/>
  <c r="CR17" i="1" l="1"/>
  <c r="CQ18" i="1"/>
  <c r="CQ21" i="1" s="1"/>
  <c r="CS17" i="1" l="1"/>
  <c r="CR18" i="1"/>
  <c r="CR21" i="1" s="1"/>
  <c r="CS18" i="1" l="1"/>
  <c r="CS21" i="1" s="1"/>
  <c r="CT17" i="1"/>
  <c r="CU17" i="1" l="1"/>
  <c r="CT18" i="1"/>
  <c r="CT21" i="1" s="1"/>
  <c r="CV17" i="1" l="1"/>
  <c r="CU18" i="1"/>
  <c r="CU21" i="1" s="1"/>
  <c r="CW17" i="1" l="1"/>
  <c r="CV18" i="1"/>
  <c r="CV21" i="1" s="1"/>
  <c r="CW18" i="1" l="1"/>
  <c r="CW21" i="1" s="1"/>
  <c r="CX17" i="1"/>
  <c r="CX18" i="1" l="1"/>
  <c r="CX21" i="1" s="1"/>
  <c r="CY17" i="1"/>
  <c r="CZ17" i="1" l="1"/>
  <c r="CY18" i="1"/>
  <c r="CY21" i="1" s="1"/>
  <c r="DA17" i="1" l="1"/>
  <c r="CZ18" i="1"/>
  <c r="CZ21" i="1" s="1"/>
  <c r="DB17" i="1" l="1"/>
  <c r="DA18" i="1"/>
  <c r="DA21" i="1" s="1"/>
  <c r="DB18" i="1" l="1"/>
  <c r="DB21" i="1" s="1"/>
  <c r="DC17" i="1"/>
  <c r="DD17" i="1" l="1"/>
  <c r="DC18" i="1"/>
  <c r="DC21" i="1" s="1"/>
  <c r="DE17" i="1" l="1"/>
  <c r="DD18" i="1"/>
  <c r="DD21" i="1" s="1"/>
  <c r="DE18" i="1" l="1"/>
  <c r="DE21" i="1" s="1"/>
  <c r="DF17" i="1"/>
  <c r="DF18" i="1" l="1"/>
  <c r="DF21" i="1" s="1"/>
  <c r="DG17" i="1"/>
  <c r="DH17" i="1" l="1"/>
  <c r="DG18" i="1"/>
  <c r="DG21" i="1" s="1"/>
  <c r="DI17" i="1" l="1"/>
  <c r="DH18" i="1"/>
  <c r="DH21" i="1" s="1"/>
  <c r="DI18" i="1" l="1"/>
  <c r="DI21" i="1" s="1"/>
  <c r="DJ17" i="1"/>
  <c r="DJ18" i="1" l="1"/>
  <c r="DJ21" i="1" s="1"/>
  <c r="DK17" i="1"/>
  <c r="DL17" i="1" l="1"/>
  <c r="DK18" i="1"/>
  <c r="DK21" i="1" s="1"/>
  <c r="DM17" i="1" l="1"/>
  <c r="DN17" i="1"/>
  <c r="DL18" i="1"/>
  <c r="DL21" i="1" s="1"/>
  <c r="DN18" i="1" l="1"/>
  <c r="DN21" i="1" s="1"/>
  <c r="DM18" i="1"/>
  <c r="DM21" i="1" s="1"/>
  <c r="C21" i="1" l="1"/>
  <c r="C78" i="1" s="1"/>
  <c r="I78" i="1" s="1"/>
  <c r="C73" i="2"/>
  <c r="F17" i="2" l="1"/>
  <c r="G17" i="2" l="1"/>
  <c r="E21" i="2"/>
  <c r="H17" i="2" l="1"/>
  <c r="F18" i="2"/>
  <c r="F21" i="2" s="1"/>
  <c r="G18" i="2" l="1"/>
  <c r="G21" i="2" s="1"/>
  <c r="I17" i="2"/>
  <c r="J17" i="2" l="1"/>
  <c r="H18" i="2"/>
  <c r="H21" i="2" s="1"/>
  <c r="K17" i="2" l="1"/>
  <c r="I18" i="2"/>
  <c r="I21" i="2" s="1"/>
  <c r="J18" i="2" l="1"/>
  <c r="J21" i="2" s="1"/>
  <c r="L17" i="2"/>
  <c r="K18" i="2" l="1"/>
  <c r="K21" i="2" s="1"/>
  <c r="M17" i="2"/>
  <c r="N17" i="2" l="1"/>
  <c r="L18" i="2"/>
  <c r="L21" i="2" s="1"/>
  <c r="O17" i="2" l="1"/>
  <c r="M18" i="2"/>
  <c r="M21" i="2" s="1"/>
  <c r="P17" i="2" l="1"/>
  <c r="N18" i="2"/>
  <c r="N21" i="2" s="1"/>
  <c r="O18" i="2" l="1"/>
  <c r="O21" i="2" s="1"/>
  <c r="Q17" i="2"/>
  <c r="R17" i="2" l="1"/>
  <c r="P18" i="2"/>
  <c r="P21" i="2" s="1"/>
  <c r="S17" i="2" l="1"/>
  <c r="Q18" i="2"/>
  <c r="Q21" i="2" s="1"/>
  <c r="T17" i="2" l="1"/>
  <c r="R18" i="2"/>
  <c r="R21" i="2" s="1"/>
  <c r="S18" i="2" l="1"/>
  <c r="S21" i="2" s="1"/>
  <c r="U17" i="2"/>
  <c r="V17" i="2" l="1"/>
  <c r="T18" i="2"/>
  <c r="T21" i="2" s="1"/>
  <c r="W17" i="2" l="1"/>
  <c r="U18" i="2"/>
  <c r="U21" i="2" s="1"/>
  <c r="X17" i="2" l="1"/>
  <c r="V18" i="2"/>
  <c r="V21" i="2" s="1"/>
  <c r="W18" i="2" l="1"/>
  <c r="W21" i="2" s="1"/>
  <c r="Y17" i="2"/>
  <c r="Z17" i="2" l="1"/>
  <c r="X18" i="2"/>
  <c r="X21" i="2" s="1"/>
  <c r="Y18" i="2" l="1"/>
  <c r="Y21" i="2" s="1"/>
  <c r="AA17" i="2"/>
  <c r="AB17" i="2" l="1"/>
  <c r="Z18" i="2"/>
  <c r="Z21" i="2" s="1"/>
  <c r="AA18" i="2" l="1"/>
  <c r="AA21" i="2" s="1"/>
  <c r="AC17" i="2"/>
  <c r="AD17" i="2" l="1"/>
  <c r="AB18" i="2"/>
  <c r="AB21" i="2" s="1"/>
  <c r="AC18" i="2" l="1"/>
  <c r="AC21" i="2" s="1"/>
  <c r="AE17" i="2"/>
  <c r="AF17" i="2" l="1"/>
  <c r="AD18" i="2"/>
  <c r="AD21" i="2" s="1"/>
  <c r="AG17" i="2" l="1"/>
  <c r="AE18" i="2"/>
  <c r="AE21" i="2" s="1"/>
  <c r="AH17" i="2" l="1"/>
  <c r="AF18" i="2"/>
  <c r="AF21" i="2" s="1"/>
  <c r="AI17" i="2" l="1"/>
  <c r="AG18" i="2"/>
  <c r="AG21" i="2" s="1"/>
  <c r="C22" i="2" s="1"/>
  <c r="AH18" i="2" l="1"/>
  <c r="AH21" i="2" s="1"/>
  <c r="AJ17" i="2"/>
  <c r="AK17" i="2" l="1"/>
  <c r="AI18" i="2"/>
  <c r="AI21" i="2" s="1"/>
  <c r="AL17" i="2" l="1"/>
  <c r="AJ18" i="2"/>
  <c r="AJ21" i="2" s="1"/>
  <c r="AM17" i="2" l="1"/>
  <c r="AK18" i="2"/>
  <c r="AK21" i="2" s="1"/>
  <c r="AN17" i="2" l="1"/>
  <c r="AL18" i="2"/>
  <c r="AL21" i="2" s="1"/>
  <c r="AO17" i="2" l="1"/>
  <c r="AM18" i="2"/>
  <c r="AM21" i="2" s="1"/>
  <c r="AP17" i="2" l="1"/>
  <c r="AN18" i="2"/>
  <c r="AN21" i="2" s="1"/>
  <c r="AO18" i="2" l="1"/>
  <c r="AO21" i="2" s="1"/>
  <c r="AQ17" i="2"/>
  <c r="AP18" i="2" l="1"/>
  <c r="AP21" i="2" s="1"/>
  <c r="AR17" i="2"/>
  <c r="AQ18" i="2" l="1"/>
  <c r="AQ21" i="2" s="1"/>
  <c r="AS17" i="2"/>
  <c r="AT17" i="2" l="1"/>
  <c r="AR18" i="2"/>
  <c r="AR21" i="2" s="1"/>
  <c r="AU17" i="2" l="1"/>
  <c r="AS18" i="2"/>
  <c r="AS21" i="2" s="1"/>
  <c r="AT18" i="2" l="1"/>
  <c r="AT21" i="2" s="1"/>
  <c r="AV17" i="2"/>
  <c r="AU18" i="2" l="1"/>
  <c r="AU21" i="2" s="1"/>
  <c r="AW17" i="2"/>
  <c r="AV18" i="2" l="1"/>
  <c r="AV21" i="2" s="1"/>
  <c r="AX17" i="2"/>
  <c r="AY17" i="2" l="1"/>
  <c r="AW18" i="2"/>
  <c r="AW21" i="2" s="1"/>
  <c r="AZ17" i="2" l="1"/>
  <c r="AX18" i="2"/>
  <c r="AX21" i="2" s="1"/>
  <c r="AY18" i="2" l="1"/>
  <c r="AY21" i="2" s="1"/>
  <c r="BA17" i="2"/>
  <c r="AZ18" i="2" l="1"/>
  <c r="AZ21" i="2" s="1"/>
  <c r="BB17" i="2"/>
  <c r="BC17" i="2" l="1"/>
  <c r="BA18" i="2"/>
  <c r="BA21" i="2" s="1"/>
  <c r="BD17" i="2" l="1"/>
  <c r="BB18" i="2"/>
  <c r="BB21" i="2" s="1"/>
  <c r="BC18" i="2" l="1"/>
  <c r="BC21" i="2" s="1"/>
  <c r="BE17" i="2"/>
  <c r="BF17" i="2" l="1"/>
  <c r="BD18" i="2"/>
  <c r="BD21" i="2" s="1"/>
  <c r="BE18" i="2" l="1"/>
  <c r="BE21" i="2" s="1"/>
  <c r="BG17" i="2"/>
  <c r="BH17" i="2" l="1"/>
  <c r="BF18" i="2"/>
  <c r="BF21" i="2" s="1"/>
  <c r="BI17" i="2" l="1"/>
  <c r="BG18" i="2"/>
  <c r="BG21" i="2" s="1"/>
  <c r="BH18" i="2" l="1"/>
  <c r="BH21" i="2" s="1"/>
  <c r="BJ17" i="2"/>
  <c r="BK17" i="2" l="1"/>
  <c r="BI18" i="2"/>
  <c r="BI21" i="2" s="1"/>
  <c r="BL17" i="2" l="1"/>
  <c r="BJ18" i="2"/>
  <c r="BJ21" i="2" s="1"/>
  <c r="BK18" i="2" l="1"/>
  <c r="BK21" i="2" s="1"/>
  <c r="BM17" i="2"/>
  <c r="BN17" i="2" l="1"/>
  <c r="BL18" i="2"/>
  <c r="BL21" i="2" s="1"/>
  <c r="BM18" i="2" l="1"/>
  <c r="BM21" i="2" s="1"/>
  <c r="BO17" i="2"/>
  <c r="BP17" i="2" l="1"/>
  <c r="BN18" i="2"/>
  <c r="BN21" i="2" s="1"/>
  <c r="BQ17" i="2" l="1"/>
  <c r="BO18" i="2"/>
  <c r="BO21" i="2" s="1"/>
  <c r="BP18" i="2" l="1"/>
  <c r="BP21" i="2" s="1"/>
  <c r="BR17" i="2"/>
  <c r="BQ18" i="2" l="1"/>
  <c r="BQ21" i="2" s="1"/>
  <c r="BS17" i="2"/>
  <c r="BT17" i="2" l="1"/>
  <c r="BR18" i="2"/>
  <c r="BR21" i="2" s="1"/>
  <c r="BU17" i="2" l="1"/>
  <c r="BS18" i="2"/>
  <c r="BS21" i="2" s="1"/>
  <c r="BT18" i="2" l="1"/>
  <c r="BT21" i="2" s="1"/>
  <c r="BV17" i="2"/>
  <c r="BU18" i="2" l="1"/>
  <c r="BU21" i="2" s="1"/>
  <c r="BW17" i="2"/>
  <c r="BX17" i="2" l="1"/>
  <c r="BV18" i="2"/>
  <c r="BV21" i="2" s="1"/>
  <c r="BW18" i="2" l="1"/>
  <c r="BW21" i="2" s="1"/>
  <c r="BY17" i="2"/>
  <c r="BX18" i="2" l="1"/>
  <c r="BX21" i="2" s="1"/>
  <c r="BZ17" i="2"/>
  <c r="CA17" i="2" l="1"/>
  <c r="BY18" i="2"/>
  <c r="BY21" i="2" s="1"/>
  <c r="BZ18" i="2" l="1"/>
  <c r="BZ21" i="2" s="1"/>
  <c r="CB17" i="2"/>
  <c r="CA18" i="2" l="1"/>
  <c r="CA21" i="2" s="1"/>
  <c r="CC17" i="2"/>
  <c r="CB18" i="2" l="1"/>
  <c r="CB21" i="2" s="1"/>
  <c r="CD17" i="2"/>
  <c r="CC18" i="2" l="1"/>
  <c r="CC21" i="2" s="1"/>
  <c r="CE17" i="2"/>
  <c r="CF17" i="2" l="1"/>
  <c r="CD18" i="2"/>
  <c r="CD21" i="2" s="1"/>
  <c r="CE18" i="2" l="1"/>
  <c r="CE21" i="2" s="1"/>
  <c r="CG17" i="2"/>
  <c r="CH17" i="2" l="1"/>
  <c r="CF18" i="2"/>
  <c r="CF21" i="2" s="1"/>
  <c r="CI17" i="2" l="1"/>
  <c r="CG18" i="2"/>
  <c r="CG21" i="2" s="1"/>
  <c r="CH18" i="2" l="1"/>
  <c r="CH21" i="2" s="1"/>
  <c r="CJ17" i="2"/>
  <c r="CK17" i="2" l="1"/>
  <c r="CI18" i="2"/>
  <c r="CI21" i="2" s="1"/>
  <c r="CL17" i="2" l="1"/>
  <c r="CJ18" i="2"/>
  <c r="CJ21" i="2" s="1"/>
  <c r="CK18" i="2" l="1"/>
  <c r="CK21" i="2" s="1"/>
  <c r="CM17" i="2"/>
  <c r="CL18" i="2" l="1"/>
  <c r="CL21" i="2" s="1"/>
  <c r="CN17" i="2"/>
  <c r="CM18" i="2" l="1"/>
  <c r="CM21" i="2" s="1"/>
  <c r="CO17" i="2"/>
  <c r="CP17" i="2" l="1"/>
  <c r="CN18" i="2"/>
  <c r="CN21" i="2" s="1"/>
  <c r="CQ17" i="2" l="1"/>
  <c r="CO18" i="2"/>
  <c r="CO21" i="2" s="1"/>
  <c r="CP18" i="2" l="1"/>
  <c r="CP21" i="2" s="1"/>
  <c r="CR17" i="2"/>
  <c r="CQ18" i="2" l="1"/>
  <c r="CQ21" i="2" s="1"/>
  <c r="CS17" i="2"/>
  <c r="CT17" i="2" l="1"/>
  <c r="CR18" i="2"/>
  <c r="CR21" i="2" s="1"/>
  <c r="CU17" i="2" l="1"/>
  <c r="CS18" i="2"/>
  <c r="CS21" i="2" s="1"/>
  <c r="CV17" i="2" l="1"/>
  <c r="CT18" i="2"/>
  <c r="CT21" i="2" s="1"/>
  <c r="CW17" i="2" l="1"/>
  <c r="CU18" i="2"/>
  <c r="CU21" i="2" s="1"/>
  <c r="CX17" i="2" l="1"/>
  <c r="CV18" i="2"/>
  <c r="CV21" i="2" s="1"/>
  <c r="CW18" i="2" l="1"/>
  <c r="CW21" i="2" s="1"/>
  <c r="CY17" i="2"/>
  <c r="CZ17" i="2" l="1"/>
  <c r="CX18" i="2"/>
  <c r="CX21" i="2" s="1"/>
  <c r="CY18" i="2" l="1"/>
  <c r="CY21" i="2" s="1"/>
  <c r="DA17" i="2"/>
  <c r="DB17" i="2" l="1"/>
  <c r="CZ18" i="2"/>
  <c r="CZ21" i="2" s="1"/>
  <c r="DC17" i="2" l="1"/>
  <c r="DA18" i="2"/>
  <c r="DA21" i="2" s="1"/>
  <c r="DD17" i="2" l="1"/>
  <c r="DB18" i="2"/>
  <c r="DB21" i="2" s="1"/>
  <c r="DE17" i="2" l="1"/>
  <c r="DC18" i="2"/>
  <c r="DC21" i="2" s="1"/>
  <c r="DF17" i="2" l="1"/>
  <c r="DD18" i="2"/>
  <c r="DD21" i="2" s="1"/>
  <c r="DG17" i="2" l="1"/>
  <c r="DE18" i="2"/>
  <c r="DE21" i="2" s="1"/>
  <c r="DH17" i="2" l="1"/>
  <c r="DF18" i="2"/>
  <c r="DF21" i="2" s="1"/>
  <c r="DG18" i="2" l="1"/>
  <c r="DG21" i="2" s="1"/>
  <c r="DI17" i="2"/>
  <c r="DJ17" i="2" l="1"/>
  <c r="DH18" i="2"/>
  <c r="DH21" i="2" s="1"/>
  <c r="DK17" i="2" l="1"/>
  <c r="DI18" i="2"/>
  <c r="DI21" i="2" s="1"/>
  <c r="DL17" i="2" l="1"/>
  <c r="DJ18" i="2"/>
  <c r="DJ21" i="2" s="1"/>
  <c r="DM17" i="2" l="1"/>
  <c r="DK18" i="2"/>
  <c r="DK21" i="2" s="1"/>
  <c r="DN17" i="2" l="1"/>
  <c r="DL18" i="2"/>
  <c r="DL21" i="2" s="1"/>
  <c r="DM18" i="2" l="1"/>
  <c r="DM21" i="2" s="1"/>
  <c r="DN18" i="2"/>
  <c r="DN21" i="2" s="1"/>
  <c r="C21" i="2" s="1"/>
  <c r="C77" i="2" l="1"/>
  <c r="I77" i="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Auteur</author>
  </authors>
  <commentList>
    <comment ref="H20" authorId="0" shapeId="0" xr:uid="{D4668BD2-65EC-4A6D-B3CA-172175524338}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5 éclaircies + une coupe d'ensemencement
La 1ère éclaircie prélève 1/3 du volume sur pied, puis chaque éclaircie prélève les 2/3 de l'accroissement généré depuis l'éclaircie précédente</t>
        </r>
      </text>
    </comment>
  </commentList>
</comments>
</file>

<file path=xl/sharedStrings.xml><?xml version="1.0" encoding="utf-8"?>
<sst xmlns="http://schemas.openxmlformats.org/spreadsheetml/2006/main" count="497" uniqueCount="118">
  <si>
    <t>S</t>
  </si>
  <si>
    <t>Ht</t>
  </si>
  <si>
    <t>Circonférence</t>
  </si>
  <si>
    <t>C1.3</t>
  </si>
  <si>
    <t>di</t>
  </si>
  <si>
    <t>V7</t>
  </si>
  <si>
    <t>BA</t>
  </si>
  <si>
    <t>BR</t>
  </si>
  <si>
    <t>L</t>
  </si>
  <si>
    <t>Sprojet</t>
  </si>
  <si>
    <t>Sprojet30</t>
  </si>
  <si>
    <t>Parcelle 28</t>
  </si>
  <si>
    <t>FD TOULOURENC</t>
  </si>
  <si>
    <t>Parcelle 21</t>
  </si>
  <si>
    <t>Vt</t>
  </si>
  <si>
    <t>Sref</t>
  </si>
  <si>
    <t>Sref30</t>
  </si>
  <si>
    <t>Rabais à prendre en compte</t>
  </si>
  <si>
    <t>Valeur</t>
  </si>
  <si>
    <t>Commentaires</t>
  </si>
  <si>
    <t>Analyse éco de l'additionalité</t>
  </si>
  <si>
    <t>Risques généraux difficilement maitrisables</t>
  </si>
  <si>
    <t>Obligatoire</t>
  </si>
  <si>
    <t>Risque incendie</t>
  </si>
  <si>
    <t>Vérif additionnelle de terrain (n+5): densité à n+5</t>
  </si>
  <si>
    <t>Si densité inférieure aux seils prévus</t>
  </si>
  <si>
    <t>Non justification de la classe de production</t>
  </si>
  <si>
    <t>FEB</t>
  </si>
  <si>
    <t>CALCUL DES REDUCTIONS D'EMISSIONS ANTICIPEES_FORET P28</t>
  </si>
  <si>
    <t>CALCUL DES REDUCTIONS D'EMISSIONS ANTICIPEES_FORET P21</t>
  </si>
  <si>
    <t>CALCUL DES REDUCTIONS D'EMISSIONS ANTICIPEES - PRODUITS</t>
  </si>
  <si>
    <t>CALCUL DES REDUCTIONS D'EMISSIONS INDIRECTES - SUBSTITUTION</t>
  </si>
  <si>
    <t>R</t>
  </si>
  <si>
    <t>R'</t>
  </si>
  <si>
    <t>Coefficient expansion branche</t>
  </si>
  <si>
    <t>Infradensité</t>
  </si>
  <si>
    <t>Durée itinéraire sylvicole (années)</t>
  </si>
  <si>
    <t>Surface boisement (ha)</t>
  </si>
  <si>
    <t>Hauteur totale (m)</t>
  </si>
  <si>
    <t>Volume bois fort/ha sur pied (m3)</t>
  </si>
  <si>
    <t>Biomasse aérienne (tMS)</t>
  </si>
  <si>
    <t>Biomasse racinaire (tMS)</t>
  </si>
  <si>
    <t>Stock de C dans le sol (tC)</t>
  </si>
  <si>
    <t>Stock de C dans la litière (tC)</t>
  </si>
  <si>
    <t>Stock de Carbone du projet (tCO2eq)</t>
  </si>
  <si>
    <t>Volume bois fort exporté lors des coupes (m3/ha)</t>
  </si>
  <si>
    <t>V7 export</t>
  </si>
  <si>
    <t>Coefficient du substitution retenu selon méthode LBC (tableau 5)</t>
  </si>
  <si>
    <t>Volume annuel effet substitution</t>
  </si>
  <si>
    <t>SubnProjet</t>
  </si>
  <si>
    <t>Total effet substitution (30 ans)</t>
  </si>
  <si>
    <t>Coefficient d'expansion branche</t>
  </si>
  <si>
    <r>
      <t>FEB</t>
    </r>
    <r>
      <rPr>
        <i/>
        <sz val="11"/>
        <color theme="1"/>
        <rFont val="Calibri"/>
        <family val="2"/>
        <scheme val="minor"/>
      </rPr>
      <t>produits</t>
    </r>
  </si>
  <si>
    <t>Matière sèche exportée (tMS)</t>
  </si>
  <si>
    <t>MSexport</t>
  </si>
  <si>
    <t>Carbone exporté (tC)</t>
  </si>
  <si>
    <t>FluxProjet</t>
  </si>
  <si>
    <r>
      <t xml:space="preserve">Rendement sciage </t>
    </r>
    <r>
      <rPr>
        <i/>
        <sz val="9"/>
        <color theme="1"/>
        <rFont val="Calibri"/>
        <family val="2"/>
        <scheme val="minor"/>
      </rPr>
      <t>(connexes résineux en BI(50/50 pp/px) et feuillus en BE(100%)</t>
    </r>
  </si>
  <si>
    <t>Proportion Bois de sciage</t>
  </si>
  <si>
    <t>Proportion BI panneaux</t>
  </si>
  <si>
    <t>Proportion BI papier</t>
  </si>
  <si>
    <t>Proportion BE</t>
  </si>
  <si>
    <t>Flux annuel Bois de sciage (tC)</t>
  </si>
  <si>
    <t>Flux annuel BI panneaux (tC)</t>
  </si>
  <si>
    <t>Flux annuel BI papier (tC)</t>
  </si>
  <si>
    <t>Flux annuel BE (tC)</t>
  </si>
  <si>
    <r>
      <t>Stock de carbone dans le Bois sciage (t</t>
    </r>
    <r>
      <rPr>
        <sz val="8"/>
        <color theme="1"/>
        <rFont val="Calibri"/>
        <family val="2"/>
        <scheme val="minor"/>
      </rPr>
      <t>1/2</t>
    </r>
    <r>
      <rPr>
        <sz val="11"/>
        <color theme="1"/>
        <rFont val="Calibri"/>
        <family val="2"/>
        <scheme val="minor"/>
      </rPr>
      <t xml:space="preserve"> = 35ans)</t>
    </r>
  </si>
  <si>
    <t>kBO</t>
  </si>
  <si>
    <r>
      <t>Stock de carbone dans le BI panneaux (t</t>
    </r>
    <r>
      <rPr>
        <sz val="8"/>
        <color theme="1"/>
        <rFont val="Calibri"/>
        <family val="2"/>
        <scheme val="minor"/>
      </rPr>
      <t>1/2</t>
    </r>
    <r>
      <rPr>
        <sz val="11"/>
        <color theme="1"/>
        <rFont val="Calibri"/>
        <family val="2"/>
        <scheme val="minor"/>
      </rPr>
      <t xml:space="preserve"> = 25ans)</t>
    </r>
  </si>
  <si>
    <t>kBI.px</t>
  </si>
  <si>
    <r>
      <t>Stock de carbone dans le BI papier (t</t>
    </r>
    <r>
      <rPr>
        <sz val="8"/>
        <color theme="1"/>
        <rFont val="Calibri"/>
        <family val="2"/>
        <scheme val="minor"/>
      </rPr>
      <t>1/2</t>
    </r>
    <r>
      <rPr>
        <sz val="11"/>
        <color theme="1"/>
        <rFont val="Calibri"/>
        <family val="2"/>
        <scheme val="minor"/>
      </rPr>
      <t xml:space="preserve"> = 2ans)</t>
    </r>
  </si>
  <si>
    <t>kBI.pp</t>
  </si>
  <si>
    <t>Stock de carbone dans le BE</t>
  </si>
  <si>
    <t>Pas de REAproduits</t>
  </si>
  <si>
    <t>Total stock de carbone dans les produits (tC)</t>
  </si>
  <si>
    <t>Total stock de carbone dans les produits (tC02eq)</t>
  </si>
  <si>
    <t>CnProjet</t>
  </si>
  <si>
    <t>CnProjet-CnRef</t>
  </si>
  <si>
    <t>Moyenne des écarts sur les 30 premières années</t>
  </si>
  <si>
    <t>CnRef</t>
  </si>
  <si>
    <r>
      <t xml:space="preserve">PROJET (reboisement Cèdre de l'Atlas </t>
    </r>
    <r>
      <rPr>
        <b/>
        <sz val="11"/>
        <color theme="1"/>
        <rFont val="Calibri"/>
        <family val="2"/>
        <scheme val="minor"/>
      </rPr>
      <t>fertilité 2</t>
    </r>
    <r>
      <rPr>
        <sz val="11"/>
        <color theme="1"/>
        <rFont val="Calibri"/>
        <family val="2"/>
        <scheme val="minor"/>
      </rPr>
      <t>)</t>
    </r>
  </si>
  <si>
    <t>A définir</t>
  </si>
  <si>
    <t>Uniquement si non démonstration (Démontré Doc 8)</t>
  </si>
  <si>
    <t>Dans les départements concernés (Démontré Doc 9)</t>
  </si>
  <si>
    <t>Uniquement si non démonstration (Démontré Doc 6)</t>
  </si>
  <si>
    <r>
      <rPr>
        <sz val="14"/>
        <color theme="1"/>
        <rFont val="Calibri"/>
        <family val="2"/>
        <scheme val="minor"/>
      </rPr>
      <t xml:space="preserve">PROJET (reboisement Cèdre de l'Atlas </t>
    </r>
    <r>
      <rPr>
        <b/>
        <sz val="11"/>
        <color theme="1"/>
        <rFont val="Calibri"/>
        <family val="2"/>
        <scheme val="minor"/>
      </rPr>
      <t>fertilité 2</t>
    </r>
    <r>
      <rPr>
        <sz val="11"/>
        <color theme="1"/>
        <rFont val="Calibri"/>
        <family val="2"/>
        <scheme val="minor"/>
      </rPr>
      <t>)</t>
    </r>
  </si>
  <si>
    <r>
      <t xml:space="preserve">REFERENCE (recolonisation en Feuillus divers </t>
    </r>
    <r>
      <rPr>
        <b/>
        <sz val="11"/>
        <color theme="1"/>
        <rFont val="Calibri"/>
        <family val="2"/>
        <scheme val="minor"/>
      </rPr>
      <t>fertilité 2</t>
    </r>
    <r>
      <rPr>
        <sz val="14"/>
        <color theme="1"/>
        <rFont val="Calibri"/>
        <family val="2"/>
        <scheme val="minor"/>
      </rPr>
      <t>)</t>
    </r>
  </si>
  <si>
    <r>
      <t>REFERENCE (recolonisation en Feuillus divers</t>
    </r>
    <r>
      <rPr>
        <b/>
        <sz val="11"/>
        <color theme="1"/>
        <rFont val="Calibri"/>
        <family val="2"/>
        <scheme val="minor"/>
      </rPr>
      <t xml:space="preserve"> fertilité 2</t>
    </r>
    <r>
      <rPr>
        <sz val="14"/>
        <color theme="1"/>
        <rFont val="Calibri"/>
        <family val="2"/>
        <scheme val="minor"/>
      </rPr>
      <t>)</t>
    </r>
  </si>
  <si>
    <t>R''</t>
  </si>
  <si>
    <t>REA forêt</t>
  </si>
  <si>
    <t>tC</t>
  </si>
  <si>
    <t>REA forêt générées</t>
  </si>
  <si>
    <t>Analyse économique de l'additionalité</t>
  </si>
  <si>
    <r>
      <rPr>
        <sz val="14"/>
        <color theme="1"/>
        <rFont val="Calibri"/>
        <family val="2"/>
        <scheme val="minor"/>
      </rPr>
      <t xml:space="preserve">PROJET (reboisement Sapins de Céphalonie </t>
    </r>
    <r>
      <rPr>
        <b/>
        <sz val="11"/>
        <color theme="1"/>
        <rFont val="Calibri"/>
        <family val="2"/>
        <scheme val="minor"/>
      </rPr>
      <t>fertilité 2</t>
    </r>
    <r>
      <rPr>
        <sz val="11"/>
        <color theme="1"/>
        <rFont val="Calibri"/>
        <family val="2"/>
        <scheme val="minor"/>
      </rPr>
      <t>) - Estimation à partir des tables de production du sapin pectiné du guide des sylvicultures de Montagne Alpes du Sud françaises</t>
    </r>
  </si>
  <si>
    <r>
      <t xml:space="preserve">PROJET (reboisement Sapin de Céphalonie </t>
    </r>
    <r>
      <rPr>
        <b/>
        <sz val="11"/>
        <color theme="1"/>
        <rFont val="Calibri"/>
        <family val="2"/>
        <scheme val="minor"/>
      </rPr>
      <t>fertilité 2</t>
    </r>
    <r>
      <rPr>
        <sz val="11"/>
        <color theme="1"/>
        <rFont val="Calibri"/>
        <family val="2"/>
        <scheme val="minor"/>
      </rPr>
      <t>)</t>
    </r>
  </si>
  <si>
    <r>
      <rPr>
        <sz val="14"/>
        <color theme="1"/>
        <rFont val="Calibri"/>
        <family val="2"/>
        <scheme val="minor"/>
      </rPr>
      <t xml:space="preserve">PROJET (reboisement Sapin de Céphalonie </t>
    </r>
    <r>
      <rPr>
        <b/>
        <sz val="11"/>
        <color theme="1"/>
        <rFont val="Calibri"/>
        <family val="2"/>
        <scheme val="minor"/>
      </rPr>
      <t>fertilité 2</t>
    </r>
    <r>
      <rPr>
        <sz val="11"/>
        <color theme="1"/>
        <rFont val="Calibri"/>
        <family val="2"/>
        <scheme val="minor"/>
      </rPr>
      <t>)</t>
    </r>
  </si>
  <si>
    <r>
      <t xml:space="preserve">PROJET (reboisement Pin noir d'Autriche </t>
    </r>
    <r>
      <rPr>
        <b/>
        <sz val="11"/>
        <color theme="1"/>
        <rFont val="Calibri"/>
        <family val="2"/>
        <scheme val="minor"/>
      </rPr>
      <t>fertilité 2</t>
    </r>
    <r>
      <rPr>
        <sz val="11"/>
        <color theme="1"/>
        <rFont val="Calibri"/>
        <family val="2"/>
        <scheme val="minor"/>
      </rPr>
      <t>) - Guide de sylviculture des montagnes du Sud PO2_5</t>
    </r>
  </si>
  <si>
    <r>
      <t xml:space="preserve">PROJET (reboisement Pin noir d'Autriche </t>
    </r>
    <r>
      <rPr>
        <b/>
        <sz val="11"/>
        <color theme="1"/>
        <rFont val="Calibri"/>
        <family val="2"/>
        <scheme val="minor"/>
      </rPr>
      <t>fertilité 2</t>
    </r>
    <r>
      <rPr>
        <sz val="11"/>
        <color theme="1"/>
        <rFont val="Calibri"/>
        <family val="2"/>
        <scheme val="minor"/>
      </rPr>
      <t>)</t>
    </r>
  </si>
  <si>
    <t>Scénario : Replantation en Cèdre de l'Atlas, Pin noir d'Autriche et Sapin de Céphalonie en fertilité 2</t>
  </si>
  <si>
    <t>Si densité inférieure aux seuils prévus</t>
  </si>
  <si>
    <r>
      <rPr>
        <sz val="14"/>
        <color theme="1"/>
        <rFont val="Calibri"/>
        <family val="2"/>
        <scheme val="minor"/>
      </rPr>
      <t xml:space="preserve">PROJET (reboisement Cèdre de l'Atlas </t>
    </r>
    <r>
      <rPr>
        <b/>
        <sz val="11"/>
        <color theme="1"/>
        <rFont val="Calibri"/>
        <family val="2"/>
        <scheme val="minor"/>
      </rPr>
      <t>fertilité 2</t>
    </r>
    <r>
      <rPr>
        <sz val="11"/>
        <color theme="1"/>
        <rFont val="Calibri"/>
        <family val="2"/>
        <scheme val="minor"/>
      </rPr>
      <t>) - Production biologique source INRA / Revue Forestière Française  + Guide des sylvicultures de Montagne Alpes du Sud françaises (1ere éclaircie de 30% de volume en moins, puis 20% en moyenne)</t>
    </r>
  </si>
  <si>
    <t>Classe 1 = article RFF</t>
  </si>
  <si>
    <t>Classe 2 = moyenne calculée entre classes 1 et 3</t>
  </si>
  <si>
    <t>Classe 3 = article RFF</t>
  </si>
  <si>
    <t>Age</t>
  </si>
  <si>
    <t>Ho</t>
  </si>
  <si>
    <t>Prod. Totale</t>
  </si>
  <si>
    <t>Acc. Moyen annuel</t>
  </si>
  <si>
    <t>Classe 2 : modélisation sylvicole avec volume total produit (données RFF) et éclaircies (5 éclaircies - cf. GSM p.186 pour le Cèdre en fertilité 2)</t>
  </si>
  <si>
    <t>Hypothèse (cf. article RFF) : un peu plus de la moitié du volume total produit par le peuplement est récolté lors des éclaircies</t>
  </si>
  <si>
    <t>NB : cette modélisation sert à définir un itinéraire sylvicole sur la durée de vie du boisement mais n'a pas d'impact sur les réductions d'émissions calculées à 30 ans</t>
  </si>
  <si>
    <t>Prod. entre 2 coupes</t>
  </si>
  <si>
    <t>Vol. sur pied avant coupe</t>
  </si>
  <si>
    <t>Vol. sur pied après coupe</t>
  </si>
  <si>
    <t>Vol. prélevé en éclaricie</t>
  </si>
  <si>
    <t>Contrôle</t>
  </si>
  <si>
    <t>Dans cette modélisation, 53% du volume total produit par le boisement a été prélevé lors des éclaircies successives.</t>
  </si>
  <si>
    <t>C'est cohérent avec les données établies par l'auteur.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</si>
</sst>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\ &quot;€&quot;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12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104">
    <xf numFmtId="0" fontId="0" fillId="0" borderId="0" xfId="0"/>
    <xf numFmtId="0" fontId="1" fillId="0" borderId="0" xfId="0" applyFont="1"/>
    <xf numFmtId="2" fontId="0" fillId="0" borderId="0" xfId="0" applyNumberFormat="1"/>
    <xf numFmtId="1" fontId="0" fillId="0" borderId="0" xfId="0" applyNumberFormat="1"/>
    <xf numFmtId="0" fontId="0" fillId="0" borderId="0" xfId="0" applyFill="1"/>
    <xf numFmtId="0" fontId="0" fillId="5" borderId="0" xfId="0" applyFill="1"/>
    <xf numFmtId="1" fontId="0" fillId="5" borderId="0" xfId="0" applyNumberFormat="1" applyFill="1"/>
    <xf numFmtId="164" fontId="4" fillId="0" borderId="0" xfId="0" applyNumberFormat="1" applyFont="1"/>
    <xf numFmtId="164" fontId="4" fillId="5" borderId="0" xfId="0" applyNumberFormat="1" applyFont="1" applyFill="1"/>
    <xf numFmtId="164" fontId="4" fillId="3" borderId="0" xfId="0" applyNumberFormat="1" applyFont="1" applyFill="1"/>
    <xf numFmtId="164" fontId="1" fillId="3" borderId="0" xfId="0" applyNumberFormat="1" applyFont="1" applyFill="1"/>
    <xf numFmtId="164" fontId="1" fillId="0" borderId="0" xfId="0" applyNumberFormat="1" applyFont="1"/>
    <xf numFmtId="0" fontId="1" fillId="5" borderId="0" xfId="0" applyFont="1" applyFill="1"/>
    <xf numFmtId="0" fontId="0" fillId="0" borderId="0" xfId="0" applyAlignment="1">
      <alignment horizontal="right"/>
    </xf>
    <xf numFmtId="2" fontId="0" fillId="5" borderId="0" xfId="0" applyNumberFormat="1" applyFill="1"/>
    <xf numFmtId="1" fontId="1" fillId="0" borderId="0" xfId="0" applyNumberFormat="1" applyFont="1" applyAlignment="1">
      <alignment horizontal="right"/>
    </xf>
    <xf numFmtId="0" fontId="3" fillId="0" borderId="0" xfId="0" applyFont="1"/>
    <xf numFmtId="0" fontId="1" fillId="0" borderId="0" xfId="0" applyFont="1"/>
    <xf numFmtId="0" fontId="2" fillId="0" borderId="0" xfId="0" applyFont="1" applyAlignment="1">
      <alignment horizontal="left"/>
    </xf>
    <xf numFmtId="1" fontId="6" fillId="0" borderId="0" xfId="0" applyNumberFormat="1" applyFont="1"/>
    <xf numFmtId="9" fontId="0" fillId="0" borderId="0" xfId="0" applyNumberFormat="1" applyAlignment="1">
      <alignment horizontal="right"/>
    </xf>
    <xf numFmtId="0" fontId="0" fillId="6" borderId="0" xfId="0" applyFill="1"/>
    <xf numFmtId="9" fontId="0" fillId="0" borderId="0" xfId="1" applyFont="1" applyFill="1"/>
    <xf numFmtId="9" fontId="0" fillId="5" borderId="0" xfId="1" applyFont="1" applyFill="1"/>
    <xf numFmtId="9" fontId="0" fillId="0" borderId="0" xfId="1" applyFont="1"/>
    <xf numFmtId="0" fontId="8" fillId="0" borderId="0" xfId="0" applyFont="1"/>
    <xf numFmtId="0" fontId="1" fillId="0" borderId="0" xfId="0" applyFont="1" applyAlignment="1">
      <alignment horizontal="right"/>
    </xf>
    <xf numFmtId="1" fontId="1" fillId="0" borderId="0" xfId="0" applyNumberFormat="1" applyFont="1"/>
    <xf numFmtId="2" fontId="0" fillId="7" borderId="0" xfId="0" applyNumberFormat="1" applyFill="1"/>
    <xf numFmtId="0" fontId="1" fillId="0" borderId="0" xfId="0" applyFont="1"/>
    <xf numFmtId="0" fontId="0" fillId="8" borderId="0" xfId="0" applyFill="1"/>
    <xf numFmtId="0" fontId="1" fillId="8" borderId="0" xfId="0" applyFont="1" applyFill="1"/>
    <xf numFmtId="0" fontId="2" fillId="0" borderId="0" xfId="0" applyFont="1" applyAlignment="1">
      <alignment horizontal="left"/>
    </xf>
    <xf numFmtId="0" fontId="1" fillId="0" borderId="0" xfId="0" applyFont="1"/>
    <xf numFmtId="0" fontId="1" fillId="0" borderId="0" xfId="0" applyFont="1"/>
    <xf numFmtId="0" fontId="0" fillId="0" borderId="0" xfId="0"/>
    <xf numFmtId="0" fontId="3" fillId="0" borderId="0" xfId="0" applyFont="1" applyFill="1" applyAlignment="1"/>
    <xf numFmtId="0" fontId="0" fillId="0" borderId="0" xfId="0"/>
    <xf numFmtId="164" fontId="1" fillId="0" borderId="0" xfId="0" applyNumberFormat="1" applyFont="1" applyFill="1"/>
    <xf numFmtId="0" fontId="1" fillId="0" borderId="0" xfId="0" applyFont="1" applyFill="1"/>
    <xf numFmtId="9" fontId="0" fillId="8" borderId="0" xfId="1" applyFont="1" applyFill="1"/>
    <xf numFmtId="0" fontId="3" fillId="0" borderId="0" xfId="0" applyFont="1" applyFill="1"/>
    <xf numFmtId="0" fontId="0" fillId="0" borderId="0" xfId="0"/>
    <xf numFmtId="0" fontId="1" fillId="0" borderId="0" xfId="0" applyFont="1"/>
    <xf numFmtId="0" fontId="0" fillId="0" borderId="0" xfId="0"/>
    <xf numFmtId="0" fontId="2" fillId="0" borderId="0" xfId="0" applyFont="1" applyAlignment="1">
      <alignment horizontal="left"/>
    </xf>
    <xf numFmtId="0" fontId="10" fillId="0" borderId="0" xfId="0" applyFont="1"/>
    <xf numFmtId="0" fontId="1" fillId="3" borderId="0" xfId="0" applyFont="1" applyFill="1"/>
    <xf numFmtId="0" fontId="1" fillId="0" borderId="0" xfId="0" applyFont="1"/>
    <xf numFmtId="0" fontId="0" fillId="0" borderId="0" xfId="0"/>
    <xf numFmtId="0" fontId="0" fillId="0" borderId="0" xfId="0"/>
    <xf numFmtId="0" fontId="0" fillId="9" borderId="0" xfId="0" applyFill="1"/>
    <xf numFmtId="0" fontId="1" fillId="9" borderId="0" xfId="0" applyFont="1" applyFill="1"/>
    <xf numFmtId="1" fontId="1" fillId="9" borderId="0" xfId="0" applyNumberFormat="1" applyFont="1" applyFill="1"/>
    <xf numFmtId="165" fontId="0" fillId="9" borderId="0" xfId="0" applyNumberFormat="1" applyFill="1"/>
    <xf numFmtId="0" fontId="1" fillId="0" borderId="0" xfId="0" applyFont="1"/>
    <xf numFmtId="0" fontId="1" fillId="0" borderId="0" xfId="0" applyFont="1"/>
    <xf numFmtId="0" fontId="1" fillId="0" borderId="0" xfId="0" applyFont="1"/>
    <xf numFmtId="0" fontId="0" fillId="0" borderId="0" xfId="0"/>
    <xf numFmtId="0" fontId="0" fillId="0" borderId="0" xfId="0"/>
    <xf numFmtId="2" fontId="0" fillId="0" borderId="0" xfId="0" quotePrefix="1" applyNumberFormat="1"/>
    <xf numFmtId="0" fontId="0" fillId="0" borderId="0" xfId="0" applyAlignment="1">
      <alignment horizontal="center"/>
    </xf>
    <xf numFmtId="0" fontId="0" fillId="0" borderId="0" xfId="0"/>
    <xf numFmtId="164" fontId="0" fillId="0" borderId="0" xfId="0" applyNumberFormat="1"/>
    <xf numFmtId="0" fontId="0" fillId="0" borderId="0" xfId="0" applyAlignment="1">
      <alignment horizontal="left"/>
    </xf>
    <xf numFmtId="0" fontId="3" fillId="2" borderId="0" xfId="0" applyFont="1" applyFill="1"/>
    <xf numFmtId="0" fontId="0" fillId="0" borderId="0" xfId="0" applyAlignment="1">
      <alignment horizontal="center"/>
    </xf>
    <xf numFmtId="0" fontId="0" fillId="0" borderId="0" xfId="0" applyAlignment="1">
      <alignment horizontal="left" vertical="center"/>
    </xf>
    <xf numFmtId="9" fontId="6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wrapText="1"/>
    </xf>
    <xf numFmtId="9" fontId="0" fillId="0" borderId="0" xfId="0" applyNumberFormat="1" applyAlignment="1">
      <alignment horizontal="center"/>
    </xf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9" fontId="4" fillId="0" borderId="0" xfId="0" applyNumberFormat="1" applyFont="1" applyAlignment="1">
      <alignment horizontal="center"/>
    </xf>
    <xf numFmtId="0" fontId="0" fillId="2" borderId="0" xfId="0" applyFill="1"/>
    <xf numFmtId="0" fontId="2" fillId="0" borderId="0" xfId="0" applyFont="1" applyAlignment="1">
      <alignment horizontal="left"/>
    </xf>
    <xf numFmtId="0" fontId="3" fillId="4" borderId="0" xfId="0" applyFont="1" applyFill="1"/>
    <xf numFmtId="0" fontId="3" fillId="4" borderId="0" xfId="0" applyFont="1" applyFill="1" applyAlignment="1"/>
    <xf numFmtId="0" fontId="7" fillId="10" borderId="0" xfId="0" applyFont="1" applyFill="1" applyAlignment="1">
      <alignment horizontal="centerContinuous"/>
    </xf>
    <xf numFmtId="0" fontId="1" fillId="8" borderId="0" xfId="0" applyFont="1" applyFill="1" applyAlignment="1">
      <alignment horizontal="centerContinuous"/>
    </xf>
    <xf numFmtId="0" fontId="7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7" fillId="0" borderId="1" xfId="0" applyFont="1" applyBorder="1"/>
    <xf numFmtId="0" fontId="0" fillId="0" borderId="1" xfId="0" applyBorder="1"/>
    <xf numFmtId="4" fontId="0" fillId="0" borderId="1" xfId="0" applyNumberFormat="1" applyBorder="1"/>
    <xf numFmtId="3" fontId="1" fillId="0" borderId="1" xfId="0" applyNumberFormat="1" applyFont="1" applyBorder="1"/>
    <xf numFmtId="0" fontId="0" fillId="0" borderId="0" xfId="0" applyAlignment="1">
      <alignment horizontal="centerContinuous" wrapText="1"/>
    </xf>
    <xf numFmtId="0" fontId="0" fillId="0" borderId="0" xfId="0" applyAlignment="1">
      <alignment horizontal="centerContinuous"/>
    </xf>
    <xf numFmtId="0" fontId="0" fillId="0" borderId="1" xfId="0" applyBorder="1" applyAlignment="1">
      <alignment wrapText="1"/>
    </xf>
    <xf numFmtId="0" fontId="1" fillId="9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3" fontId="0" fillId="0" borderId="1" xfId="0" applyNumberFormat="1" applyBorder="1"/>
    <xf numFmtId="3" fontId="1" fillId="9" borderId="1" xfId="0" applyNumberFormat="1" applyFont="1" applyFill="1" applyBorder="1" applyAlignment="1">
      <alignment horizontal="center"/>
    </xf>
    <xf numFmtId="3" fontId="0" fillId="0" borderId="0" xfId="0" applyNumberFormat="1"/>
    <xf numFmtId="0" fontId="0" fillId="10" borderId="1" xfId="0" applyFill="1" applyBorder="1"/>
    <xf numFmtId="0" fontId="1" fillId="11" borderId="1" xfId="0" applyFont="1" applyFill="1" applyBorder="1"/>
    <xf numFmtId="3" fontId="7" fillId="9" borderId="2" xfId="0" applyNumberFormat="1" applyFont="1" applyFill="1" applyBorder="1" applyAlignment="1">
      <alignment horizontal="center"/>
    </xf>
    <xf numFmtId="3" fontId="7" fillId="9" borderId="3" xfId="0" applyNumberFormat="1" applyFont="1" applyFill="1" applyBorder="1" applyAlignment="1">
      <alignment horizontal="center"/>
    </xf>
    <xf numFmtId="3" fontId="7" fillId="0" borderId="3" xfId="0" applyNumberFormat="1" applyFont="1" applyBorder="1"/>
    <xf numFmtId="3" fontId="7" fillId="11" borderId="4" xfId="0" applyNumberFormat="1" applyFont="1" applyFill="1" applyBorder="1"/>
    <xf numFmtId="9" fontId="0" fillId="0" borderId="0" xfId="0" applyNumberFormat="1"/>
  </cellXfs>
  <cellStyles count="2">
    <cellStyle name="Normal" xfId="0" builtinId="0"/>
    <cellStyle name="Pourcentage" xfId="1" builtinId="5"/>
  </cellStyles>
  <dxfs count="45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8700\01-PSI\03-SI_METIER\05_PROJETS_SPECIFIQUES_SI\Romane\98_Exemple_Dossier_Somail\Doc_11_REA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Reseau%20Carbone\Label%20Bas%20Carbone\DT%20MM\FD%20Cousson\Demande_labellisation_dec2020\Doc11_Calcul_RE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A_p87"/>
      <sheetName val="REA_p88"/>
      <sheetName val="REA_p90"/>
    </sheetNames>
    <sheetDataSet>
      <sheetData sheetId="0">
        <row r="9">
          <cell r="C9">
            <v>1</v>
          </cell>
        </row>
      </sheetData>
      <sheetData sheetId="1" refreshError="1"/>
      <sheetData sheetId="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A-PIN-NOIR-Fert2"/>
      <sheetName val="REA-CEDRE-Fert2"/>
      <sheetName val="Modelisation_CEDRE"/>
      <sheetName val="Synthese-REA"/>
    </sheetNames>
    <sheetDataSet>
      <sheetData sheetId="0">
        <row r="30">
          <cell r="C30">
            <v>0.5</v>
          </cell>
        </row>
      </sheetData>
      <sheetData sheetId="1">
        <row r="7">
          <cell r="C7">
            <v>7.15</v>
          </cell>
        </row>
        <row r="30">
          <cell r="C30">
            <v>0.5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CD1F52-02AE-4916-8025-8299536F47BE}">
  <dimension ref="A1:FQ88"/>
  <sheetViews>
    <sheetView tabSelected="1" topLeftCell="A7" workbookViewId="0">
      <pane xSplit="1" topLeftCell="AV1" activePane="topRight" state="frozen"/>
      <selection pane="topRight" activeCell="A9" sqref="A9:T9"/>
    </sheetView>
  </sheetViews>
  <sheetFormatPr baseColWidth="10" defaultRowHeight="15" x14ac:dyDescent="0.25"/>
  <cols>
    <col min="1" max="1" width="32.5703125" customWidth="1"/>
    <col min="2" max="2" width="20.7109375" bestFit="1" customWidth="1"/>
  </cols>
  <sheetData>
    <row r="1" spans="1:122" x14ac:dyDescent="0.25">
      <c r="A1" s="1" t="s">
        <v>13</v>
      </c>
      <c r="B1" s="1" t="s">
        <v>12</v>
      </c>
      <c r="C1" s="1"/>
      <c r="D1" s="1"/>
      <c r="E1" s="1"/>
    </row>
    <row r="2" spans="1:122" x14ac:dyDescent="0.25">
      <c r="A2" s="72" t="s">
        <v>98</v>
      </c>
      <c r="B2" s="72"/>
      <c r="C2" s="72"/>
      <c r="D2" s="72"/>
      <c r="E2" s="72"/>
      <c r="F2" s="72"/>
    </row>
    <row r="3" spans="1:122" x14ac:dyDescent="0.25">
      <c r="A3" s="1"/>
      <c r="B3" s="1"/>
      <c r="C3" s="1"/>
      <c r="D3" s="1"/>
      <c r="E3" s="1"/>
    </row>
    <row r="4" spans="1:122" ht="18.75" x14ac:dyDescent="0.3">
      <c r="A4" s="77" t="s">
        <v>29</v>
      </c>
      <c r="B4" s="77"/>
      <c r="C4" s="77"/>
      <c r="D4" s="77"/>
      <c r="E4" s="32"/>
    </row>
    <row r="9" spans="1:122" ht="18.75" x14ac:dyDescent="0.3">
      <c r="A9" s="76" t="s">
        <v>100</v>
      </c>
      <c r="B9" s="76"/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</row>
    <row r="10" spans="1:122" x14ac:dyDescent="0.25">
      <c r="A10" t="s">
        <v>36</v>
      </c>
      <c r="B10" t="s">
        <v>32</v>
      </c>
      <c r="C10">
        <v>115</v>
      </c>
      <c r="D10">
        <v>1</v>
      </c>
      <c r="E10">
        <v>2</v>
      </c>
      <c r="F10">
        <v>3</v>
      </c>
      <c r="G10">
        <v>4</v>
      </c>
      <c r="H10">
        <v>5</v>
      </c>
      <c r="I10">
        <v>6</v>
      </c>
      <c r="J10">
        <v>7</v>
      </c>
      <c r="K10">
        <v>8</v>
      </c>
      <c r="L10">
        <v>9</v>
      </c>
      <c r="M10">
        <v>10</v>
      </c>
      <c r="N10">
        <v>11</v>
      </c>
      <c r="O10">
        <v>12</v>
      </c>
      <c r="P10">
        <v>13</v>
      </c>
      <c r="Q10">
        <v>14</v>
      </c>
      <c r="R10">
        <v>15</v>
      </c>
      <c r="S10">
        <v>16</v>
      </c>
      <c r="T10">
        <v>17</v>
      </c>
      <c r="U10">
        <v>18</v>
      </c>
      <c r="V10">
        <v>19</v>
      </c>
      <c r="W10">
        <v>20</v>
      </c>
      <c r="X10">
        <v>21</v>
      </c>
      <c r="Y10">
        <v>22</v>
      </c>
      <c r="Z10">
        <v>23</v>
      </c>
      <c r="AA10">
        <v>24</v>
      </c>
      <c r="AB10">
        <v>25</v>
      </c>
      <c r="AC10">
        <v>26</v>
      </c>
      <c r="AD10">
        <v>27</v>
      </c>
      <c r="AE10">
        <v>28</v>
      </c>
      <c r="AF10">
        <v>29</v>
      </c>
      <c r="AG10" s="5">
        <v>30</v>
      </c>
      <c r="AH10">
        <v>31</v>
      </c>
      <c r="AI10">
        <v>32</v>
      </c>
      <c r="AJ10">
        <v>33</v>
      </c>
      <c r="AK10">
        <v>34</v>
      </c>
      <c r="AL10">
        <v>35</v>
      </c>
      <c r="AM10">
        <v>36</v>
      </c>
      <c r="AN10">
        <v>37</v>
      </c>
      <c r="AO10">
        <v>38</v>
      </c>
      <c r="AP10">
        <v>39</v>
      </c>
      <c r="AQ10">
        <v>40</v>
      </c>
      <c r="AR10">
        <v>41</v>
      </c>
      <c r="AS10">
        <v>42</v>
      </c>
      <c r="AT10">
        <v>43</v>
      </c>
      <c r="AU10">
        <v>44</v>
      </c>
      <c r="AV10">
        <v>45</v>
      </c>
      <c r="AW10">
        <v>46</v>
      </c>
      <c r="AX10">
        <v>47</v>
      </c>
      <c r="AY10">
        <v>48</v>
      </c>
      <c r="AZ10">
        <v>49</v>
      </c>
      <c r="BA10">
        <v>50</v>
      </c>
      <c r="BB10">
        <v>51</v>
      </c>
      <c r="BC10">
        <v>52</v>
      </c>
      <c r="BD10">
        <v>53</v>
      </c>
      <c r="BE10">
        <v>54</v>
      </c>
      <c r="BF10">
        <v>55</v>
      </c>
      <c r="BG10">
        <v>56</v>
      </c>
      <c r="BH10">
        <v>57</v>
      </c>
      <c r="BI10">
        <v>58</v>
      </c>
      <c r="BJ10">
        <v>59</v>
      </c>
      <c r="BK10">
        <v>60</v>
      </c>
      <c r="BL10">
        <v>61</v>
      </c>
      <c r="BM10">
        <v>62</v>
      </c>
      <c r="BN10">
        <v>63</v>
      </c>
      <c r="BO10">
        <v>64</v>
      </c>
      <c r="BP10">
        <v>65</v>
      </c>
      <c r="BQ10">
        <v>66</v>
      </c>
      <c r="BR10">
        <v>67</v>
      </c>
      <c r="BS10">
        <v>68</v>
      </c>
      <c r="BT10">
        <v>69</v>
      </c>
      <c r="BU10">
        <v>70</v>
      </c>
      <c r="BV10">
        <v>71</v>
      </c>
      <c r="BW10">
        <v>72</v>
      </c>
      <c r="BX10">
        <v>73</v>
      </c>
      <c r="BY10">
        <v>74</v>
      </c>
      <c r="BZ10">
        <v>75</v>
      </c>
      <c r="CA10">
        <v>76</v>
      </c>
      <c r="CB10">
        <v>77</v>
      </c>
      <c r="CC10">
        <v>78</v>
      </c>
      <c r="CD10">
        <v>79</v>
      </c>
      <c r="CE10">
        <v>80</v>
      </c>
      <c r="CF10">
        <v>81</v>
      </c>
      <c r="CG10">
        <v>82</v>
      </c>
      <c r="CH10">
        <v>83</v>
      </c>
      <c r="CI10">
        <v>84</v>
      </c>
      <c r="CJ10">
        <v>85</v>
      </c>
      <c r="CK10">
        <v>86</v>
      </c>
      <c r="CL10">
        <v>87</v>
      </c>
      <c r="CM10">
        <v>88</v>
      </c>
      <c r="CN10">
        <v>89</v>
      </c>
      <c r="CO10">
        <v>90</v>
      </c>
      <c r="CP10">
        <v>91</v>
      </c>
      <c r="CQ10">
        <v>92</v>
      </c>
      <c r="CR10">
        <v>93</v>
      </c>
      <c r="CS10">
        <v>94</v>
      </c>
      <c r="CT10">
        <v>95</v>
      </c>
      <c r="CU10">
        <v>96</v>
      </c>
      <c r="CV10">
        <v>97</v>
      </c>
      <c r="CW10">
        <v>98</v>
      </c>
      <c r="CX10">
        <v>99</v>
      </c>
      <c r="CY10">
        <v>100</v>
      </c>
      <c r="CZ10">
        <v>101</v>
      </c>
      <c r="DA10">
        <v>102</v>
      </c>
      <c r="DB10">
        <v>103</v>
      </c>
      <c r="DC10">
        <v>104</v>
      </c>
      <c r="DD10">
        <v>105</v>
      </c>
      <c r="DE10">
        <v>106</v>
      </c>
      <c r="DF10">
        <v>107</v>
      </c>
      <c r="DG10">
        <v>108</v>
      </c>
      <c r="DH10">
        <v>109</v>
      </c>
      <c r="DI10">
        <v>110</v>
      </c>
      <c r="DJ10">
        <v>111</v>
      </c>
      <c r="DK10">
        <v>112</v>
      </c>
      <c r="DL10">
        <v>113</v>
      </c>
      <c r="DM10">
        <v>114</v>
      </c>
      <c r="DN10">
        <v>115</v>
      </c>
      <c r="DQ10" s="2"/>
      <c r="DR10" s="2"/>
    </row>
    <row r="11" spans="1:122" x14ac:dyDescent="0.25">
      <c r="A11" t="s">
        <v>37</v>
      </c>
      <c r="B11" t="s">
        <v>0</v>
      </c>
      <c r="C11" s="59">
        <f>0.65*C62</f>
        <v>1.4300000000000002</v>
      </c>
      <c r="AG11" s="5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</row>
    <row r="12" spans="1:122" x14ac:dyDescent="0.25">
      <c r="A12" t="s">
        <v>38</v>
      </c>
      <c r="B12" t="s">
        <v>1</v>
      </c>
      <c r="AG12" s="5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</row>
    <row r="13" spans="1:122" x14ac:dyDescent="0.25">
      <c r="A13" t="s">
        <v>2</v>
      </c>
      <c r="B13" t="s">
        <v>3</v>
      </c>
      <c r="AG13" s="5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</row>
    <row r="14" spans="1:122" x14ac:dyDescent="0.25">
      <c r="A14" t="s">
        <v>35</v>
      </c>
      <c r="B14" t="s">
        <v>4</v>
      </c>
      <c r="C14">
        <v>0.36</v>
      </c>
      <c r="D14">
        <v>0.36</v>
      </c>
      <c r="E14">
        <v>0.36</v>
      </c>
      <c r="F14">
        <v>0.36</v>
      </c>
      <c r="G14">
        <v>0.36</v>
      </c>
      <c r="H14">
        <v>0.36</v>
      </c>
      <c r="I14">
        <v>0.36</v>
      </c>
      <c r="J14">
        <v>0.36</v>
      </c>
      <c r="K14">
        <v>0.36</v>
      </c>
      <c r="L14">
        <v>0.36</v>
      </c>
      <c r="M14">
        <v>0.36</v>
      </c>
      <c r="N14">
        <v>0.36</v>
      </c>
      <c r="O14">
        <v>0.36</v>
      </c>
      <c r="P14">
        <v>0.36</v>
      </c>
      <c r="Q14">
        <v>0.36</v>
      </c>
      <c r="R14">
        <v>0.36</v>
      </c>
      <c r="S14">
        <v>0.36</v>
      </c>
      <c r="T14">
        <v>0.36</v>
      </c>
      <c r="U14">
        <v>0.36</v>
      </c>
      <c r="V14">
        <v>0.36</v>
      </c>
      <c r="W14">
        <v>0.36</v>
      </c>
      <c r="X14">
        <v>0.36</v>
      </c>
      <c r="Y14">
        <v>0.36</v>
      </c>
      <c r="Z14">
        <v>0.36</v>
      </c>
      <c r="AA14">
        <v>0.36</v>
      </c>
      <c r="AB14">
        <v>0.36</v>
      </c>
      <c r="AC14">
        <v>0.36</v>
      </c>
      <c r="AD14">
        <v>0.36</v>
      </c>
      <c r="AE14">
        <v>0.36</v>
      </c>
      <c r="AF14">
        <v>0.36</v>
      </c>
      <c r="AG14" s="5">
        <v>0.36</v>
      </c>
      <c r="AH14">
        <v>0.36</v>
      </c>
      <c r="AI14">
        <v>0.36</v>
      </c>
      <c r="AJ14">
        <v>0.36</v>
      </c>
      <c r="AK14">
        <v>0.36</v>
      </c>
      <c r="AL14">
        <v>0.36</v>
      </c>
      <c r="AM14">
        <v>0.36</v>
      </c>
      <c r="AN14">
        <v>0.36</v>
      </c>
      <c r="AO14">
        <v>0.36</v>
      </c>
      <c r="AP14">
        <v>0.36</v>
      </c>
      <c r="AQ14">
        <v>0.36</v>
      </c>
      <c r="AR14">
        <v>0.36</v>
      </c>
      <c r="AS14">
        <v>0.36</v>
      </c>
      <c r="AT14">
        <v>0.36</v>
      </c>
      <c r="AU14">
        <v>0.36</v>
      </c>
      <c r="AV14">
        <v>0.36</v>
      </c>
      <c r="AW14">
        <v>0.36</v>
      </c>
      <c r="AX14">
        <v>0.36</v>
      </c>
      <c r="AY14">
        <v>0.36</v>
      </c>
      <c r="AZ14">
        <v>0.36</v>
      </c>
      <c r="BA14">
        <v>0.36</v>
      </c>
      <c r="BB14">
        <v>0.36</v>
      </c>
      <c r="BC14">
        <v>0.36</v>
      </c>
      <c r="BD14">
        <v>0.36</v>
      </c>
      <c r="BE14">
        <v>0.36</v>
      </c>
      <c r="BF14">
        <v>0.36</v>
      </c>
      <c r="BG14">
        <v>0.36</v>
      </c>
      <c r="BH14">
        <v>0.36</v>
      </c>
      <c r="BI14">
        <v>0.36</v>
      </c>
      <c r="BJ14">
        <v>0.36</v>
      </c>
      <c r="BK14">
        <v>0.36</v>
      </c>
      <c r="BL14">
        <v>0.36</v>
      </c>
      <c r="BM14">
        <v>0.36</v>
      </c>
      <c r="BN14">
        <v>0.36</v>
      </c>
      <c r="BO14">
        <v>0.36</v>
      </c>
      <c r="BP14">
        <v>0.36</v>
      </c>
      <c r="BQ14">
        <v>0.36</v>
      </c>
      <c r="BR14">
        <v>0.36</v>
      </c>
      <c r="BS14">
        <v>0.36</v>
      </c>
      <c r="BT14">
        <v>0.36</v>
      </c>
      <c r="BU14">
        <v>0.36</v>
      </c>
      <c r="BV14">
        <v>0.36</v>
      </c>
      <c r="BW14">
        <v>0.36</v>
      </c>
      <c r="BX14">
        <v>0.36</v>
      </c>
      <c r="BY14">
        <v>0.36</v>
      </c>
      <c r="BZ14">
        <v>0.36</v>
      </c>
      <c r="CA14">
        <v>0.36</v>
      </c>
      <c r="CB14">
        <v>0.36</v>
      </c>
      <c r="CC14">
        <v>0.36</v>
      </c>
      <c r="CD14">
        <v>0.36</v>
      </c>
      <c r="CE14">
        <v>0.36</v>
      </c>
      <c r="CF14">
        <v>0.36</v>
      </c>
      <c r="CG14">
        <v>0.36</v>
      </c>
      <c r="CH14">
        <v>0.36</v>
      </c>
      <c r="CI14">
        <v>0.36</v>
      </c>
      <c r="CJ14">
        <v>0.36</v>
      </c>
      <c r="CK14">
        <v>0.36</v>
      </c>
      <c r="CL14">
        <v>0.36</v>
      </c>
      <c r="CM14">
        <v>0.36</v>
      </c>
      <c r="CN14">
        <v>0.36</v>
      </c>
      <c r="CO14">
        <v>0.36</v>
      </c>
      <c r="CP14">
        <v>0.36</v>
      </c>
      <c r="CQ14">
        <v>0.36</v>
      </c>
      <c r="CR14">
        <v>0.36</v>
      </c>
      <c r="CS14">
        <v>0.36</v>
      </c>
      <c r="CT14">
        <v>0.36</v>
      </c>
      <c r="CU14">
        <v>0.36</v>
      </c>
      <c r="CV14">
        <v>0.36</v>
      </c>
      <c r="CW14">
        <v>0.36</v>
      </c>
      <c r="CX14">
        <v>0.36</v>
      </c>
      <c r="CY14">
        <v>0.36</v>
      </c>
      <c r="CZ14">
        <v>0.36</v>
      </c>
      <c r="DA14">
        <v>0.36</v>
      </c>
      <c r="DB14">
        <v>0.36</v>
      </c>
      <c r="DC14">
        <v>0.36</v>
      </c>
      <c r="DD14">
        <v>0.36</v>
      </c>
      <c r="DE14">
        <v>0.36</v>
      </c>
      <c r="DF14">
        <v>0.36</v>
      </c>
      <c r="DG14">
        <v>0.36</v>
      </c>
      <c r="DH14">
        <v>0.36</v>
      </c>
      <c r="DI14">
        <v>0.36</v>
      </c>
      <c r="DJ14">
        <v>0.36</v>
      </c>
      <c r="DK14">
        <v>0.36</v>
      </c>
      <c r="DL14">
        <v>0.36</v>
      </c>
      <c r="DM14">
        <v>0.36</v>
      </c>
      <c r="DN14">
        <v>0.36</v>
      </c>
      <c r="DO14" s="2"/>
      <c r="DP14" s="2"/>
      <c r="DQ14" s="2"/>
      <c r="DR14" s="2"/>
    </row>
    <row r="15" spans="1:122" x14ac:dyDescent="0.25">
      <c r="A15" t="s">
        <v>34</v>
      </c>
      <c r="B15" t="s">
        <v>27</v>
      </c>
      <c r="C15">
        <v>1.3</v>
      </c>
      <c r="D15">
        <v>1.3</v>
      </c>
      <c r="E15">
        <v>1.3</v>
      </c>
      <c r="F15">
        <v>1.3</v>
      </c>
      <c r="G15">
        <v>1.3</v>
      </c>
      <c r="H15">
        <v>1.3</v>
      </c>
      <c r="I15">
        <v>1.3</v>
      </c>
      <c r="J15">
        <v>1.3</v>
      </c>
      <c r="K15">
        <v>1.3</v>
      </c>
      <c r="L15">
        <v>1.3</v>
      </c>
      <c r="M15">
        <v>1.3</v>
      </c>
      <c r="N15">
        <v>1.3</v>
      </c>
      <c r="O15">
        <v>1.3</v>
      </c>
      <c r="P15">
        <v>1.3</v>
      </c>
      <c r="Q15">
        <v>1.3</v>
      </c>
      <c r="R15">
        <v>1.3</v>
      </c>
      <c r="S15">
        <v>1.3</v>
      </c>
      <c r="T15">
        <v>1.3</v>
      </c>
      <c r="U15">
        <v>1.3</v>
      </c>
      <c r="V15">
        <v>1.3</v>
      </c>
      <c r="W15">
        <v>1.3</v>
      </c>
      <c r="X15">
        <v>1.3</v>
      </c>
      <c r="Y15">
        <v>1.3</v>
      </c>
      <c r="Z15">
        <v>1.3</v>
      </c>
      <c r="AA15">
        <v>1.3</v>
      </c>
      <c r="AB15">
        <v>1.3</v>
      </c>
      <c r="AC15">
        <v>1.3</v>
      </c>
      <c r="AD15">
        <v>1.3</v>
      </c>
      <c r="AE15">
        <v>1.3</v>
      </c>
      <c r="AF15">
        <v>1.3</v>
      </c>
      <c r="AG15" s="5">
        <v>1.3</v>
      </c>
      <c r="AH15">
        <v>1.3</v>
      </c>
      <c r="AI15">
        <v>1.3</v>
      </c>
      <c r="AJ15">
        <v>1.3</v>
      </c>
      <c r="AK15">
        <v>1.3</v>
      </c>
      <c r="AL15">
        <v>1.3</v>
      </c>
      <c r="AM15">
        <v>1.3</v>
      </c>
      <c r="AN15">
        <v>1.3</v>
      </c>
      <c r="AO15">
        <v>1.3</v>
      </c>
      <c r="AP15">
        <v>1.3</v>
      </c>
      <c r="AQ15">
        <v>1.3</v>
      </c>
      <c r="AR15">
        <v>1.3</v>
      </c>
      <c r="AS15">
        <v>1.3</v>
      </c>
      <c r="AT15">
        <v>1.3</v>
      </c>
      <c r="AU15">
        <v>1.3</v>
      </c>
      <c r="AV15">
        <v>1.3</v>
      </c>
      <c r="AW15">
        <v>1.3</v>
      </c>
      <c r="AX15">
        <v>1.3</v>
      </c>
      <c r="AY15">
        <v>1.3</v>
      </c>
      <c r="AZ15">
        <v>1.3</v>
      </c>
      <c r="BA15">
        <v>1.3</v>
      </c>
      <c r="BB15">
        <v>1.3</v>
      </c>
      <c r="BC15">
        <v>1.3</v>
      </c>
      <c r="BD15">
        <v>1.3</v>
      </c>
      <c r="BE15">
        <v>1.3</v>
      </c>
      <c r="BF15">
        <v>1.3</v>
      </c>
      <c r="BG15">
        <v>1.3</v>
      </c>
      <c r="BH15">
        <v>1.3</v>
      </c>
      <c r="BI15">
        <v>1.3</v>
      </c>
      <c r="BJ15">
        <v>1.3</v>
      </c>
      <c r="BK15">
        <v>1.3</v>
      </c>
      <c r="BL15">
        <v>1.3</v>
      </c>
      <c r="BM15">
        <v>1.3</v>
      </c>
      <c r="BN15">
        <v>1.3</v>
      </c>
      <c r="BO15">
        <v>1.3</v>
      </c>
      <c r="BP15">
        <v>1.3</v>
      </c>
      <c r="BQ15">
        <v>1.3</v>
      </c>
      <c r="BR15">
        <v>1.3</v>
      </c>
      <c r="BS15">
        <v>1.3</v>
      </c>
      <c r="BT15">
        <v>1.3</v>
      </c>
      <c r="BU15">
        <v>1.3</v>
      </c>
      <c r="BV15">
        <v>1.3</v>
      </c>
      <c r="BW15">
        <v>1.3</v>
      </c>
      <c r="BX15">
        <v>1.3</v>
      </c>
      <c r="BY15">
        <v>1.3</v>
      </c>
      <c r="BZ15">
        <v>1.3</v>
      </c>
      <c r="CA15">
        <v>1.3</v>
      </c>
      <c r="CB15">
        <v>1.3</v>
      </c>
      <c r="CC15">
        <v>1.3</v>
      </c>
      <c r="CD15">
        <v>1.3</v>
      </c>
      <c r="CE15">
        <v>1.3</v>
      </c>
      <c r="CF15">
        <v>1.3</v>
      </c>
      <c r="CG15">
        <v>1.3</v>
      </c>
      <c r="CH15">
        <v>1.3</v>
      </c>
      <c r="CI15">
        <v>1.3</v>
      </c>
      <c r="CJ15">
        <v>1.3</v>
      </c>
      <c r="CK15">
        <v>1.3</v>
      </c>
      <c r="CL15">
        <v>1.3</v>
      </c>
      <c r="CM15">
        <v>1.3</v>
      </c>
      <c r="CN15">
        <v>1.3</v>
      </c>
      <c r="CO15">
        <v>1.3</v>
      </c>
      <c r="CP15">
        <v>1.3</v>
      </c>
      <c r="CQ15">
        <v>1.3</v>
      </c>
      <c r="CR15">
        <v>1.3</v>
      </c>
      <c r="CS15">
        <v>1.3</v>
      </c>
      <c r="CT15">
        <v>1.3</v>
      </c>
      <c r="CU15">
        <v>1.3</v>
      </c>
      <c r="CV15">
        <v>1.3</v>
      </c>
      <c r="CW15">
        <v>1.3</v>
      </c>
      <c r="CX15">
        <v>1.3</v>
      </c>
      <c r="CY15">
        <v>1.3</v>
      </c>
      <c r="CZ15">
        <v>1.3</v>
      </c>
      <c r="DA15">
        <v>1.3</v>
      </c>
      <c r="DB15">
        <v>1.3</v>
      </c>
      <c r="DC15">
        <v>1.3</v>
      </c>
      <c r="DD15">
        <v>1.3</v>
      </c>
      <c r="DE15">
        <v>1.3</v>
      </c>
      <c r="DF15">
        <v>1.3</v>
      </c>
      <c r="DG15">
        <v>1.3</v>
      </c>
      <c r="DH15">
        <v>1.3</v>
      </c>
      <c r="DI15">
        <v>1.3</v>
      </c>
      <c r="DJ15">
        <v>1.3</v>
      </c>
      <c r="DK15">
        <v>1.3</v>
      </c>
      <c r="DL15">
        <v>1.3</v>
      </c>
      <c r="DM15">
        <v>1.3</v>
      </c>
      <c r="DN15">
        <v>1.3</v>
      </c>
      <c r="DO15" s="2"/>
      <c r="DP15" s="2"/>
      <c r="DQ15" s="2"/>
      <c r="DR15" s="2"/>
    </row>
    <row r="16" spans="1:122" x14ac:dyDescent="0.25">
      <c r="A16" s="1" t="s">
        <v>39</v>
      </c>
      <c r="B16" s="48" t="s">
        <v>5</v>
      </c>
      <c r="D16" s="63">
        <v>7.15</v>
      </c>
      <c r="E16" s="63">
        <v>14.3</v>
      </c>
      <c r="F16" s="63">
        <v>21.450000000000003</v>
      </c>
      <c r="G16" s="63">
        <v>28.6</v>
      </c>
      <c r="H16" s="63">
        <v>35.75</v>
      </c>
      <c r="I16" s="63">
        <v>42.900000000000006</v>
      </c>
      <c r="J16" s="63">
        <v>50.050000000000004</v>
      </c>
      <c r="K16" s="63">
        <v>57.2</v>
      </c>
      <c r="L16" s="63">
        <v>64.350000000000009</v>
      </c>
      <c r="M16" s="63">
        <v>71.5</v>
      </c>
      <c r="N16" s="63">
        <v>78.650000000000006</v>
      </c>
      <c r="O16" s="63">
        <v>85.800000000000011</v>
      </c>
      <c r="P16" s="63">
        <v>92.95</v>
      </c>
      <c r="Q16" s="63">
        <v>100.10000000000001</v>
      </c>
      <c r="R16" s="63">
        <v>107.25</v>
      </c>
      <c r="S16" s="63">
        <v>114.4</v>
      </c>
      <c r="T16" s="63">
        <v>121.55000000000001</v>
      </c>
      <c r="U16" s="63">
        <v>128.70000000000002</v>
      </c>
      <c r="V16" s="63">
        <v>135.85</v>
      </c>
      <c r="W16" s="63">
        <v>143</v>
      </c>
      <c r="X16" s="63">
        <v>150.15</v>
      </c>
      <c r="Y16" s="63">
        <v>157.30000000000001</v>
      </c>
      <c r="Z16" s="63">
        <v>164.45000000000002</v>
      </c>
      <c r="AA16" s="63">
        <v>171.60000000000002</v>
      </c>
      <c r="AB16" s="63">
        <v>178.75</v>
      </c>
      <c r="AC16" s="63">
        <v>185.9</v>
      </c>
      <c r="AD16" s="63">
        <v>193.05</v>
      </c>
      <c r="AE16" s="63">
        <v>200.20000000000002</v>
      </c>
      <c r="AF16" s="63">
        <v>207.35000000000002</v>
      </c>
      <c r="AG16" s="63">
        <v>214.5</v>
      </c>
      <c r="AH16" s="63">
        <v>222.86666666666667</v>
      </c>
      <c r="AI16" s="63">
        <v>231.23333333333335</v>
      </c>
      <c r="AJ16" s="63">
        <v>239.60000000000002</v>
      </c>
      <c r="AK16" s="63">
        <v>247.9666666666667</v>
      </c>
      <c r="AL16" s="63">
        <v>256.33333333333337</v>
      </c>
      <c r="AM16" s="63">
        <v>264.70000000000005</v>
      </c>
      <c r="AN16" s="63">
        <v>273.06666666666672</v>
      </c>
      <c r="AO16" s="63">
        <v>281.43333333333339</v>
      </c>
      <c r="AP16" s="63">
        <v>289.80000000000007</v>
      </c>
      <c r="AQ16" s="63">
        <v>298.16666666666674</v>
      </c>
      <c r="AR16" s="63">
        <v>306.53333333333342</v>
      </c>
      <c r="AS16" s="63">
        <v>314.90000000000009</v>
      </c>
      <c r="AT16" s="63">
        <v>323.26666666666677</v>
      </c>
      <c r="AU16" s="63">
        <v>331.63333333333344</v>
      </c>
      <c r="AV16" s="63">
        <v>340</v>
      </c>
      <c r="AW16" s="63">
        <v>226</v>
      </c>
      <c r="AX16" s="63">
        <v>236.55555555555554</v>
      </c>
      <c r="AY16" s="63">
        <v>247.11111111111109</v>
      </c>
      <c r="AZ16" s="63">
        <v>257.66666666666663</v>
      </c>
      <c r="BA16" s="63">
        <v>268.22222222222217</v>
      </c>
      <c r="BB16" s="63">
        <v>278.77777777777771</v>
      </c>
      <c r="BC16" s="63">
        <v>289.33333333333326</v>
      </c>
      <c r="BD16" s="63">
        <v>299.8888888888888</v>
      </c>
      <c r="BE16" s="63">
        <v>310.44444444444434</v>
      </c>
      <c r="BF16" s="63">
        <v>321</v>
      </c>
      <c r="BG16" s="63">
        <v>258</v>
      </c>
      <c r="BH16" s="63">
        <v>270.22222222222223</v>
      </c>
      <c r="BI16" s="63">
        <v>282.44444444444446</v>
      </c>
      <c r="BJ16" s="63">
        <v>294.66666666666669</v>
      </c>
      <c r="BK16" s="63">
        <v>306.88888888888891</v>
      </c>
      <c r="BL16" s="63">
        <v>319.11111111111114</v>
      </c>
      <c r="BM16" s="63">
        <v>331.33333333333337</v>
      </c>
      <c r="BN16" s="63">
        <v>343.5555555555556</v>
      </c>
      <c r="BO16" s="63">
        <v>355.77777777777783</v>
      </c>
      <c r="BP16" s="63">
        <v>368</v>
      </c>
      <c r="BQ16" s="63">
        <v>295</v>
      </c>
      <c r="BR16" s="63">
        <v>308</v>
      </c>
      <c r="BS16" s="63">
        <v>321</v>
      </c>
      <c r="BT16" s="63">
        <v>334</v>
      </c>
      <c r="BU16" s="63">
        <v>347</v>
      </c>
      <c r="BV16" s="63">
        <v>360</v>
      </c>
      <c r="BW16" s="63">
        <v>373</v>
      </c>
      <c r="BX16" s="63">
        <v>386</v>
      </c>
      <c r="BY16" s="63">
        <v>399</v>
      </c>
      <c r="BZ16" s="63">
        <v>412</v>
      </c>
      <c r="CA16" s="63">
        <v>334</v>
      </c>
      <c r="CB16" s="63">
        <v>348.71428571428572</v>
      </c>
      <c r="CC16" s="63">
        <v>363.42857142857144</v>
      </c>
      <c r="CD16" s="63">
        <v>378.14285714285717</v>
      </c>
      <c r="CE16" s="63">
        <v>392.85714285714289</v>
      </c>
      <c r="CF16" s="63">
        <v>407.57142857142861</v>
      </c>
      <c r="CG16" s="63">
        <v>422.28571428571433</v>
      </c>
      <c r="CH16" s="63">
        <v>437.00000000000006</v>
      </c>
      <c r="CI16" s="63">
        <v>451.71428571428578</v>
      </c>
      <c r="CJ16" s="63">
        <v>466.4285714285715</v>
      </c>
      <c r="CK16" s="63">
        <v>481.14285714285722</v>
      </c>
      <c r="CL16" s="63">
        <v>495.85714285714295</v>
      </c>
      <c r="CM16" s="63">
        <v>510.57142857142867</v>
      </c>
      <c r="CN16" s="63">
        <v>525.28571428571433</v>
      </c>
      <c r="CO16" s="63">
        <v>540</v>
      </c>
      <c r="CP16" s="63">
        <v>402</v>
      </c>
      <c r="CQ16" s="63">
        <v>415.14285714285717</v>
      </c>
      <c r="CR16" s="63">
        <v>428.28571428571433</v>
      </c>
      <c r="CS16" s="63">
        <v>441.4285714285715</v>
      </c>
      <c r="CT16" s="63">
        <v>454.57142857142867</v>
      </c>
      <c r="CU16" s="63">
        <v>467.71428571428584</v>
      </c>
      <c r="CV16" s="63">
        <v>480.857142857143</v>
      </c>
      <c r="CW16" s="63">
        <v>494.00000000000017</v>
      </c>
      <c r="CX16" s="63">
        <v>507.14285714285734</v>
      </c>
      <c r="CY16" s="63">
        <v>520.28571428571445</v>
      </c>
      <c r="CZ16" s="63">
        <v>533.42857142857156</v>
      </c>
      <c r="DA16" s="63">
        <v>546.57142857142867</v>
      </c>
      <c r="DB16" s="63">
        <v>559.71428571428578</v>
      </c>
      <c r="DC16" s="63">
        <v>572.85714285714289</v>
      </c>
      <c r="DD16" s="63">
        <v>586</v>
      </c>
      <c r="DE16" s="63">
        <v>464</v>
      </c>
      <c r="DF16" s="63">
        <v>476.25</v>
      </c>
      <c r="DG16" s="63">
        <v>488.5</v>
      </c>
      <c r="DH16" s="63">
        <v>500.75</v>
      </c>
      <c r="DI16" s="63">
        <v>513</v>
      </c>
      <c r="DJ16" s="11">
        <f t="shared" ref="DJ16:DN16" si="0">DI16+4.4</f>
        <v>517.4</v>
      </c>
      <c r="DK16" s="11">
        <f t="shared" si="0"/>
        <v>521.79999999999995</v>
      </c>
      <c r="DL16" s="11">
        <f t="shared" si="0"/>
        <v>526.19999999999993</v>
      </c>
      <c r="DM16" s="11">
        <f t="shared" si="0"/>
        <v>530.59999999999991</v>
      </c>
      <c r="DN16" s="10">
        <f t="shared" si="0"/>
        <v>534.99999999999989</v>
      </c>
      <c r="DO16" s="2"/>
      <c r="DP16" s="2"/>
      <c r="DQ16" s="2"/>
      <c r="DR16" s="2"/>
    </row>
    <row r="17" spans="1:173" x14ac:dyDescent="0.25">
      <c r="A17" t="s">
        <v>40</v>
      </c>
      <c r="B17" t="s">
        <v>6</v>
      </c>
      <c r="D17" s="3">
        <f>D16*D14*$C$11*D15</f>
        <v>4.7850660000000005</v>
      </c>
      <c r="E17" s="3">
        <f>E16*E14*$C$11*E15</f>
        <v>9.570132000000001</v>
      </c>
      <c r="F17" s="3">
        <f t="shared" ref="F17:BP17" si="1">F16*F14*$C$11*F15</f>
        <v>14.355198000000003</v>
      </c>
      <c r="G17" s="3">
        <f t="shared" si="1"/>
        <v>19.140264000000002</v>
      </c>
      <c r="H17" s="3">
        <f t="shared" si="1"/>
        <v>23.925329999999999</v>
      </c>
      <c r="I17" s="3">
        <f t="shared" si="1"/>
        <v>28.710396000000006</v>
      </c>
      <c r="J17" s="3">
        <f t="shared" si="1"/>
        <v>33.495462000000011</v>
      </c>
      <c r="K17" s="3">
        <f t="shared" si="1"/>
        <v>38.280528000000004</v>
      </c>
      <c r="L17" s="3">
        <f t="shared" si="1"/>
        <v>43.065594000000011</v>
      </c>
      <c r="M17" s="3">
        <f t="shared" si="1"/>
        <v>47.850659999999998</v>
      </c>
      <c r="N17" s="3">
        <f t="shared" si="1"/>
        <v>52.635726000000005</v>
      </c>
      <c r="O17" s="3">
        <f t="shared" si="1"/>
        <v>57.420792000000013</v>
      </c>
      <c r="P17" s="3">
        <f t="shared" si="1"/>
        <v>62.205858000000021</v>
      </c>
      <c r="Q17" s="3">
        <f t="shared" si="1"/>
        <v>66.990924000000021</v>
      </c>
      <c r="R17" s="3">
        <f t="shared" si="1"/>
        <v>71.775990000000007</v>
      </c>
      <c r="S17" s="3">
        <f t="shared" si="1"/>
        <v>76.561056000000008</v>
      </c>
      <c r="T17" s="3">
        <f t="shared" si="1"/>
        <v>81.346122000000008</v>
      </c>
      <c r="U17" s="3">
        <f t="shared" si="1"/>
        <v>86.131188000000023</v>
      </c>
      <c r="V17" s="3">
        <f t="shared" si="1"/>
        <v>90.916254000000009</v>
      </c>
      <c r="W17" s="3">
        <f t="shared" si="1"/>
        <v>95.701319999999996</v>
      </c>
      <c r="X17" s="3">
        <f t="shared" si="1"/>
        <v>100.48638600000001</v>
      </c>
      <c r="Y17" s="3">
        <f t="shared" si="1"/>
        <v>105.27145200000001</v>
      </c>
      <c r="Z17" s="3">
        <f t="shared" si="1"/>
        <v>110.05651800000003</v>
      </c>
      <c r="AA17" s="3">
        <f t="shared" si="1"/>
        <v>114.84158400000003</v>
      </c>
      <c r="AB17" s="3">
        <f t="shared" si="1"/>
        <v>119.62665</v>
      </c>
      <c r="AC17" s="3">
        <f t="shared" si="1"/>
        <v>124.41171600000004</v>
      </c>
      <c r="AD17" s="3">
        <f t="shared" si="1"/>
        <v>129.19678200000004</v>
      </c>
      <c r="AE17" s="3">
        <f t="shared" si="1"/>
        <v>133.98184800000004</v>
      </c>
      <c r="AF17" s="3">
        <f t="shared" si="1"/>
        <v>138.76691400000001</v>
      </c>
      <c r="AG17" s="6">
        <f t="shared" si="1"/>
        <v>143.55198000000001</v>
      </c>
      <c r="AH17" s="3">
        <f t="shared" si="1"/>
        <v>149.15128800000002</v>
      </c>
      <c r="AI17" s="3">
        <f t="shared" si="1"/>
        <v>154.75059600000003</v>
      </c>
      <c r="AJ17" s="3">
        <f t="shared" si="1"/>
        <v>160.34990400000004</v>
      </c>
      <c r="AK17" s="3">
        <f t="shared" si="1"/>
        <v>165.94921200000002</v>
      </c>
      <c r="AL17" s="3">
        <f t="shared" si="1"/>
        <v>171.54852000000008</v>
      </c>
      <c r="AM17" s="3">
        <f t="shared" si="1"/>
        <v>177.14782800000006</v>
      </c>
      <c r="AN17" s="3">
        <f t="shared" si="1"/>
        <v>182.74713600000007</v>
      </c>
      <c r="AO17" s="3">
        <f t="shared" si="1"/>
        <v>188.34644400000008</v>
      </c>
      <c r="AP17" s="3">
        <f t="shared" si="1"/>
        <v>193.94575200000006</v>
      </c>
      <c r="AQ17" s="3">
        <f t="shared" si="1"/>
        <v>199.54506000000006</v>
      </c>
      <c r="AR17" s="3">
        <f t="shared" si="1"/>
        <v>205.14436800000007</v>
      </c>
      <c r="AS17" s="3">
        <f t="shared" si="1"/>
        <v>210.74367600000008</v>
      </c>
      <c r="AT17" s="3">
        <f t="shared" si="1"/>
        <v>216.34298400000011</v>
      </c>
      <c r="AU17" s="3">
        <f t="shared" si="1"/>
        <v>221.94229200000009</v>
      </c>
      <c r="AV17" s="3">
        <f t="shared" si="1"/>
        <v>227.54160000000002</v>
      </c>
      <c r="AW17" s="3">
        <f t="shared" si="1"/>
        <v>151.24824000000001</v>
      </c>
      <c r="AX17" s="3">
        <f t="shared" si="1"/>
        <v>158.31244000000001</v>
      </c>
      <c r="AY17" s="3">
        <f t="shared" si="1"/>
        <v>165.37664000000001</v>
      </c>
      <c r="AZ17" s="3">
        <f t="shared" si="1"/>
        <v>172.44083999999998</v>
      </c>
      <c r="BA17" s="3">
        <f t="shared" si="1"/>
        <v>179.50503999999998</v>
      </c>
      <c r="BB17" s="3">
        <f t="shared" si="1"/>
        <v>186.56923999999998</v>
      </c>
      <c r="BC17" s="3">
        <f t="shared" si="1"/>
        <v>193.63343999999998</v>
      </c>
      <c r="BD17" s="3">
        <f t="shared" si="1"/>
        <v>200.69763999999998</v>
      </c>
      <c r="BE17" s="3">
        <f t="shared" si="1"/>
        <v>207.76183999999998</v>
      </c>
      <c r="BF17" s="3">
        <f t="shared" si="1"/>
        <v>214.82604000000003</v>
      </c>
      <c r="BG17" s="3">
        <f t="shared" si="1"/>
        <v>172.66391999999999</v>
      </c>
      <c r="BH17" s="3">
        <f t="shared" si="1"/>
        <v>180.84352000000004</v>
      </c>
      <c r="BI17" s="3">
        <f t="shared" si="1"/>
        <v>189.02312000000003</v>
      </c>
      <c r="BJ17" s="3">
        <f t="shared" si="1"/>
        <v>197.20272</v>
      </c>
      <c r="BK17" s="3">
        <f t="shared" si="1"/>
        <v>205.38232000000005</v>
      </c>
      <c r="BL17" s="3">
        <f t="shared" si="1"/>
        <v>213.56192000000004</v>
      </c>
      <c r="BM17" s="3">
        <f t="shared" si="1"/>
        <v>221.74152000000007</v>
      </c>
      <c r="BN17" s="3">
        <f t="shared" si="1"/>
        <v>229.92112000000006</v>
      </c>
      <c r="BO17" s="3">
        <f t="shared" si="1"/>
        <v>238.10072000000005</v>
      </c>
      <c r="BP17" s="3">
        <f t="shared" si="1"/>
        <v>246.28032000000002</v>
      </c>
      <c r="BQ17" s="3">
        <f t="shared" ref="BQ17:DN17" si="2">BQ16*BQ14*$C$11*BQ15</f>
        <v>197.42580000000004</v>
      </c>
      <c r="BR17" s="3">
        <f t="shared" si="2"/>
        <v>206.12592000000001</v>
      </c>
      <c r="BS17" s="3">
        <f t="shared" si="2"/>
        <v>214.82604000000003</v>
      </c>
      <c r="BT17" s="3">
        <f t="shared" si="2"/>
        <v>223.52616000000003</v>
      </c>
      <c r="BU17" s="3">
        <f t="shared" si="2"/>
        <v>232.22628000000003</v>
      </c>
      <c r="BV17" s="3">
        <f t="shared" si="2"/>
        <v>240.9264</v>
      </c>
      <c r="BW17" s="3">
        <f t="shared" si="2"/>
        <v>249.62652000000003</v>
      </c>
      <c r="BX17" s="3">
        <f t="shared" si="2"/>
        <v>258.32664000000005</v>
      </c>
      <c r="BY17" s="3">
        <f t="shared" si="2"/>
        <v>267.02676000000002</v>
      </c>
      <c r="BZ17" s="3">
        <f t="shared" si="2"/>
        <v>275.72687999999999</v>
      </c>
      <c r="CA17" s="3">
        <f t="shared" si="2"/>
        <v>223.52616000000003</v>
      </c>
      <c r="CB17" s="3">
        <f t="shared" si="2"/>
        <v>233.37354857142859</v>
      </c>
      <c r="CC17" s="3">
        <f t="shared" si="2"/>
        <v>243.22093714285722</v>
      </c>
      <c r="CD17" s="3">
        <f t="shared" si="2"/>
        <v>253.06832571428578</v>
      </c>
      <c r="CE17" s="3">
        <f t="shared" si="2"/>
        <v>262.91571428571433</v>
      </c>
      <c r="CF17" s="3">
        <f t="shared" si="2"/>
        <v>272.76310285714294</v>
      </c>
      <c r="CG17" s="3">
        <f t="shared" si="2"/>
        <v>282.61049142857149</v>
      </c>
      <c r="CH17" s="3">
        <f t="shared" si="2"/>
        <v>292.4578800000001</v>
      </c>
      <c r="CI17" s="3">
        <f t="shared" si="2"/>
        <v>302.30526857142866</v>
      </c>
      <c r="CJ17" s="3">
        <f t="shared" si="2"/>
        <v>312.15265714285721</v>
      </c>
      <c r="CK17" s="3">
        <f t="shared" si="2"/>
        <v>322.00004571428582</v>
      </c>
      <c r="CL17" s="3">
        <f t="shared" si="2"/>
        <v>331.84743428571437</v>
      </c>
      <c r="CM17" s="3">
        <f t="shared" si="2"/>
        <v>341.69482285714292</v>
      </c>
      <c r="CN17" s="3">
        <f t="shared" si="2"/>
        <v>351.54221142857148</v>
      </c>
      <c r="CO17" s="3">
        <f t="shared" si="2"/>
        <v>361.38960000000003</v>
      </c>
      <c r="CP17" s="3">
        <f t="shared" si="2"/>
        <v>269.03448000000003</v>
      </c>
      <c r="CQ17" s="3">
        <f t="shared" si="2"/>
        <v>277.83020571428574</v>
      </c>
      <c r="CR17" s="3">
        <f t="shared" si="2"/>
        <v>286.6259314285715</v>
      </c>
      <c r="CS17" s="3">
        <f t="shared" si="2"/>
        <v>295.42165714285721</v>
      </c>
      <c r="CT17" s="3">
        <f t="shared" si="2"/>
        <v>304.21738285714298</v>
      </c>
      <c r="CU17" s="3">
        <f t="shared" si="2"/>
        <v>313.01310857142869</v>
      </c>
      <c r="CV17" s="3">
        <f t="shared" si="2"/>
        <v>321.80883428571445</v>
      </c>
      <c r="CW17" s="3">
        <f t="shared" si="2"/>
        <v>330.60456000000016</v>
      </c>
      <c r="CX17" s="3">
        <f t="shared" si="2"/>
        <v>339.40028571428587</v>
      </c>
      <c r="CY17" s="3">
        <f t="shared" si="2"/>
        <v>348.19601142857152</v>
      </c>
      <c r="CZ17" s="3">
        <f t="shared" si="2"/>
        <v>356.99173714285729</v>
      </c>
      <c r="DA17" s="3">
        <f t="shared" si="2"/>
        <v>365.787462857143</v>
      </c>
      <c r="DB17" s="3">
        <f t="shared" si="2"/>
        <v>374.58318857142871</v>
      </c>
      <c r="DC17" s="3">
        <f t="shared" si="2"/>
        <v>383.37891428571436</v>
      </c>
      <c r="DD17" s="3">
        <f t="shared" si="2"/>
        <v>392.17464000000001</v>
      </c>
      <c r="DE17" s="3">
        <f t="shared" si="2"/>
        <v>310.52736000000004</v>
      </c>
      <c r="DF17" s="3">
        <f t="shared" si="2"/>
        <v>318.72555000000006</v>
      </c>
      <c r="DG17" s="3">
        <f t="shared" si="2"/>
        <v>326.92374000000001</v>
      </c>
      <c r="DH17" s="3">
        <f t="shared" si="2"/>
        <v>335.12192999999996</v>
      </c>
      <c r="DI17" s="3">
        <f t="shared" si="2"/>
        <v>343.32012000000009</v>
      </c>
      <c r="DJ17" s="3">
        <f t="shared" si="2"/>
        <v>346.26477600000004</v>
      </c>
      <c r="DK17" s="3">
        <f t="shared" si="2"/>
        <v>349.20943199999999</v>
      </c>
      <c r="DL17" s="3">
        <f t="shared" si="2"/>
        <v>352.15408799999994</v>
      </c>
      <c r="DM17" s="3">
        <f t="shared" si="2"/>
        <v>355.09874400000001</v>
      </c>
      <c r="DN17" s="3">
        <f t="shared" si="2"/>
        <v>358.04340000000002</v>
      </c>
      <c r="DO17" s="3"/>
      <c r="DP17" s="3"/>
      <c r="DQ17" s="2"/>
      <c r="DR17" s="2"/>
    </row>
    <row r="18" spans="1:173" x14ac:dyDescent="0.25">
      <c r="A18" t="s">
        <v>41</v>
      </c>
      <c r="B18" t="s">
        <v>7</v>
      </c>
      <c r="D18" s="3">
        <f>EXP(-1.0587+0.8836*LN(D17)+0.284)</f>
        <v>1.8378118263242271</v>
      </c>
      <c r="E18" s="3">
        <f>EXP(-1.0587+0.8836*LN(E17)+0.284)</f>
        <v>3.390713895453064</v>
      </c>
      <c r="F18" s="3">
        <f>EXP(-1.0587+0.8836*LN(F17)+0.284)</f>
        <v>4.8516044145829511</v>
      </c>
      <c r="G18" s="3">
        <f t="shared" ref="G18:BF18" si="3">EXP(-1.0587+0.8836*LN(G17)+0.284)</f>
        <v>6.2557768734208814</v>
      </c>
      <c r="H18" s="3">
        <f t="shared" si="3"/>
        <v>7.6192274384991547</v>
      </c>
      <c r="I18" s="3">
        <f t="shared" si="3"/>
        <v>8.951080991066414</v>
      </c>
      <c r="J18" s="3">
        <f t="shared" si="3"/>
        <v>10.25721998924497</v>
      </c>
      <c r="K18" s="3">
        <f t="shared" si="3"/>
        <v>11.541741797356323</v>
      </c>
      <c r="L18" s="3">
        <f t="shared" si="3"/>
        <v>12.807658030299443</v>
      </c>
      <c r="M18" s="3">
        <f t="shared" si="3"/>
        <v>14.057271793711154</v>
      </c>
      <c r="N18" s="3">
        <f t="shared" si="3"/>
        <v>15.292398917187375</v>
      </c>
      <c r="O18" s="3">
        <f t="shared" si="3"/>
        <v>16.514506143122528</v>
      </c>
      <c r="P18" s="3">
        <f t="shared" si="3"/>
        <v>17.724801816871985</v>
      </c>
      <c r="Q18" s="3">
        <f t="shared" si="3"/>
        <v>18.924297824230063</v>
      </c>
      <c r="R18" s="3">
        <f t="shared" si="3"/>
        <v>20.113853304703127</v>
      </c>
      <c r="S18" s="3">
        <f t="shared" si="3"/>
        <v>21.294206365131622</v>
      </c>
      <c r="T18" s="3">
        <f t="shared" si="3"/>
        <v>22.465997634259235</v>
      </c>
      <c r="U18" s="3">
        <f t="shared" si="3"/>
        <v>23.629788115144017</v>
      </c>
      <c r="V18" s="3">
        <f t="shared" si="3"/>
        <v>24.786072956630715</v>
      </c>
      <c r="W18" s="3">
        <f t="shared" si="3"/>
        <v>25.935292242856576</v>
      </c>
      <c r="X18" s="3">
        <f t="shared" si="3"/>
        <v>27.077839563532098</v>
      </c>
      <c r="Y18" s="3">
        <f t="shared" si="3"/>
        <v>28.214068905534866</v>
      </c>
      <c r="Z18" s="3">
        <f t="shared" si="3"/>
        <v>29.344300256066358</v>
      </c>
      <c r="AA18" s="3">
        <f t="shared" si="3"/>
        <v>30.468824203850605</v>
      </c>
      <c r="AB18" s="3">
        <f t="shared" si="3"/>
        <v>31.587905751857313</v>
      </c>
      <c r="AC18" s="3">
        <f t="shared" si="3"/>
        <v>32.701787502817353</v>
      </c>
      <c r="AD18" s="3">
        <f t="shared" si="3"/>
        <v>33.810692340874752</v>
      </c>
      <c r="AE18" s="3">
        <f t="shared" si="3"/>
        <v>34.914825704788313</v>
      </c>
      <c r="AF18" s="3">
        <f t="shared" si="3"/>
        <v>36.014377527264585</v>
      </c>
      <c r="AG18" s="6">
        <f t="shared" si="3"/>
        <v>37.109523899281683</v>
      </c>
      <c r="AH18" s="3">
        <f t="shared" si="3"/>
        <v>38.385649126155755</v>
      </c>
      <c r="AI18" s="3">
        <f t="shared" si="3"/>
        <v>39.656208742083436</v>
      </c>
      <c r="AJ18" s="3">
        <f t="shared" si="3"/>
        <v>40.921427193781177</v>
      </c>
      <c r="AK18" s="3">
        <f t="shared" si="3"/>
        <v>42.181512364040408</v>
      </c>
      <c r="AL18" s="3">
        <f t="shared" si="3"/>
        <v>43.436657311371114</v>
      </c>
      <c r="AM18" s="3">
        <f t="shared" si="3"/>
        <v>44.687041776138656</v>
      </c>
      <c r="AN18" s="3">
        <f t="shared" si="3"/>
        <v>45.932833490927216</v>
      </c>
      <c r="AO18" s="3">
        <f t="shared" si="3"/>
        <v>47.174189325794231</v>
      </c>
      <c r="AP18" s="3">
        <f t="shared" si="3"/>
        <v>48.411256293510966</v>
      </c>
      <c r="AQ18" s="3">
        <f t="shared" si="3"/>
        <v>49.64417243545266</v>
      </c>
      <c r="AR18" s="3">
        <f t="shared" si="3"/>
        <v>50.873067605260445</v>
      </c>
      <c r="AS18" s="3">
        <f t="shared" si="3"/>
        <v>52.098064164538393</v>
      </c>
      <c r="AT18" s="3">
        <f t="shared" si="3"/>
        <v>53.319277602534719</v>
      </c>
      <c r="AU18" s="3">
        <f t="shared" si="3"/>
        <v>54.536817089864208</v>
      </c>
      <c r="AV18" s="3">
        <f t="shared" si="3"/>
        <v>55.750785974779468</v>
      </c>
      <c r="AW18" s="3">
        <f t="shared" si="3"/>
        <v>38.862115678781379</v>
      </c>
      <c r="AX18" s="3">
        <f t="shared" si="3"/>
        <v>40.461646963839712</v>
      </c>
      <c r="AY18" s="3">
        <f t="shared" si="3"/>
        <v>42.052888936542566</v>
      </c>
      <c r="AZ18" s="3">
        <f t="shared" si="3"/>
        <v>43.636236160939546</v>
      </c>
      <c r="BA18" s="3">
        <f t="shared" si="3"/>
        <v>45.212049044402413</v>
      </c>
      <c r="BB18" s="3">
        <f t="shared" si="3"/>
        <v>46.780658021550344</v>
      </c>
      <c r="BC18" s="3">
        <f t="shared" si="3"/>
        <v>48.342367086681229</v>
      </c>
      <c r="BD18" s="3">
        <f t="shared" si="3"/>
        <v>49.897456796228568</v>
      </c>
      <c r="BE18" s="3">
        <f t="shared" si="3"/>
        <v>51.446186836616306</v>
      </c>
      <c r="BF18" s="3">
        <f t="shared" si="3"/>
        <v>52.988798233059164</v>
      </c>
      <c r="BG18" s="3">
        <f>EXP(-1.0587+0.8836*LN(BG17)+0.284)</f>
        <v>43.686112068665423</v>
      </c>
      <c r="BH18" s="3">
        <f t="shared" ref="BH18:DN18" si="4">EXP(-1.0587+0.8836*LN(BH17)+0.284)</f>
        <v>45.509802730542454</v>
      </c>
      <c r="BI18" s="3">
        <f t="shared" si="4"/>
        <v>47.323913802387423</v>
      </c>
      <c r="BJ18" s="3">
        <f t="shared" si="4"/>
        <v>49.128907204804598</v>
      </c>
      <c r="BK18" s="3">
        <f t="shared" si="4"/>
        <v>50.925204371136076</v>
      </c>
      <c r="BL18" s="3">
        <f t="shared" si="4"/>
        <v>52.713191266367538</v>
      </c>
      <c r="BM18" s="3">
        <f t="shared" si="4"/>
        <v>54.493222615495107</v>
      </c>
      <c r="BN18" s="3">
        <f t="shared" si="4"/>
        <v>56.265625490449885</v>
      </c>
      <c r="BO18" s="3">
        <f t="shared" si="4"/>
        <v>58.030702372250715</v>
      </c>
      <c r="BP18" s="3">
        <f t="shared" si="4"/>
        <v>59.788733780551738</v>
      </c>
      <c r="BQ18" s="3">
        <f t="shared" si="4"/>
        <v>49.178010650053416</v>
      </c>
      <c r="BR18" s="3">
        <f t="shared" si="4"/>
        <v>51.088086491332639</v>
      </c>
      <c r="BS18" s="3">
        <f t="shared" si="4"/>
        <v>52.988798233059164</v>
      </c>
      <c r="BT18" s="3">
        <f t="shared" si="4"/>
        <v>54.880568488366151</v>
      </c>
      <c r="BU18" s="3">
        <f t="shared" si="4"/>
        <v>56.763785109587374</v>
      </c>
      <c r="BV18" s="3">
        <f t="shared" si="4"/>
        <v>58.638805241742823</v>
      </c>
      <c r="BW18" s="3">
        <f t="shared" si="4"/>
        <v>60.505958774064929</v>
      </c>
      <c r="BX18" s="3">
        <f t="shared" si="4"/>
        <v>62.365551296828407</v>
      </c>
      <c r="BY18" s="3">
        <f t="shared" si="4"/>
        <v>64.217866648660433</v>
      </c>
      <c r="BZ18" s="3">
        <f t="shared" si="4"/>
        <v>66.063169122544878</v>
      </c>
      <c r="CA18" s="3">
        <f t="shared" si="4"/>
        <v>54.880568488366151</v>
      </c>
      <c r="CB18" s="3">
        <f t="shared" si="4"/>
        <v>57.011502288778118</v>
      </c>
      <c r="CC18" s="3">
        <f t="shared" si="4"/>
        <v>59.131992196441637</v>
      </c>
      <c r="CD18" s="3">
        <f t="shared" si="4"/>
        <v>61.242509428750822</v>
      </c>
      <c r="CE18" s="3">
        <f t="shared" si="4"/>
        <v>63.343486454630202</v>
      </c>
      <c r="CF18" s="3">
        <f t="shared" si="4"/>
        <v>65.435321511888247</v>
      </c>
      <c r="CG18" s="3">
        <f t="shared" si="4"/>
        <v>67.518382453888933</v>
      </c>
      <c r="CH18" s="3">
        <f t="shared" si="4"/>
        <v>69.593010045019724</v>
      </c>
      <c r="CI18" s="3">
        <f t="shared" si="4"/>
        <v>71.659520799843307</v>
      </c>
      <c r="CJ18" s="3">
        <f t="shared" si="4"/>
        <v>73.718209441923278</v>
      </c>
      <c r="CK18" s="3">
        <f t="shared" si="4"/>
        <v>75.769351043662084</v>
      </c>
      <c r="CL18" s="3">
        <f t="shared" si="4"/>
        <v>77.813202897023899</v>
      </c>
      <c r="CM18" s="3">
        <f t="shared" si="4"/>
        <v>79.850006155966938</v>
      </c>
      <c r="CN18" s="3">
        <f t="shared" si="4"/>
        <v>81.879987284219894</v>
      </c>
      <c r="CO18" s="3">
        <f t="shared" si="4"/>
        <v>83.903359336278029</v>
      </c>
      <c r="CP18" s="3">
        <f t="shared" si="4"/>
        <v>64.644318872841552</v>
      </c>
      <c r="CQ18" s="3">
        <f t="shared" si="4"/>
        <v>66.508261570682535</v>
      </c>
      <c r="CR18" s="3">
        <f t="shared" si="4"/>
        <v>68.365346947970565</v>
      </c>
      <c r="CS18" s="3">
        <f t="shared" si="4"/>
        <v>70.215809585987813</v>
      </c>
      <c r="CT18" s="3">
        <f t="shared" si="4"/>
        <v>72.059869303427035</v>
      </c>
      <c r="CU18" s="3">
        <f t="shared" si="4"/>
        <v>73.897732485064893</v>
      </c>
      <c r="CV18" s="3">
        <f t="shared" si="4"/>
        <v>75.729593256894404</v>
      </c>
      <c r="CW18" s="3">
        <f t="shared" si="4"/>
        <v>77.555634529168458</v>
      </c>
      <c r="CX18" s="3">
        <f t="shared" si="4"/>
        <v>79.376028925321435</v>
      </c>
      <c r="CY18" s="3">
        <f t="shared" si="4"/>
        <v>81.190939611887245</v>
      </c>
      <c r="CZ18" s="3">
        <f t="shared" si="4"/>
        <v>83.000521042199267</v>
      </c>
      <c r="DA18" s="3">
        <f t="shared" si="4"/>
        <v>84.804919624733273</v>
      </c>
      <c r="DB18" s="3">
        <f t="shared" si="4"/>
        <v>86.604274325354908</v>
      </c>
      <c r="DC18" s="3">
        <f t="shared" si="4"/>
        <v>88.398717211407913</v>
      </c>
      <c r="DD18" s="3">
        <f t="shared" si="4"/>
        <v>90.188373944463635</v>
      </c>
      <c r="DE18" s="3">
        <f t="shared" si="4"/>
        <v>73.37895303210594</v>
      </c>
      <c r="DF18" s="3">
        <f t="shared" si="4"/>
        <v>75.088117998926393</v>
      </c>
      <c r="DG18" s="3">
        <f t="shared" si="4"/>
        <v>76.79217275637626</v>
      </c>
      <c r="DH18" s="3">
        <f t="shared" si="4"/>
        <v>78.491260190052301</v>
      </c>
      <c r="DI18" s="3">
        <f t="shared" si="4"/>
        <v>80.185515796074711</v>
      </c>
      <c r="DJ18" s="3">
        <f t="shared" si="4"/>
        <v>80.792910203867933</v>
      </c>
      <c r="DK18" s="3">
        <f t="shared" si="4"/>
        <v>81.399703658494758</v>
      </c>
      <c r="DL18" s="3">
        <f t="shared" si="4"/>
        <v>82.005901814612145</v>
      </c>
      <c r="DM18" s="3">
        <f t="shared" si="4"/>
        <v>82.611510226852005</v>
      </c>
      <c r="DN18" s="3">
        <f t="shared" si="4"/>
        <v>83.216534352404679</v>
      </c>
      <c r="DO18" s="3"/>
      <c r="DP18" s="3"/>
      <c r="DQ18" s="2"/>
      <c r="DR18" s="2"/>
    </row>
    <row r="19" spans="1:173" x14ac:dyDescent="0.25">
      <c r="A19" t="s">
        <v>42</v>
      </c>
      <c r="B19" t="s">
        <v>0</v>
      </c>
      <c r="D19" s="3">
        <f>$C$11*70</f>
        <v>100.10000000000001</v>
      </c>
      <c r="E19" s="3">
        <f t="shared" ref="E19:BP19" si="5">$C$11*70</f>
        <v>100.10000000000001</v>
      </c>
      <c r="F19" s="3">
        <f t="shared" si="5"/>
        <v>100.10000000000001</v>
      </c>
      <c r="G19" s="3">
        <f t="shared" si="5"/>
        <v>100.10000000000001</v>
      </c>
      <c r="H19" s="3">
        <f t="shared" si="5"/>
        <v>100.10000000000001</v>
      </c>
      <c r="I19" s="3">
        <f t="shared" si="5"/>
        <v>100.10000000000001</v>
      </c>
      <c r="J19" s="3">
        <f t="shared" si="5"/>
        <v>100.10000000000001</v>
      </c>
      <c r="K19" s="3">
        <f t="shared" si="5"/>
        <v>100.10000000000001</v>
      </c>
      <c r="L19" s="3">
        <f t="shared" si="5"/>
        <v>100.10000000000001</v>
      </c>
      <c r="M19" s="3">
        <f t="shared" si="5"/>
        <v>100.10000000000001</v>
      </c>
      <c r="N19" s="3">
        <f t="shared" si="5"/>
        <v>100.10000000000001</v>
      </c>
      <c r="O19" s="3">
        <f t="shared" si="5"/>
        <v>100.10000000000001</v>
      </c>
      <c r="P19" s="3">
        <f t="shared" si="5"/>
        <v>100.10000000000001</v>
      </c>
      <c r="Q19" s="3">
        <f t="shared" si="5"/>
        <v>100.10000000000001</v>
      </c>
      <c r="R19" s="3">
        <f t="shared" si="5"/>
        <v>100.10000000000001</v>
      </c>
      <c r="S19" s="3">
        <f t="shared" si="5"/>
        <v>100.10000000000001</v>
      </c>
      <c r="T19" s="3">
        <f t="shared" si="5"/>
        <v>100.10000000000001</v>
      </c>
      <c r="U19" s="3">
        <f t="shared" si="5"/>
        <v>100.10000000000001</v>
      </c>
      <c r="V19" s="3">
        <f t="shared" si="5"/>
        <v>100.10000000000001</v>
      </c>
      <c r="W19" s="3">
        <f t="shared" si="5"/>
        <v>100.10000000000001</v>
      </c>
      <c r="X19" s="3">
        <f t="shared" si="5"/>
        <v>100.10000000000001</v>
      </c>
      <c r="Y19" s="3">
        <f t="shared" si="5"/>
        <v>100.10000000000001</v>
      </c>
      <c r="Z19" s="3">
        <f t="shared" si="5"/>
        <v>100.10000000000001</v>
      </c>
      <c r="AA19" s="3">
        <f t="shared" si="5"/>
        <v>100.10000000000001</v>
      </c>
      <c r="AB19" s="3">
        <f t="shared" si="5"/>
        <v>100.10000000000001</v>
      </c>
      <c r="AC19" s="3">
        <f t="shared" si="5"/>
        <v>100.10000000000001</v>
      </c>
      <c r="AD19" s="3">
        <f t="shared" si="5"/>
        <v>100.10000000000001</v>
      </c>
      <c r="AE19" s="3">
        <f t="shared" si="5"/>
        <v>100.10000000000001</v>
      </c>
      <c r="AF19" s="3">
        <f t="shared" si="5"/>
        <v>100.10000000000001</v>
      </c>
      <c r="AG19" s="6">
        <f t="shared" si="5"/>
        <v>100.10000000000001</v>
      </c>
      <c r="AH19" s="3">
        <f t="shared" si="5"/>
        <v>100.10000000000001</v>
      </c>
      <c r="AI19" s="3">
        <f t="shared" si="5"/>
        <v>100.10000000000001</v>
      </c>
      <c r="AJ19" s="3">
        <f t="shared" si="5"/>
        <v>100.10000000000001</v>
      </c>
      <c r="AK19" s="3">
        <f t="shared" si="5"/>
        <v>100.10000000000001</v>
      </c>
      <c r="AL19" s="3">
        <f t="shared" si="5"/>
        <v>100.10000000000001</v>
      </c>
      <c r="AM19" s="3">
        <f t="shared" si="5"/>
        <v>100.10000000000001</v>
      </c>
      <c r="AN19" s="3">
        <f t="shared" si="5"/>
        <v>100.10000000000001</v>
      </c>
      <c r="AO19" s="3">
        <f t="shared" si="5"/>
        <v>100.10000000000001</v>
      </c>
      <c r="AP19" s="3">
        <f t="shared" si="5"/>
        <v>100.10000000000001</v>
      </c>
      <c r="AQ19" s="3">
        <f t="shared" si="5"/>
        <v>100.10000000000001</v>
      </c>
      <c r="AR19" s="3">
        <f t="shared" si="5"/>
        <v>100.10000000000001</v>
      </c>
      <c r="AS19" s="3">
        <f t="shared" si="5"/>
        <v>100.10000000000001</v>
      </c>
      <c r="AT19" s="3">
        <f t="shared" si="5"/>
        <v>100.10000000000001</v>
      </c>
      <c r="AU19" s="3">
        <f t="shared" si="5"/>
        <v>100.10000000000001</v>
      </c>
      <c r="AV19" s="3">
        <f t="shared" si="5"/>
        <v>100.10000000000001</v>
      </c>
      <c r="AW19" s="3">
        <f t="shared" si="5"/>
        <v>100.10000000000001</v>
      </c>
      <c r="AX19" s="3">
        <f t="shared" si="5"/>
        <v>100.10000000000001</v>
      </c>
      <c r="AY19" s="3">
        <f t="shared" si="5"/>
        <v>100.10000000000001</v>
      </c>
      <c r="AZ19" s="3">
        <f t="shared" si="5"/>
        <v>100.10000000000001</v>
      </c>
      <c r="BA19" s="3">
        <f t="shared" si="5"/>
        <v>100.10000000000001</v>
      </c>
      <c r="BB19" s="3">
        <f t="shared" si="5"/>
        <v>100.10000000000001</v>
      </c>
      <c r="BC19" s="3">
        <f t="shared" si="5"/>
        <v>100.10000000000001</v>
      </c>
      <c r="BD19" s="3">
        <f t="shared" si="5"/>
        <v>100.10000000000001</v>
      </c>
      <c r="BE19" s="3">
        <f t="shared" si="5"/>
        <v>100.10000000000001</v>
      </c>
      <c r="BF19" s="3">
        <f t="shared" si="5"/>
        <v>100.10000000000001</v>
      </c>
      <c r="BG19" s="3">
        <f t="shared" si="5"/>
        <v>100.10000000000001</v>
      </c>
      <c r="BH19" s="3">
        <f t="shared" si="5"/>
        <v>100.10000000000001</v>
      </c>
      <c r="BI19" s="3">
        <f t="shared" si="5"/>
        <v>100.10000000000001</v>
      </c>
      <c r="BJ19" s="3">
        <f t="shared" si="5"/>
        <v>100.10000000000001</v>
      </c>
      <c r="BK19" s="3">
        <f t="shared" si="5"/>
        <v>100.10000000000001</v>
      </c>
      <c r="BL19" s="3">
        <f t="shared" si="5"/>
        <v>100.10000000000001</v>
      </c>
      <c r="BM19" s="3">
        <f t="shared" si="5"/>
        <v>100.10000000000001</v>
      </c>
      <c r="BN19" s="3">
        <f t="shared" si="5"/>
        <v>100.10000000000001</v>
      </c>
      <c r="BO19" s="3">
        <f t="shared" si="5"/>
        <v>100.10000000000001</v>
      </c>
      <c r="BP19" s="3">
        <f t="shared" si="5"/>
        <v>100.10000000000001</v>
      </c>
      <c r="BQ19" s="3">
        <f t="shared" ref="BQ19:DN19" si="6">$C$11*70</f>
        <v>100.10000000000001</v>
      </c>
      <c r="BR19" s="3">
        <f t="shared" si="6"/>
        <v>100.10000000000001</v>
      </c>
      <c r="BS19" s="3">
        <f t="shared" si="6"/>
        <v>100.10000000000001</v>
      </c>
      <c r="BT19" s="3">
        <f t="shared" si="6"/>
        <v>100.10000000000001</v>
      </c>
      <c r="BU19" s="3">
        <f t="shared" si="6"/>
        <v>100.10000000000001</v>
      </c>
      <c r="BV19" s="3">
        <f t="shared" si="6"/>
        <v>100.10000000000001</v>
      </c>
      <c r="BW19" s="3">
        <f t="shared" si="6"/>
        <v>100.10000000000001</v>
      </c>
      <c r="BX19" s="3">
        <f t="shared" si="6"/>
        <v>100.10000000000001</v>
      </c>
      <c r="BY19" s="3">
        <f t="shared" si="6"/>
        <v>100.10000000000001</v>
      </c>
      <c r="BZ19" s="3">
        <f t="shared" si="6"/>
        <v>100.10000000000001</v>
      </c>
      <c r="CA19" s="3">
        <f t="shared" si="6"/>
        <v>100.10000000000001</v>
      </c>
      <c r="CB19" s="3">
        <f t="shared" si="6"/>
        <v>100.10000000000001</v>
      </c>
      <c r="CC19" s="3">
        <f t="shared" si="6"/>
        <v>100.10000000000001</v>
      </c>
      <c r="CD19" s="3">
        <f t="shared" si="6"/>
        <v>100.10000000000001</v>
      </c>
      <c r="CE19" s="3">
        <f t="shared" si="6"/>
        <v>100.10000000000001</v>
      </c>
      <c r="CF19" s="3">
        <f t="shared" si="6"/>
        <v>100.10000000000001</v>
      </c>
      <c r="CG19" s="3">
        <f t="shared" si="6"/>
        <v>100.10000000000001</v>
      </c>
      <c r="CH19" s="3">
        <f t="shared" si="6"/>
        <v>100.10000000000001</v>
      </c>
      <c r="CI19" s="3">
        <f t="shared" si="6"/>
        <v>100.10000000000001</v>
      </c>
      <c r="CJ19" s="3">
        <f t="shared" si="6"/>
        <v>100.10000000000001</v>
      </c>
      <c r="CK19" s="3">
        <f t="shared" si="6"/>
        <v>100.10000000000001</v>
      </c>
      <c r="CL19" s="3">
        <f t="shared" si="6"/>
        <v>100.10000000000001</v>
      </c>
      <c r="CM19" s="3">
        <f t="shared" si="6"/>
        <v>100.10000000000001</v>
      </c>
      <c r="CN19" s="3">
        <f t="shared" si="6"/>
        <v>100.10000000000001</v>
      </c>
      <c r="CO19" s="3">
        <f t="shared" si="6"/>
        <v>100.10000000000001</v>
      </c>
      <c r="CP19" s="3">
        <f t="shared" si="6"/>
        <v>100.10000000000001</v>
      </c>
      <c r="CQ19" s="3">
        <f t="shared" si="6"/>
        <v>100.10000000000001</v>
      </c>
      <c r="CR19" s="3">
        <f t="shared" si="6"/>
        <v>100.10000000000001</v>
      </c>
      <c r="CS19" s="3">
        <f t="shared" si="6"/>
        <v>100.10000000000001</v>
      </c>
      <c r="CT19" s="3">
        <f t="shared" si="6"/>
        <v>100.10000000000001</v>
      </c>
      <c r="CU19" s="3">
        <f t="shared" si="6"/>
        <v>100.10000000000001</v>
      </c>
      <c r="CV19" s="3">
        <f t="shared" si="6"/>
        <v>100.10000000000001</v>
      </c>
      <c r="CW19" s="3">
        <f t="shared" si="6"/>
        <v>100.10000000000001</v>
      </c>
      <c r="CX19" s="3">
        <f t="shared" si="6"/>
        <v>100.10000000000001</v>
      </c>
      <c r="CY19" s="3">
        <f t="shared" si="6"/>
        <v>100.10000000000001</v>
      </c>
      <c r="CZ19" s="3">
        <f t="shared" si="6"/>
        <v>100.10000000000001</v>
      </c>
      <c r="DA19" s="3">
        <f t="shared" si="6"/>
        <v>100.10000000000001</v>
      </c>
      <c r="DB19" s="3">
        <f t="shared" si="6"/>
        <v>100.10000000000001</v>
      </c>
      <c r="DC19" s="3">
        <f t="shared" si="6"/>
        <v>100.10000000000001</v>
      </c>
      <c r="DD19" s="3">
        <f t="shared" si="6"/>
        <v>100.10000000000001</v>
      </c>
      <c r="DE19" s="3">
        <f t="shared" si="6"/>
        <v>100.10000000000001</v>
      </c>
      <c r="DF19" s="3">
        <f t="shared" si="6"/>
        <v>100.10000000000001</v>
      </c>
      <c r="DG19" s="3">
        <f t="shared" si="6"/>
        <v>100.10000000000001</v>
      </c>
      <c r="DH19" s="3">
        <f t="shared" si="6"/>
        <v>100.10000000000001</v>
      </c>
      <c r="DI19" s="3">
        <f t="shared" si="6"/>
        <v>100.10000000000001</v>
      </c>
      <c r="DJ19" s="3">
        <f t="shared" si="6"/>
        <v>100.10000000000001</v>
      </c>
      <c r="DK19" s="3">
        <f t="shared" si="6"/>
        <v>100.10000000000001</v>
      </c>
      <c r="DL19" s="3">
        <f t="shared" si="6"/>
        <v>100.10000000000001</v>
      </c>
      <c r="DM19" s="3">
        <f t="shared" si="6"/>
        <v>100.10000000000001</v>
      </c>
      <c r="DN19" s="3">
        <f t="shared" si="6"/>
        <v>100.10000000000001</v>
      </c>
      <c r="DO19" s="3"/>
      <c r="DP19" s="3"/>
      <c r="DQ19" s="2"/>
      <c r="DR19" s="2"/>
    </row>
    <row r="20" spans="1:173" x14ac:dyDescent="0.25">
      <c r="A20" t="s">
        <v>43</v>
      </c>
      <c r="B20" t="s">
        <v>8</v>
      </c>
      <c r="D20" s="3">
        <v>0</v>
      </c>
      <c r="E20" s="3">
        <f>D20+$AG$20/30</f>
        <v>0.47666666666666668</v>
      </c>
      <c r="F20" s="3">
        <f t="shared" ref="F20:AF20" si="7">E20+$AG$20/30</f>
        <v>0.95333333333333337</v>
      </c>
      <c r="G20" s="3">
        <f t="shared" si="7"/>
        <v>1.4300000000000002</v>
      </c>
      <c r="H20" s="3">
        <f t="shared" si="7"/>
        <v>1.9066666666666667</v>
      </c>
      <c r="I20" s="3">
        <f t="shared" si="7"/>
        <v>2.3833333333333333</v>
      </c>
      <c r="J20" s="3">
        <f t="shared" si="7"/>
        <v>2.86</v>
      </c>
      <c r="K20" s="3">
        <f t="shared" si="7"/>
        <v>3.3366666666666664</v>
      </c>
      <c r="L20" s="3">
        <f t="shared" si="7"/>
        <v>3.813333333333333</v>
      </c>
      <c r="M20" s="3">
        <f t="shared" si="7"/>
        <v>4.29</v>
      </c>
      <c r="N20" s="3">
        <f t="shared" si="7"/>
        <v>4.7666666666666666</v>
      </c>
      <c r="O20" s="3">
        <f t="shared" si="7"/>
        <v>5.2433333333333332</v>
      </c>
      <c r="P20" s="3">
        <f t="shared" si="7"/>
        <v>5.72</v>
      </c>
      <c r="Q20" s="3">
        <f t="shared" si="7"/>
        <v>6.1966666666666663</v>
      </c>
      <c r="R20" s="3">
        <f t="shared" si="7"/>
        <v>6.6733333333333329</v>
      </c>
      <c r="S20" s="3">
        <f t="shared" si="7"/>
        <v>7.1499999999999995</v>
      </c>
      <c r="T20" s="3">
        <f t="shared" si="7"/>
        <v>7.626666666666666</v>
      </c>
      <c r="U20" s="3">
        <f t="shared" si="7"/>
        <v>8.1033333333333335</v>
      </c>
      <c r="V20" s="3">
        <f t="shared" si="7"/>
        <v>8.58</v>
      </c>
      <c r="W20" s="3">
        <f t="shared" si="7"/>
        <v>9.0566666666666666</v>
      </c>
      <c r="X20" s="3">
        <f t="shared" si="7"/>
        <v>9.5333333333333332</v>
      </c>
      <c r="Y20" s="3">
        <f t="shared" si="7"/>
        <v>10.01</v>
      </c>
      <c r="Z20" s="3">
        <f t="shared" si="7"/>
        <v>10.486666666666666</v>
      </c>
      <c r="AA20" s="3">
        <f t="shared" si="7"/>
        <v>10.963333333333333</v>
      </c>
      <c r="AB20" s="3">
        <f t="shared" si="7"/>
        <v>11.44</v>
      </c>
      <c r="AC20" s="3">
        <f t="shared" si="7"/>
        <v>11.916666666666666</v>
      </c>
      <c r="AD20" s="3">
        <f t="shared" si="7"/>
        <v>12.393333333333333</v>
      </c>
      <c r="AE20" s="3">
        <f t="shared" si="7"/>
        <v>12.87</v>
      </c>
      <c r="AF20" s="3">
        <f t="shared" si="7"/>
        <v>13.346666666666666</v>
      </c>
      <c r="AG20" s="6">
        <f>10*$C$11</f>
        <v>14.3</v>
      </c>
      <c r="AH20" s="3">
        <f>10*$C$11</f>
        <v>14.3</v>
      </c>
      <c r="AI20" s="3">
        <f t="shared" ref="AI20:CT20" si="8">10*$C$11</f>
        <v>14.3</v>
      </c>
      <c r="AJ20" s="3">
        <f t="shared" si="8"/>
        <v>14.3</v>
      </c>
      <c r="AK20" s="3">
        <f t="shared" si="8"/>
        <v>14.3</v>
      </c>
      <c r="AL20" s="3">
        <f t="shared" si="8"/>
        <v>14.3</v>
      </c>
      <c r="AM20" s="3">
        <f t="shared" si="8"/>
        <v>14.3</v>
      </c>
      <c r="AN20" s="3">
        <f t="shared" si="8"/>
        <v>14.3</v>
      </c>
      <c r="AO20" s="3">
        <f t="shared" si="8"/>
        <v>14.3</v>
      </c>
      <c r="AP20" s="3">
        <f t="shared" si="8"/>
        <v>14.3</v>
      </c>
      <c r="AQ20" s="3">
        <f t="shared" si="8"/>
        <v>14.3</v>
      </c>
      <c r="AR20" s="3">
        <f t="shared" si="8"/>
        <v>14.3</v>
      </c>
      <c r="AS20" s="3">
        <f t="shared" si="8"/>
        <v>14.3</v>
      </c>
      <c r="AT20" s="3">
        <f t="shared" si="8"/>
        <v>14.3</v>
      </c>
      <c r="AU20" s="3">
        <f t="shared" si="8"/>
        <v>14.3</v>
      </c>
      <c r="AV20" s="3">
        <f t="shared" si="8"/>
        <v>14.3</v>
      </c>
      <c r="AW20" s="3">
        <f t="shared" si="8"/>
        <v>14.3</v>
      </c>
      <c r="AX20" s="3">
        <f t="shared" si="8"/>
        <v>14.3</v>
      </c>
      <c r="AY20" s="3">
        <f t="shared" si="8"/>
        <v>14.3</v>
      </c>
      <c r="AZ20" s="3">
        <f t="shared" si="8"/>
        <v>14.3</v>
      </c>
      <c r="BA20" s="3">
        <f t="shared" si="8"/>
        <v>14.3</v>
      </c>
      <c r="BB20" s="3">
        <f t="shared" si="8"/>
        <v>14.3</v>
      </c>
      <c r="BC20" s="3">
        <f t="shared" si="8"/>
        <v>14.3</v>
      </c>
      <c r="BD20" s="3">
        <f t="shared" si="8"/>
        <v>14.3</v>
      </c>
      <c r="BE20" s="3">
        <f t="shared" si="8"/>
        <v>14.3</v>
      </c>
      <c r="BF20" s="3">
        <f t="shared" si="8"/>
        <v>14.3</v>
      </c>
      <c r="BG20" s="3">
        <f t="shared" si="8"/>
        <v>14.3</v>
      </c>
      <c r="BH20" s="3">
        <f t="shared" si="8"/>
        <v>14.3</v>
      </c>
      <c r="BI20" s="3">
        <f t="shared" si="8"/>
        <v>14.3</v>
      </c>
      <c r="BJ20" s="3">
        <f t="shared" si="8"/>
        <v>14.3</v>
      </c>
      <c r="BK20" s="3">
        <f t="shared" si="8"/>
        <v>14.3</v>
      </c>
      <c r="BL20" s="3">
        <f t="shared" si="8"/>
        <v>14.3</v>
      </c>
      <c r="BM20" s="3">
        <f t="shared" si="8"/>
        <v>14.3</v>
      </c>
      <c r="BN20" s="3">
        <f t="shared" si="8"/>
        <v>14.3</v>
      </c>
      <c r="BO20" s="3">
        <f t="shared" si="8"/>
        <v>14.3</v>
      </c>
      <c r="BP20" s="3">
        <f t="shared" si="8"/>
        <v>14.3</v>
      </c>
      <c r="BQ20" s="3">
        <f t="shared" si="8"/>
        <v>14.3</v>
      </c>
      <c r="BR20" s="3">
        <f t="shared" si="8"/>
        <v>14.3</v>
      </c>
      <c r="BS20" s="3">
        <f t="shared" si="8"/>
        <v>14.3</v>
      </c>
      <c r="BT20" s="3">
        <f t="shared" si="8"/>
        <v>14.3</v>
      </c>
      <c r="BU20" s="3">
        <f t="shared" si="8"/>
        <v>14.3</v>
      </c>
      <c r="BV20" s="3">
        <f t="shared" si="8"/>
        <v>14.3</v>
      </c>
      <c r="BW20" s="3">
        <f t="shared" si="8"/>
        <v>14.3</v>
      </c>
      <c r="BX20" s="3">
        <f t="shared" si="8"/>
        <v>14.3</v>
      </c>
      <c r="BY20" s="3">
        <f t="shared" si="8"/>
        <v>14.3</v>
      </c>
      <c r="BZ20" s="3">
        <f t="shared" si="8"/>
        <v>14.3</v>
      </c>
      <c r="CA20" s="3">
        <f t="shared" si="8"/>
        <v>14.3</v>
      </c>
      <c r="CB20" s="3">
        <f t="shared" si="8"/>
        <v>14.3</v>
      </c>
      <c r="CC20" s="3">
        <f t="shared" si="8"/>
        <v>14.3</v>
      </c>
      <c r="CD20" s="3">
        <f t="shared" si="8"/>
        <v>14.3</v>
      </c>
      <c r="CE20" s="3">
        <f t="shared" si="8"/>
        <v>14.3</v>
      </c>
      <c r="CF20" s="3">
        <f t="shared" si="8"/>
        <v>14.3</v>
      </c>
      <c r="CG20" s="3">
        <f t="shared" si="8"/>
        <v>14.3</v>
      </c>
      <c r="CH20" s="3">
        <f t="shared" si="8"/>
        <v>14.3</v>
      </c>
      <c r="CI20" s="3">
        <f t="shared" si="8"/>
        <v>14.3</v>
      </c>
      <c r="CJ20" s="3">
        <f t="shared" si="8"/>
        <v>14.3</v>
      </c>
      <c r="CK20" s="3">
        <f t="shared" si="8"/>
        <v>14.3</v>
      </c>
      <c r="CL20" s="3">
        <f t="shared" si="8"/>
        <v>14.3</v>
      </c>
      <c r="CM20" s="3">
        <f t="shared" si="8"/>
        <v>14.3</v>
      </c>
      <c r="CN20" s="3">
        <f t="shared" si="8"/>
        <v>14.3</v>
      </c>
      <c r="CO20" s="3">
        <f t="shared" si="8"/>
        <v>14.3</v>
      </c>
      <c r="CP20" s="3">
        <f t="shared" si="8"/>
        <v>14.3</v>
      </c>
      <c r="CQ20" s="3">
        <f t="shared" si="8"/>
        <v>14.3</v>
      </c>
      <c r="CR20" s="3">
        <f t="shared" si="8"/>
        <v>14.3</v>
      </c>
      <c r="CS20" s="3">
        <f t="shared" si="8"/>
        <v>14.3</v>
      </c>
      <c r="CT20" s="3">
        <f t="shared" si="8"/>
        <v>14.3</v>
      </c>
      <c r="CU20" s="3">
        <f t="shared" ref="CU20:DN20" si="9">10*$C$11</f>
        <v>14.3</v>
      </c>
      <c r="CV20" s="3">
        <f t="shared" si="9"/>
        <v>14.3</v>
      </c>
      <c r="CW20" s="3">
        <f t="shared" si="9"/>
        <v>14.3</v>
      </c>
      <c r="CX20" s="3">
        <f t="shared" si="9"/>
        <v>14.3</v>
      </c>
      <c r="CY20" s="3">
        <f t="shared" si="9"/>
        <v>14.3</v>
      </c>
      <c r="CZ20" s="3">
        <f t="shared" si="9"/>
        <v>14.3</v>
      </c>
      <c r="DA20" s="3">
        <f t="shared" si="9"/>
        <v>14.3</v>
      </c>
      <c r="DB20" s="3">
        <f t="shared" si="9"/>
        <v>14.3</v>
      </c>
      <c r="DC20" s="3">
        <f t="shared" si="9"/>
        <v>14.3</v>
      </c>
      <c r="DD20" s="3">
        <f t="shared" si="9"/>
        <v>14.3</v>
      </c>
      <c r="DE20" s="3">
        <f t="shared" si="9"/>
        <v>14.3</v>
      </c>
      <c r="DF20" s="3">
        <f t="shared" si="9"/>
        <v>14.3</v>
      </c>
      <c r="DG20" s="3">
        <f t="shared" si="9"/>
        <v>14.3</v>
      </c>
      <c r="DH20" s="3">
        <f t="shared" si="9"/>
        <v>14.3</v>
      </c>
      <c r="DI20" s="3">
        <f t="shared" si="9"/>
        <v>14.3</v>
      </c>
      <c r="DJ20" s="3">
        <f t="shared" si="9"/>
        <v>14.3</v>
      </c>
      <c r="DK20" s="3">
        <f t="shared" si="9"/>
        <v>14.3</v>
      </c>
      <c r="DL20" s="3">
        <f t="shared" si="9"/>
        <v>14.3</v>
      </c>
      <c r="DM20" s="3">
        <f t="shared" si="9"/>
        <v>14.3</v>
      </c>
      <c r="DN20" s="3">
        <f t="shared" si="9"/>
        <v>14.3</v>
      </c>
      <c r="DO20" s="3"/>
      <c r="DP20" s="3"/>
      <c r="DQ20" s="2"/>
      <c r="DR20" s="2"/>
    </row>
    <row r="21" spans="1:173" x14ac:dyDescent="0.25">
      <c r="A21" t="s">
        <v>44</v>
      </c>
      <c r="B21" t="s">
        <v>9</v>
      </c>
      <c r="C21" s="3">
        <f>SUM(D21:DN21)</f>
        <v>99594.843679852129</v>
      </c>
      <c r="D21" s="3">
        <f>((D17+D18)*0.475+D19+D20)*44/12</f>
        <v>378.56817888084805</v>
      </c>
      <c r="E21" s="3">
        <f>((E17+E18)*0.475+E19+E20)*44/12</f>
        <v>391.35458437902525</v>
      </c>
      <c r="F21" s="3">
        <f>((F17+F18)*0.475+F19+F20)*44/12</f>
        <v>403.98073642762091</v>
      </c>
      <c r="G21" s="3">
        <f t="shared" ref="G21:BR21" si="10">((G17+G18)*0.475+G19+G20)*44/12</f>
        <v>416.50810452120805</v>
      </c>
      <c r="H21" s="3">
        <f t="shared" si="10"/>
        <v>428.96454864983048</v>
      </c>
      <c r="I21" s="3">
        <f t="shared" si="10"/>
        <v>441.36596131499635</v>
      </c>
      <c r="J21" s="3">
        <f t="shared" si="10"/>
        <v>453.72258779793509</v>
      </c>
      <c r="K21" s="3">
        <f t="shared" si="10"/>
        <v>466.04156434150673</v>
      </c>
      <c r="L21" s="3">
        <f t="shared" si="10"/>
        <v>478.32813617499386</v>
      </c>
      <c r="M21" s="3">
        <f t="shared" si="10"/>
        <v>490.58631454071354</v>
      </c>
      <c r="N21" s="3">
        <f t="shared" si="10"/>
        <v>502.81926200854588</v>
      </c>
      <c r="O21" s="3">
        <f t="shared" si="10"/>
        <v>515.02953315482739</v>
      </c>
      <c r="P21" s="3">
        <f t="shared" si="10"/>
        <v>527.21923251438545</v>
      </c>
      <c r="Q21" s="3">
        <f t="shared" si="10"/>
        <v>539.3901224549785</v>
      </c>
      <c r="R21" s="3">
        <f t="shared" si="10"/>
        <v>551.54369931124688</v>
      </c>
      <c r="S21" s="3">
        <f t="shared" si="10"/>
        <v>563.68124861927106</v>
      </c>
      <c r="T21" s="3">
        <f t="shared" si="10"/>
        <v>575.80388614077935</v>
      </c>
      <c r="U21" s="3">
        <f t="shared" si="10"/>
        <v>587.91258895609815</v>
      </c>
      <c r="V21" s="3">
        <f t="shared" si="10"/>
        <v>600.00821944946529</v>
      </c>
      <c r="W21" s="3">
        <f t="shared" si="10"/>
        <v>612.09154410075303</v>
      </c>
      <c r="X21" s="3">
        <f t="shared" si="10"/>
        <v>624.16324841204062</v>
      </c>
      <c r="Y21" s="3">
        <f t="shared" si="10"/>
        <v>636.22394891047327</v>
      </c>
      <c r="Z21" s="3">
        <f t="shared" si="10"/>
        <v>648.27420290709335</v>
      </c>
      <c r="AA21" s="3">
        <f t="shared" si="10"/>
        <v>660.31451651059547</v>
      </c>
      <c r="AB21" s="3">
        <f t="shared" si="10"/>
        <v>672.34535126781827</v>
      </c>
      <c r="AC21" s="3">
        <f t="shared" si="10"/>
        <v>684.36712971185136</v>
      </c>
      <c r="AD21" s="3">
        <f t="shared" si="10"/>
        <v>696.38024003257908</v>
      </c>
      <c r="AE21" s="3">
        <f t="shared" si="10"/>
        <v>708.38504003583978</v>
      </c>
      <c r="AF21" s="3">
        <f t="shared" si="10"/>
        <v>720.38186052109688</v>
      </c>
      <c r="AG21" s="6">
        <f t="shared" si="10"/>
        <v>734.11878595791575</v>
      </c>
      <c r="AH21" s="3">
        <f t="shared" si="10"/>
        <v>746.09349882805475</v>
      </c>
      <c r="AI21" s="3">
        <f t="shared" si="10"/>
        <v>758.05851825912885</v>
      </c>
      <c r="AJ21" s="3">
        <f t="shared" si="10"/>
        <v>770.01423516250225</v>
      </c>
      <c r="AK21" s="3">
        <f t="shared" si="10"/>
        <v>781.96101160070384</v>
      </c>
      <c r="AL21" s="3">
        <f t="shared" si="10"/>
        <v>793.89918381730479</v>
      </c>
      <c r="AM21" s="3">
        <f t="shared" si="10"/>
        <v>805.82906486010825</v>
      </c>
      <c r="AN21" s="3">
        <f t="shared" si="10"/>
        <v>817.7509468633649</v>
      </c>
      <c r="AO21" s="3">
        <f t="shared" si="10"/>
        <v>829.66510304242513</v>
      </c>
      <c r="AP21" s="3">
        <f t="shared" si="10"/>
        <v>841.57178944453187</v>
      </c>
      <c r="AQ21" s="3">
        <f t="shared" si="10"/>
        <v>853.47124649174691</v>
      </c>
      <c r="AR21" s="3">
        <f t="shared" si="10"/>
        <v>865.36370034582887</v>
      </c>
      <c r="AS21" s="3">
        <f t="shared" si="10"/>
        <v>877.2493641199045</v>
      </c>
      <c r="AT21" s="3">
        <f t="shared" si="10"/>
        <v>889.12843895774813</v>
      </c>
      <c r="AU21" s="3">
        <f t="shared" si="10"/>
        <v>901.00111499818047</v>
      </c>
      <c r="AV21" s="3">
        <f t="shared" si="10"/>
        <v>912.86757223940765</v>
      </c>
      <c r="AW21" s="3">
        <f t="shared" si="10"/>
        <v>750.57553614054416</v>
      </c>
      <c r="AX21" s="3">
        <f t="shared" si="10"/>
        <v>765.66486812868754</v>
      </c>
      <c r="AY21" s="3">
        <f t="shared" si="10"/>
        <v>780.7397628978116</v>
      </c>
      <c r="AZ21" s="3">
        <f t="shared" si="10"/>
        <v>795.80090764696979</v>
      </c>
      <c r="BA21" s="3">
        <f t="shared" si="10"/>
        <v>810.84893008566758</v>
      </c>
      <c r="BB21" s="3">
        <f t="shared" si="10"/>
        <v>825.88440572086677</v>
      </c>
      <c r="BC21" s="3">
        <f t="shared" si="10"/>
        <v>840.90786400930313</v>
      </c>
      <c r="BD21" s="3">
        <f t="shared" si="10"/>
        <v>855.91979358676474</v>
      </c>
      <c r="BE21" s="3">
        <f t="shared" si="10"/>
        <v>870.92064674044013</v>
      </c>
      <c r="BF21" s="3">
        <f t="shared" si="10"/>
        <v>885.91084325591146</v>
      </c>
      <c r="BG21" s="3">
        <f t="shared" si="10"/>
        <v>796.2763058529257</v>
      </c>
      <c r="BH21" s="3">
        <f t="shared" si="10"/>
        <v>813.69870375569496</v>
      </c>
      <c r="BI21" s="3">
        <f t="shared" si="10"/>
        <v>831.10441720582492</v>
      </c>
      <c r="BJ21" s="3">
        <f t="shared" si="10"/>
        <v>848.49425071503481</v>
      </c>
      <c r="BK21" s="3">
        <f t="shared" si="10"/>
        <v>865.86893827972881</v>
      </c>
      <c r="BL21" s="3">
        <f t="shared" si="10"/>
        <v>883.22915212225689</v>
      </c>
      <c r="BM21" s="3">
        <f t="shared" si="10"/>
        <v>900.57551005532093</v>
      </c>
      <c r="BN21" s="3">
        <f t="shared" si="10"/>
        <v>917.90858172920036</v>
      </c>
      <c r="BO21" s="3">
        <f t="shared" si="10"/>
        <v>935.22889396500341</v>
      </c>
      <c r="BP21" s="3">
        <f t="shared" si="10"/>
        <v>952.53693533446096</v>
      </c>
      <c r="BQ21" s="3">
        <f t="shared" si="10"/>
        <v>848.96830354884321</v>
      </c>
      <c r="BR21" s="3">
        <f t="shared" si="10"/>
        <v>867.44772797240455</v>
      </c>
      <c r="BS21" s="3">
        <f t="shared" ref="BS21:DN21" si="11">((BS17+BS18)*0.475+BS19+BS20)*44/12</f>
        <v>885.91084325591146</v>
      </c>
      <c r="BT21" s="3">
        <f t="shared" si="11"/>
        <v>904.35838545057106</v>
      </c>
      <c r="BU21" s="3">
        <f t="shared" si="11"/>
        <v>922.79103006586467</v>
      </c>
      <c r="BV21" s="3">
        <f t="shared" si="11"/>
        <v>941.20939912936876</v>
      </c>
      <c r="BW21" s="3">
        <f t="shared" si="11"/>
        <v>959.6140671981633</v>
      </c>
      <c r="BX21" s="3">
        <f t="shared" si="11"/>
        <v>978.00556650864291</v>
      </c>
      <c r="BY21" s="3">
        <f t="shared" si="11"/>
        <v>996.38439141308356</v>
      </c>
      <c r="BZ21" s="3">
        <f t="shared" si="11"/>
        <v>1014.7510022217657</v>
      </c>
      <c r="CA21" s="3">
        <f t="shared" si="11"/>
        <v>904.35838545057106</v>
      </c>
      <c r="CB21" s="3">
        <f t="shared" si="11"/>
        <v>925.22063024819329</v>
      </c>
      <c r="CC21" s="3">
        <f t="shared" si="11"/>
        <v>946.06468526594563</v>
      </c>
      <c r="CD21" s="3">
        <f t="shared" si="11"/>
        <v>966.89137120745545</v>
      </c>
      <c r="CE21" s="3">
        <f t="shared" si="11"/>
        <v>987.70144128943332</v>
      </c>
      <c r="CF21" s="3">
        <f t="shared" si="11"/>
        <v>1008.495589109396</v>
      </c>
      <c r="CG21" s="3">
        <f t="shared" si="11"/>
        <v>1029.2744553452853</v>
      </c>
      <c r="CH21" s="3">
        <f t="shared" si="11"/>
        <v>1050.0386334950763</v>
      </c>
      <c r="CI21" s="3">
        <f t="shared" si="11"/>
        <v>1070.7886748216322</v>
      </c>
      <c r="CJ21" s="3">
        <f t="shared" si="11"/>
        <v>1091.5250926351594</v>
      </c>
      <c r="CK21" s="3">
        <f t="shared" si="11"/>
        <v>1112.2483660200926</v>
      </c>
      <c r="CL21" s="3">
        <f t="shared" si="11"/>
        <v>1132.958943093269</v>
      </c>
      <c r="CM21" s="3">
        <f t="shared" si="11"/>
        <v>1153.6572438644998</v>
      </c>
      <c r="CN21" s="3">
        <f t="shared" si="11"/>
        <v>1174.3436627581116</v>
      </c>
      <c r="CO21" s="3">
        <f t="shared" si="11"/>
        <v>1195.0185708440176</v>
      </c>
      <c r="CP21" s="3">
        <f t="shared" si="11"/>
        <v>1000.6239080368659</v>
      </c>
      <c r="CQ21" s="3">
        <f t="shared" si="11"/>
        <v>1019.1894971879864</v>
      </c>
      <c r="CR21" s="3">
        <f t="shared" si="11"/>
        <v>1037.7431431724774</v>
      </c>
      <c r="CS21" s="3">
        <f t="shared" si="11"/>
        <v>1056.2852545527385</v>
      </c>
      <c r="CT21" s="3">
        <f t="shared" si="11"/>
        <v>1074.8162141796595</v>
      </c>
      <c r="CU21" s="3">
        <f t="shared" si="11"/>
        <v>1093.3363815067264</v>
      </c>
      <c r="CV21" s="3">
        <f t="shared" si="11"/>
        <v>1111.8460946367106</v>
      </c>
      <c r="CW21" s="3">
        <f t="shared" si="11"/>
        <v>1130.345672138302</v>
      </c>
      <c r="CX21" s="3">
        <f t="shared" si="11"/>
        <v>1148.8354146639829</v>
      </c>
      <c r="CY21" s="3">
        <f t="shared" si="11"/>
        <v>1167.3156063954659</v>
      </c>
      <c r="CZ21" s="3">
        <f t="shared" si="11"/>
        <v>1185.7865163389736</v>
      </c>
      <c r="DA21" s="3">
        <f t="shared" si="11"/>
        <v>1204.248399489268</v>
      </c>
      <c r="DB21" s="3">
        <f t="shared" si="11"/>
        <v>1222.7014978785649</v>
      </c>
      <c r="DC21" s="3">
        <f t="shared" si="11"/>
        <v>1241.1460415241547</v>
      </c>
      <c r="DD21" s="3">
        <f t="shared" si="11"/>
        <v>1259.5822492866075</v>
      </c>
      <c r="DE21" s="3">
        <f t="shared" si="11"/>
        <v>1088.1034951975846</v>
      </c>
      <c r="DF21" s="3">
        <f t="shared" si="11"/>
        <v>1105.3588050981305</v>
      </c>
      <c r="DG21" s="3">
        <f t="shared" si="11"/>
        <v>1122.6052147173555</v>
      </c>
      <c r="DH21" s="3">
        <f t="shared" si="11"/>
        <v>1139.8429729143411</v>
      </c>
      <c r="DI21" s="3">
        <f t="shared" si="11"/>
        <v>1157.0723156781637</v>
      </c>
      <c r="DJ21" s="3">
        <f t="shared" si="11"/>
        <v>1163.2588034717369</v>
      </c>
      <c r="DK21" s="3">
        <f t="shared" si="11"/>
        <v>1169.4442446052117</v>
      </c>
      <c r="DL21" s="3">
        <f t="shared" si="11"/>
        <v>1175.628648927116</v>
      </c>
      <c r="DM21" s="3">
        <f t="shared" si="11"/>
        <v>1181.8120261117672</v>
      </c>
      <c r="DN21" s="3">
        <f t="shared" si="11"/>
        <v>1187.9943856637715</v>
      </c>
      <c r="DO21" s="3"/>
      <c r="DP21" s="3"/>
      <c r="DQ21" s="2"/>
      <c r="DR21" s="2"/>
    </row>
    <row r="22" spans="1:173" x14ac:dyDescent="0.25">
      <c r="B22" s="55" t="s">
        <v>10</v>
      </c>
      <c r="C22" s="27">
        <f>AG21</f>
        <v>734.11878595791575</v>
      </c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2"/>
      <c r="DR22" s="2"/>
    </row>
    <row r="24" spans="1:173" s="35" customFormat="1" x14ac:dyDescent="0.25"/>
    <row r="25" spans="1:173" s="35" customFormat="1" x14ac:dyDescent="0.25"/>
    <row r="26" spans="1:173" s="35" customFormat="1" ht="18.75" x14ac:dyDescent="0.3">
      <c r="A26" s="76" t="s">
        <v>93</v>
      </c>
      <c r="B26" s="76"/>
      <c r="C26" s="76"/>
      <c r="D26" s="76"/>
      <c r="E26" s="76"/>
      <c r="F26" s="76"/>
      <c r="G26" s="76"/>
      <c r="H26" s="76"/>
      <c r="I26" s="76"/>
      <c r="J26" s="76"/>
      <c r="K26" s="76"/>
      <c r="L26" s="76"/>
      <c r="M26" s="76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</row>
    <row r="27" spans="1:173" s="35" customFormat="1" x14ac:dyDescent="0.25">
      <c r="A27" s="35" t="s">
        <v>36</v>
      </c>
      <c r="B27" s="35" t="s">
        <v>33</v>
      </c>
      <c r="C27" s="35">
        <v>170</v>
      </c>
      <c r="D27" s="35">
        <v>1</v>
      </c>
      <c r="E27" s="35">
        <v>2</v>
      </c>
      <c r="F27" s="35">
        <v>3</v>
      </c>
      <c r="G27" s="35">
        <v>4</v>
      </c>
      <c r="H27" s="35">
        <v>5</v>
      </c>
      <c r="I27" s="35">
        <v>6</v>
      </c>
      <c r="J27" s="35">
        <v>7</v>
      </c>
      <c r="K27" s="35">
        <v>8</v>
      </c>
      <c r="L27" s="35">
        <v>9</v>
      </c>
      <c r="M27" s="35">
        <v>10</v>
      </c>
      <c r="N27" s="35">
        <v>11</v>
      </c>
      <c r="O27" s="35">
        <v>12</v>
      </c>
      <c r="P27" s="35">
        <v>13</v>
      </c>
      <c r="Q27" s="35">
        <v>14</v>
      </c>
      <c r="R27" s="35">
        <v>15</v>
      </c>
      <c r="S27" s="35">
        <v>16</v>
      </c>
      <c r="T27" s="35">
        <v>17</v>
      </c>
      <c r="U27" s="35">
        <v>18</v>
      </c>
      <c r="V27" s="35">
        <v>19</v>
      </c>
      <c r="W27" s="35">
        <v>20</v>
      </c>
      <c r="X27" s="35">
        <v>21</v>
      </c>
      <c r="Y27" s="35">
        <v>22</v>
      </c>
      <c r="Z27" s="35">
        <v>23</v>
      </c>
      <c r="AA27" s="35">
        <v>24</v>
      </c>
      <c r="AB27" s="35">
        <v>25</v>
      </c>
      <c r="AC27" s="35">
        <v>26</v>
      </c>
      <c r="AD27" s="35">
        <v>27</v>
      </c>
      <c r="AE27" s="35">
        <v>28</v>
      </c>
      <c r="AF27" s="35">
        <v>29</v>
      </c>
      <c r="AG27" s="5">
        <v>30</v>
      </c>
      <c r="AH27" s="35">
        <v>31</v>
      </c>
      <c r="AI27" s="35">
        <v>32</v>
      </c>
      <c r="AJ27" s="35">
        <v>33</v>
      </c>
      <c r="AK27" s="35">
        <v>34</v>
      </c>
      <c r="AL27" s="35">
        <v>35</v>
      </c>
      <c r="AM27" s="35">
        <v>36</v>
      </c>
      <c r="AN27" s="35">
        <v>37</v>
      </c>
      <c r="AO27" s="35">
        <v>38</v>
      </c>
      <c r="AP27" s="35">
        <v>39</v>
      </c>
      <c r="AQ27" s="35">
        <v>40</v>
      </c>
      <c r="AR27" s="35">
        <v>41</v>
      </c>
      <c r="AS27" s="35">
        <v>42</v>
      </c>
      <c r="AT27" s="35">
        <v>43</v>
      </c>
      <c r="AU27" s="35">
        <v>44</v>
      </c>
      <c r="AV27" s="35">
        <v>45</v>
      </c>
      <c r="AW27" s="35">
        <v>46</v>
      </c>
      <c r="AX27" s="35">
        <v>47</v>
      </c>
      <c r="AY27" s="35">
        <v>48</v>
      </c>
      <c r="AZ27" s="35">
        <v>49</v>
      </c>
      <c r="BA27" s="35">
        <v>50</v>
      </c>
      <c r="BB27" s="35">
        <v>51</v>
      </c>
      <c r="BC27" s="35">
        <v>52</v>
      </c>
      <c r="BD27" s="35">
        <v>53</v>
      </c>
      <c r="BE27" s="35">
        <v>54</v>
      </c>
      <c r="BF27" s="35">
        <v>55</v>
      </c>
      <c r="BG27" s="35">
        <v>56</v>
      </c>
      <c r="BH27" s="35">
        <v>57</v>
      </c>
      <c r="BI27" s="35">
        <v>58</v>
      </c>
      <c r="BJ27" s="35">
        <v>59</v>
      </c>
      <c r="BK27" s="35">
        <v>60</v>
      </c>
      <c r="BL27" s="35">
        <v>61</v>
      </c>
      <c r="BM27" s="35">
        <v>62</v>
      </c>
      <c r="BN27" s="35">
        <v>63</v>
      </c>
      <c r="BO27" s="35">
        <v>64</v>
      </c>
      <c r="BP27" s="35">
        <v>65</v>
      </c>
      <c r="BQ27" s="35">
        <v>66</v>
      </c>
      <c r="BR27" s="35">
        <v>67</v>
      </c>
      <c r="BS27" s="35">
        <v>68</v>
      </c>
      <c r="BT27" s="35">
        <v>69</v>
      </c>
      <c r="BU27" s="35">
        <v>70</v>
      </c>
      <c r="BV27" s="35">
        <v>71</v>
      </c>
      <c r="BW27" s="35">
        <v>72</v>
      </c>
      <c r="BX27" s="35">
        <v>73</v>
      </c>
      <c r="BY27" s="35">
        <v>74</v>
      </c>
      <c r="BZ27" s="35">
        <v>75</v>
      </c>
      <c r="CA27" s="35">
        <v>76</v>
      </c>
      <c r="CB27" s="35">
        <v>77</v>
      </c>
      <c r="CC27" s="35">
        <v>78</v>
      </c>
      <c r="CD27" s="35">
        <v>79</v>
      </c>
      <c r="CE27" s="35">
        <v>80</v>
      </c>
      <c r="CF27" s="35">
        <v>81</v>
      </c>
      <c r="CG27" s="35">
        <v>82</v>
      </c>
      <c r="CH27" s="35">
        <v>83</v>
      </c>
      <c r="CI27" s="35">
        <v>84</v>
      </c>
      <c r="CJ27" s="35">
        <v>85</v>
      </c>
      <c r="CK27" s="35">
        <v>86</v>
      </c>
      <c r="CL27" s="35">
        <v>87</v>
      </c>
      <c r="CM27" s="35">
        <v>88</v>
      </c>
      <c r="CN27" s="35">
        <v>89</v>
      </c>
      <c r="CO27" s="35">
        <v>90</v>
      </c>
      <c r="CP27" s="35">
        <v>91</v>
      </c>
      <c r="CQ27" s="35">
        <v>92</v>
      </c>
      <c r="CR27" s="35">
        <v>93</v>
      </c>
      <c r="CS27" s="35">
        <v>94</v>
      </c>
      <c r="CT27" s="35">
        <v>95</v>
      </c>
      <c r="CU27" s="35">
        <v>96</v>
      </c>
      <c r="CV27" s="35">
        <v>97</v>
      </c>
      <c r="CW27" s="35">
        <v>98</v>
      </c>
      <c r="CX27" s="35">
        <v>99</v>
      </c>
      <c r="CY27" s="35">
        <v>100</v>
      </c>
      <c r="CZ27" s="35">
        <v>101</v>
      </c>
      <c r="DA27" s="35">
        <v>102</v>
      </c>
      <c r="DB27" s="35">
        <v>103</v>
      </c>
      <c r="DC27" s="35">
        <v>104</v>
      </c>
      <c r="DD27" s="35">
        <v>105</v>
      </c>
      <c r="DE27" s="35">
        <v>106</v>
      </c>
      <c r="DF27" s="35">
        <v>107</v>
      </c>
      <c r="DG27" s="35">
        <v>108</v>
      </c>
      <c r="DH27" s="35">
        <v>109</v>
      </c>
      <c r="DI27" s="35">
        <v>110</v>
      </c>
      <c r="DJ27" s="35">
        <v>111</v>
      </c>
      <c r="DK27" s="35">
        <v>112</v>
      </c>
      <c r="DL27" s="35">
        <v>113</v>
      </c>
      <c r="DM27" s="35">
        <v>114</v>
      </c>
      <c r="DN27" s="35">
        <v>115</v>
      </c>
      <c r="DO27" s="35">
        <v>116</v>
      </c>
      <c r="DP27" s="35">
        <v>117</v>
      </c>
      <c r="DQ27" s="35">
        <v>118</v>
      </c>
      <c r="DR27" s="35">
        <v>119</v>
      </c>
      <c r="DS27" s="35">
        <v>120</v>
      </c>
      <c r="DT27" s="35">
        <v>121</v>
      </c>
      <c r="DU27" s="35">
        <v>122</v>
      </c>
      <c r="DV27" s="35">
        <v>123</v>
      </c>
      <c r="DW27" s="35">
        <v>124</v>
      </c>
      <c r="DX27" s="35">
        <v>125</v>
      </c>
      <c r="DY27" s="35">
        <v>126</v>
      </c>
      <c r="DZ27" s="35">
        <v>127</v>
      </c>
      <c r="EA27" s="35">
        <v>128</v>
      </c>
      <c r="EB27" s="35">
        <v>129</v>
      </c>
      <c r="EC27" s="35">
        <v>130</v>
      </c>
      <c r="ED27" s="35">
        <v>131</v>
      </c>
      <c r="EE27" s="35">
        <v>132</v>
      </c>
      <c r="EF27" s="35">
        <v>133</v>
      </c>
      <c r="EG27" s="35">
        <v>134</v>
      </c>
      <c r="EH27" s="35">
        <v>135</v>
      </c>
      <c r="EI27" s="35">
        <v>136</v>
      </c>
      <c r="EJ27" s="35">
        <v>137</v>
      </c>
      <c r="EK27" s="35">
        <v>138</v>
      </c>
      <c r="EL27" s="35">
        <v>139</v>
      </c>
      <c r="EM27" s="35">
        <v>140</v>
      </c>
      <c r="EN27" s="35">
        <v>141</v>
      </c>
      <c r="EO27" s="35">
        <v>142</v>
      </c>
      <c r="EP27" s="35">
        <v>143</v>
      </c>
      <c r="EQ27" s="35">
        <v>144</v>
      </c>
      <c r="ER27" s="35">
        <v>145</v>
      </c>
      <c r="ES27" s="35">
        <v>146</v>
      </c>
      <c r="ET27" s="35">
        <v>147</v>
      </c>
      <c r="EU27" s="35">
        <v>148</v>
      </c>
      <c r="EV27" s="35">
        <v>149</v>
      </c>
      <c r="EW27" s="35">
        <v>150</v>
      </c>
      <c r="EX27" s="35">
        <v>151</v>
      </c>
      <c r="EY27" s="35">
        <v>152</v>
      </c>
      <c r="EZ27" s="35">
        <v>153</v>
      </c>
      <c r="FA27" s="35">
        <v>154</v>
      </c>
      <c r="FB27" s="35">
        <v>155</v>
      </c>
      <c r="FC27" s="35">
        <v>156</v>
      </c>
      <c r="FD27" s="35">
        <v>157</v>
      </c>
      <c r="FE27" s="35">
        <v>158</v>
      </c>
      <c r="FF27" s="35">
        <v>159</v>
      </c>
      <c r="FG27" s="35">
        <v>160</v>
      </c>
      <c r="FH27" s="35">
        <v>161</v>
      </c>
      <c r="FI27" s="35">
        <v>162</v>
      </c>
      <c r="FJ27" s="35">
        <v>163</v>
      </c>
      <c r="FK27" s="35">
        <v>164</v>
      </c>
      <c r="FL27" s="35">
        <v>165</v>
      </c>
      <c r="FM27" s="35">
        <v>166</v>
      </c>
      <c r="FN27" s="35">
        <v>167</v>
      </c>
      <c r="FO27" s="35">
        <v>168</v>
      </c>
      <c r="FP27" s="35">
        <v>169</v>
      </c>
      <c r="FQ27" s="35">
        <v>170</v>
      </c>
    </row>
    <row r="28" spans="1:173" s="35" customFormat="1" x14ac:dyDescent="0.25">
      <c r="A28" s="35" t="s">
        <v>37</v>
      </c>
      <c r="B28" s="35" t="s">
        <v>0</v>
      </c>
      <c r="C28" s="59">
        <f>0.2*C62</f>
        <v>0.44000000000000006</v>
      </c>
      <c r="AG28" s="5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</row>
    <row r="29" spans="1:173" s="35" customFormat="1" x14ac:dyDescent="0.25">
      <c r="A29" s="35" t="s">
        <v>38</v>
      </c>
      <c r="B29" s="35" t="s">
        <v>1</v>
      </c>
      <c r="AG29" s="5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</row>
    <row r="30" spans="1:173" s="35" customFormat="1" x14ac:dyDescent="0.25">
      <c r="A30" s="35" t="s">
        <v>2</v>
      </c>
      <c r="B30" s="35" t="s">
        <v>3</v>
      </c>
      <c r="AG30" s="5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</row>
    <row r="31" spans="1:173" s="35" customFormat="1" x14ac:dyDescent="0.25">
      <c r="A31" s="35" t="s">
        <v>35</v>
      </c>
      <c r="B31" s="35" t="s">
        <v>4</v>
      </c>
      <c r="C31" s="35">
        <v>0.38</v>
      </c>
      <c r="D31" s="50">
        <v>0.38</v>
      </c>
      <c r="E31" s="50">
        <v>0.38</v>
      </c>
      <c r="F31" s="50">
        <v>0.38</v>
      </c>
      <c r="G31" s="50">
        <v>0.38</v>
      </c>
      <c r="H31" s="50">
        <v>0.38</v>
      </c>
      <c r="I31" s="50">
        <v>0.38</v>
      </c>
      <c r="J31" s="50">
        <v>0.38</v>
      </c>
      <c r="K31" s="50">
        <v>0.38</v>
      </c>
      <c r="L31" s="50">
        <v>0.38</v>
      </c>
      <c r="M31" s="50">
        <v>0.38</v>
      </c>
      <c r="N31" s="50">
        <v>0.38</v>
      </c>
      <c r="O31" s="50">
        <v>0.38</v>
      </c>
      <c r="P31" s="50">
        <v>0.38</v>
      </c>
      <c r="Q31" s="50">
        <v>0.38</v>
      </c>
      <c r="R31" s="50">
        <v>0.38</v>
      </c>
      <c r="S31" s="50">
        <v>0.38</v>
      </c>
      <c r="T31" s="50">
        <v>0.38</v>
      </c>
      <c r="U31" s="50">
        <v>0.38</v>
      </c>
      <c r="V31" s="50">
        <v>0.38</v>
      </c>
      <c r="W31" s="50">
        <v>0.38</v>
      </c>
      <c r="X31" s="50">
        <v>0.38</v>
      </c>
      <c r="Y31" s="50">
        <v>0.38</v>
      </c>
      <c r="Z31" s="50">
        <v>0.38</v>
      </c>
      <c r="AA31" s="50">
        <v>0.38</v>
      </c>
      <c r="AB31" s="50">
        <v>0.38</v>
      </c>
      <c r="AC31" s="50">
        <v>0.38</v>
      </c>
      <c r="AD31" s="50">
        <v>0.38</v>
      </c>
      <c r="AE31" s="50">
        <v>0.38</v>
      </c>
      <c r="AF31" s="50">
        <v>0.38</v>
      </c>
      <c r="AG31" s="5">
        <v>0.38</v>
      </c>
      <c r="AH31" s="50">
        <v>0.38</v>
      </c>
      <c r="AI31" s="50">
        <v>0.38</v>
      </c>
      <c r="AJ31" s="50">
        <v>0.38</v>
      </c>
      <c r="AK31" s="50">
        <v>0.38</v>
      </c>
      <c r="AL31" s="50">
        <v>0.38</v>
      </c>
      <c r="AM31" s="50">
        <v>0.38</v>
      </c>
      <c r="AN31" s="50">
        <v>0.38</v>
      </c>
      <c r="AO31" s="50">
        <v>0.38</v>
      </c>
      <c r="AP31" s="50">
        <v>0.38</v>
      </c>
      <c r="AQ31" s="50">
        <v>0.38</v>
      </c>
      <c r="AR31" s="50">
        <v>0.38</v>
      </c>
      <c r="AS31" s="50">
        <v>0.38</v>
      </c>
      <c r="AT31" s="50">
        <v>0.38</v>
      </c>
      <c r="AU31" s="50">
        <v>0.38</v>
      </c>
      <c r="AV31" s="50">
        <v>0.38</v>
      </c>
      <c r="AW31" s="50">
        <v>0.38</v>
      </c>
      <c r="AX31" s="50">
        <v>0.38</v>
      </c>
      <c r="AY31" s="50">
        <v>0.38</v>
      </c>
      <c r="AZ31" s="50">
        <v>0.38</v>
      </c>
      <c r="BA31" s="50">
        <v>0.38</v>
      </c>
      <c r="BB31" s="50">
        <v>0.38</v>
      </c>
      <c r="BC31" s="50">
        <v>0.38</v>
      </c>
      <c r="BD31" s="50">
        <v>0.38</v>
      </c>
      <c r="BE31" s="50">
        <v>0.38</v>
      </c>
      <c r="BF31" s="50">
        <v>0.38</v>
      </c>
      <c r="BG31" s="50">
        <v>0.38</v>
      </c>
      <c r="BH31" s="50">
        <v>0.38</v>
      </c>
      <c r="BI31" s="50">
        <v>0.38</v>
      </c>
      <c r="BJ31" s="50">
        <v>0.38</v>
      </c>
      <c r="BK31" s="50">
        <v>0.38</v>
      </c>
      <c r="BL31" s="50">
        <v>0.38</v>
      </c>
      <c r="BM31" s="50">
        <v>0.38</v>
      </c>
      <c r="BN31" s="50">
        <v>0.38</v>
      </c>
      <c r="BO31" s="50">
        <v>0.38</v>
      </c>
      <c r="BP31" s="50">
        <v>0.38</v>
      </c>
      <c r="BQ31" s="50">
        <v>0.38</v>
      </c>
      <c r="BR31" s="50">
        <v>0.38</v>
      </c>
      <c r="BS31" s="50">
        <v>0.38</v>
      </c>
      <c r="BT31" s="50">
        <v>0.38</v>
      </c>
      <c r="BU31" s="50">
        <v>0.38</v>
      </c>
      <c r="BV31" s="50">
        <v>0.38</v>
      </c>
      <c r="BW31" s="50">
        <v>0.38</v>
      </c>
      <c r="BX31" s="50">
        <v>0.38</v>
      </c>
      <c r="BY31" s="50">
        <v>0.38</v>
      </c>
      <c r="BZ31" s="50">
        <v>0.38</v>
      </c>
      <c r="CA31" s="50">
        <v>0.38</v>
      </c>
      <c r="CB31" s="50">
        <v>0.38</v>
      </c>
      <c r="CC31" s="50">
        <v>0.38</v>
      </c>
      <c r="CD31" s="50">
        <v>0.38</v>
      </c>
      <c r="CE31" s="50">
        <v>0.38</v>
      </c>
      <c r="CF31" s="50">
        <v>0.38</v>
      </c>
      <c r="CG31" s="50">
        <v>0.38</v>
      </c>
      <c r="CH31" s="50">
        <v>0.38</v>
      </c>
      <c r="CI31" s="50">
        <v>0.38</v>
      </c>
      <c r="CJ31" s="50">
        <v>0.38</v>
      </c>
      <c r="CK31" s="50">
        <v>0.38</v>
      </c>
      <c r="CL31" s="50">
        <v>0.38</v>
      </c>
      <c r="CM31" s="50">
        <v>0.38</v>
      </c>
      <c r="CN31" s="50">
        <v>0.38</v>
      </c>
      <c r="CO31" s="50">
        <v>0.38</v>
      </c>
      <c r="CP31" s="50">
        <v>0.38</v>
      </c>
      <c r="CQ31" s="50">
        <v>0.38</v>
      </c>
      <c r="CR31" s="50">
        <v>0.38</v>
      </c>
      <c r="CS31" s="50">
        <v>0.38</v>
      </c>
      <c r="CT31" s="50">
        <v>0.38</v>
      </c>
      <c r="CU31" s="50">
        <v>0.38</v>
      </c>
      <c r="CV31" s="50">
        <v>0.38</v>
      </c>
      <c r="CW31" s="50">
        <v>0.38</v>
      </c>
      <c r="CX31" s="50">
        <v>0.38</v>
      </c>
      <c r="CY31" s="50">
        <v>0.38</v>
      </c>
      <c r="CZ31" s="50">
        <v>0.38</v>
      </c>
      <c r="DA31" s="50">
        <v>0.38</v>
      </c>
      <c r="DB31" s="50">
        <v>0.38</v>
      </c>
      <c r="DC31" s="50">
        <v>0.38</v>
      </c>
      <c r="DD31" s="50">
        <v>0.38</v>
      </c>
      <c r="DE31" s="50">
        <v>0.38</v>
      </c>
      <c r="DF31" s="50">
        <v>0.38</v>
      </c>
      <c r="DG31" s="50">
        <v>0.38</v>
      </c>
      <c r="DH31" s="50">
        <v>0.38</v>
      </c>
      <c r="DI31" s="50">
        <v>0.38</v>
      </c>
      <c r="DJ31" s="50">
        <v>0.38</v>
      </c>
      <c r="DK31" s="50">
        <v>0.38</v>
      </c>
      <c r="DL31" s="50">
        <v>0.38</v>
      </c>
      <c r="DM31" s="50">
        <v>0.38</v>
      </c>
      <c r="DN31" s="50">
        <v>0.38</v>
      </c>
      <c r="DO31" s="50">
        <v>0.38</v>
      </c>
      <c r="DP31" s="50">
        <v>0.38</v>
      </c>
      <c r="DQ31" s="50">
        <v>0.38</v>
      </c>
      <c r="DR31" s="50">
        <v>0.38</v>
      </c>
      <c r="DS31" s="50">
        <v>0.38</v>
      </c>
      <c r="DT31" s="50">
        <v>0.38</v>
      </c>
      <c r="DU31" s="50">
        <v>0.38</v>
      </c>
      <c r="DV31" s="50">
        <v>0.38</v>
      </c>
      <c r="DW31" s="50">
        <v>0.38</v>
      </c>
      <c r="DX31" s="50">
        <v>0.38</v>
      </c>
      <c r="DY31" s="50">
        <v>0.38</v>
      </c>
      <c r="DZ31" s="50">
        <v>0.38</v>
      </c>
      <c r="EA31" s="50">
        <v>0.38</v>
      </c>
      <c r="EB31" s="50">
        <v>0.38</v>
      </c>
      <c r="EC31" s="50">
        <v>0.38</v>
      </c>
      <c r="ED31" s="50">
        <v>0.38</v>
      </c>
      <c r="EE31" s="50">
        <v>0.38</v>
      </c>
      <c r="EF31" s="50">
        <v>0.38</v>
      </c>
      <c r="EG31" s="50">
        <v>0.38</v>
      </c>
      <c r="EH31" s="50">
        <v>0.38</v>
      </c>
      <c r="EI31" s="50">
        <v>0.38</v>
      </c>
      <c r="EJ31" s="50">
        <v>0.38</v>
      </c>
      <c r="EK31" s="50">
        <v>0.38</v>
      </c>
      <c r="EL31" s="50">
        <v>0.38</v>
      </c>
      <c r="EM31" s="50">
        <v>0.38</v>
      </c>
      <c r="EN31" s="50">
        <v>0.38</v>
      </c>
      <c r="EO31" s="50">
        <v>0.38</v>
      </c>
      <c r="EP31" s="50">
        <v>0.38</v>
      </c>
      <c r="EQ31" s="50">
        <v>0.38</v>
      </c>
      <c r="ER31" s="50">
        <v>0.38</v>
      </c>
      <c r="ES31" s="50">
        <v>0.38</v>
      </c>
      <c r="ET31" s="50">
        <v>0.38</v>
      </c>
      <c r="EU31" s="50">
        <v>0.38</v>
      </c>
      <c r="EV31" s="50">
        <v>0.38</v>
      </c>
      <c r="EW31" s="50">
        <v>0.38</v>
      </c>
      <c r="EX31" s="50">
        <v>0.38</v>
      </c>
      <c r="EY31" s="50">
        <v>0.38</v>
      </c>
      <c r="EZ31" s="50">
        <v>0.38</v>
      </c>
      <c r="FA31" s="50">
        <v>0.38</v>
      </c>
      <c r="FB31" s="50">
        <v>0.38</v>
      </c>
      <c r="FC31" s="50">
        <v>0.38</v>
      </c>
      <c r="FD31" s="50">
        <v>0.38</v>
      </c>
      <c r="FE31" s="50">
        <v>0.38</v>
      </c>
      <c r="FF31" s="50">
        <v>0.38</v>
      </c>
      <c r="FG31" s="50">
        <v>0.38</v>
      </c>
      <c r="FH31" s="50">
        <v>0.38</v>
      </c>
      <c r="FI31" s="50">
        <v>0.38</v>
      </c>
      <c r="FJ31" s="50">
        <v>0.38</v>
      </c>
      <c r="FK31" s="50">
        <v>0.38</v>
      </c>
      <c r="FL31" s="50">
        <v>0.38</v>
      </c>
      <c r="FM31" s="50">
        <v>0.38</v>
      </c>
      <c r="FN31" s="50">
        <v>0.38</v>
      </c>
      <c r="FO31" s="50">
        <v>0.38</v>
      </c>
      <c r="FP31" s="50">
        <v>0.38</v>
      </c>
      <c r="FQ31" s="50">
        <v>0.38</v>
      </c>
    </row>
    <row r="32" spans="1:173" s="35" customFormat="1" x14ac:dyDescent="0.25">
      <c r="A32" s="35" t="s">
        <v>34</v>
      </c>
      <c r="B32" s="35" t="s">
        <v>27</v>
      </c>
      <c r="C32" s="35">
        <v>1.3</v>
      </c>
      <c r="D32" s="35">
        <v>1.3</v>
      </c>
      <c r="E32" s="35">
        <v>1.3</v>
      </c>
      <c r="F32" s="35">
        <v>1.3</v>
      </c>
      <c r="G32" s="35">
        <v>1.3</v>
      </c>
      <c r="H32" s="35">
        <v>1.3</v>
      </c>
      <c r="I32" s="35">
        <v>1.3</v>
      </c>
      <c r="J32" s="35">
        <v>1.3</v>
      </c>
      <c r="K32" s="35">
        <v>1.3</v>
      </c>
      <c r="L32" s="35">
        <v>1.3</v>
      </c>
      <c r="M32" s="35">
        <v>1.3</v>
      </c>
      <c r="N32" s="35">
        <v>1.3</v>
      </c>
      <c r="O32" s="35">
        <v>1.3</v>
      </c>
      <c r="P32" s="35">
        <v>1.3</v>
      </c>
      <c r="Q32" s="35">
        <v>1.3</v>
      </c>
      <c r="R32" s="35">
        <v>1.3</v>
      </c>
      <c r="S32" s="35">
        <v>1.3</v>
      </c>
      <c r="T32" s="35">
        <v>1.3</v>
      </c>
      <c r="U32" s="35">
        <v>1.3</v>
      </c>
      <c r="V32" s="35">
        <v>1.3</v>
      </c>
      <c r="W32" s="35">
        <v>1.3</v>
      </c>
      <c r="X32" s="35">
        <v>1.3</v>
      </c>
      <c r="Y32" s="35">
        <v>1.3</v>
      </c>
      <c r="Z32" s="35">
        <v>1.3</v>
      </c>
      <c r="AA32" s="35">
        <v>1.3</v>
      </c>
      <c r="AB32" s="35">
        <v>1.3</v>
      </c>
      <c r="AC32" s="35">
        <v>1.3</v>
      </c>
      <c r="AD32" s="35">
        <v>1.3</v>
      </c>
      <c r="AE32" s="35">
        <v>1.3</v>
      </c>
      <c r="AF32" s="35">
        <v>1.3</v>
      </c>
      <c r="AG32" s="5">
        <v>1.3</v>
      </c>
      <c r="AH32" s="35">
        <v>1.3</v>
      </c>
      <c r="AI32" s="35">
        <v>1.3</v>
      </c>
      <c r="AJ32" s="35">
        <v>1.3</v>
      </c>
      <c r="AK32" s="35">
        <v>1.3</v>
      </c>
      <c r="AL32" s="35">
        <v>1.3</v>
      </c>
      <c r="AM32" s="35">
        <v>1.3</v>
      </c>
      <c r="AN32" s="35">
        <v>1.3</v>
      </c>
      <c r="AO32" s="35">
        <v>1.3</v>
      </c>
      <c r="AP32" s="35">
        <v>1.3</v>
      </c>
      <c r="AQ32" s="35">
        <v>1.3</v>
      </c>
      <c r="AR32" s="35">
        <v>1.3</v>
      </c>
      <c r="AS32" s="35">
        <v>1.3</v>
      </c>
      <c r="AT32" s="35">
        <v>1.3</v>
      </c>
      <c r="AU32" s="35">
        <v>1.3</v>
      </c>
      <c r="AV32" s="35">
        <v>1.3</v>
      </c>
      <c r="AW32" s="35">
        <v>1.3</v>
      </c>
      <c r="AX32" s="35">
        <v>1.3</v>
      </c>
      <c r="AY32" s="35">
        <v>1.3</v>
      </c>
      <c r="AZ32" s="35">
        <v>1.3</v>
      </c>
      <c r="BA32" s="35">
        <v>1.3</v>
      </c>
      <c r="BB32" s="35">
        <v>1.3</v>
      </c>
      <c r="BC32" s="35">
        <v>1.3</v>
      </c>
      <c r="BD32" s="35">
        <v>1.3</v>
      </c>
      <c r="BE32" s="35">
        <v>1.3</v>
      </c>
      <c r="BF32" s="35">
        <v>1.3</v>
      </c>
      <c r="BG32" s="35">
        <v>1.3</v>
      </c>
      <c r="BH32" s="35">
        <v>1.3</v>
      </c>
      <c r="BI32" s="35">
        <v>1.3</v>
      </c>
      <c r="BJ32" s="35">
        <v>1.3</v>
      </c>
      <c r="BK32" s="35">
        <v>1.3</v>
      </c>
      <c r="BL32" s="35">
        <v>1.3</v>
      </c>
      <c r="BM32" s="35">
        <v>1.3</v>
      </c>
      <c r="BN32" s="35">
        <v>1.3</v>
      </c>
      <c r="BO32" s="35">
        <v>1.3</v>
      </c>
      <c r="BP32" s="35">
        <v>1.3</v>
      </c>
      <c r="BQ32" s="35">
        <v>1.3</v>
      </c>
      <c r="BR32" s="35">
        <v>1.3</v>
      </c>
      <c r="BS32" s="35">
        <v>1.3</v>
      </c>
      <c r="BT32" s="35">
        <v>1.3</v>
      </c>
      <c r="BU32" s="35">
        <v>1.3</v>
      </c>
      <c r="BV32" s="35">
        <v>1.3</v>
      </c>
      <c r="BW32" s="35">
        <v>1.3</v>
      </c>
      <c r="BX32" s="35">
        <v>1.3</v>
      </c>
      <c r="BY32" s="35">
        <v>1.3</v>
      </c>
      <c r="BZ32" s="35">
        <v>1.3</v>
      </c>
      <c r="CA32" s="35">
        <v>1.3</v>
      </c>
      <c r="CB32" s="35">
        <v>1.3</v>
      </c>
      <c r="CC32" s="35">
        <v>1.3</v>
      </c>
      <c r="CD32" s="35">
        <v>1.3</v>
      </c>
      <c r="CE32" s="35">
        <v>1.3</v>
      </c>
      <c r="CF32" s="35">
        <v>1.3</v>
      </c>
      <c r="CG32" s="35">
        <v>1.3</v>
      </c>
      <c r="CH32" s="35">
        <v>1.3</v>
      </c>
      <c r="CI32" s="35">
        <v>1.3</v>
      </c>
      <c r="CJ32" s="35">
        <v>1.3</v>
      </c>
      <c r="CK32" s="35">
        <v>1.3</v>
      </c>
      <c r="CL32" s="35">
        <v>1.3</v>
      </c>
      <c r="CM32" s="35">
        <v>1.3</v>
      </c>
      <c r="CN32" s="35">
        <v>1.3</v>
      </c>
      <c r="CO32" s="35">
        <v>1.3</v>
      </c>
      <c r="CP32" s="35">
        <v>1.3</v>
      </c>
      <c r="CQ32" s="35">
        <v>1.3</v>
      </c>
      <c r="CR32" s="35">
        <v>1.3</v>
      </c>
      <c r="CS32" s="35">
        <v>1.3</v>
      </c>
      <c r="CT32" s="35">
        <v>1.3</v>
      </c>
      <c r="CU32" s="35">
        <v>1.3</v>
      </c>
      <c r="CV32" s="35">
        <v>1.3</v>
      </c>
      <c r="CW32" s="35">
        <v>1.3</v>
      </c>
      <c r="CX32" s="35">
        <v>1.3</v>
      </c>
      <c r="CY32" s="35">
        <v>1.3</v>
      </c>
      <c r="CZ32" s="35">
        <v>1.3</v>
      </c>
      <c r="DA32" s="35">
        <v>1.3</v>
      </c>
      <c r="DB32" s="35">
        <v>1.3</v>
      </c>
      <c r="DC32" s="35">
        <v>1.3</v>
      </c>
      <c r="DD32" s="35">
        <v>1.3</v>
      </c>
      <c r="DE32" s="35">
        <v>1.3</v>
      </c>
      <c r="DF32" s="35">
        <v>1.3</v>
      </c>
      <c r="DG32" s="35">
        <v>1.3</v>
      </c>
      <c r="DH32" s="35">
        <v>1.3</v>
      </c>
      <c r="DI32" s="35">
        <v>1.3</v>
      </c>
      <c r="DJ32" s="35">
        <v>1.3</v>
      </c>
      <c r="DK32" s="35">
        <v>1.3</v>
      </c>
      <c r="DL32" s="35">
        <v>1.3</v>
      </c>
      <c r="DM32" s="35">
        <v>1.3</v>
      </c>
      <c r="DN32" s="35">
        <v>1.3</v>
      </c>
      <c r="DO32" s="35">
        <v>1.3</v>
      </c>
      <c r="DP32" s="35">
        <v>1.3</v>
      </c>
      <c r="DQ32" s="35">
        <v>1.3</v>
      </c>
      <c r="DR32" s="35">
        <v>1.3</v>
      </c>
      <c r="DS32" s="35">
        <v>1.3</v>
      </c>
      <c r="DT32" s="35">
        <v>1.3</v>
      </c>
      <c r="DU32" s="35">
        <v>1.3</v>
      </c>
      <c r="DV32" s="35">
        <v>1.3</v>
      </c>
      <c r="DW32" s="35">
        <v>1.3</v>
      </c>
      <c r="DX32" s="35">
        <v>1.3</v>
      </c>
      <c r="DY32" s="35">
        <v>1.3</v>
      </c>
      <c r="DZ32" s="35">
        <v>1.3</v>
      </c>
      <c r="EA32" s="35">
        <v>1.3</v>
      </c>
      <c r="EB32" s="35">
        <v>1.3</v>
      </c>
      <c r="EC32" s="35">
        <v>1.3</v>
      </c>
      <c r="ED32" s="35">
        <v>1.3</v>
      </c>
      <c r="EE32" s="35">
        <v>1.3</v>
      </c>
      <c r="EF32" s="35">
        <v>1.3</v>
      </c>
      <c r="EG32" s="35">
        <v>1.3</v>
      </c>
      <c r="EH32" s="35">
        <v>1.3</v>
      </c>
      <c r="EI32" s="35">
        <v>1.3</v>
      </c>
      <c r="EJ32" s="35">
        <v>1.3</v>
      </c>
      <c r="EK32" s="35">
        <v>1.3</v>
      </c>
      <c r="EL32" s="35">
        <v>1.3</v>
      </c>
      <c r="EM32" s="35">
        <v>1.3</v>
      </c>
      <c r="EN32" s="35">
        <v>1.3</v>
      </c>
      <c r="EO32" s="35">
        <v>1.3</v>
      </c>
      <c r="EP32" s="35">
        <v>1.3</v>
      </c>
      <c r="EQ32" s="35">
        <v>1.3</v>
      </c>
      <c r="ER32" s="35">
        <v>1.3</v>
      </c>
      <c r="ES32" s="35">
        <v>1.3</v>
      </c>
      <c r="ET32" s="35">
        <v>1.3</v>
      </c>
      <c r="EU32" s="35">
        <v>1.3</v>
      </c>
      <c r="EV32" s="35">
        <v>1.3</v>
      </c>
      <c r="EW32" s="35">
        <v>1.3</v>
      </c>
      <c r="EX32" s="35">
        <v>1.3</v>
      </c>
      <c r="EY32" s="35">
        <v>1.3</v>
      </c>
      <c r="EZ32" s="35">
        <v>1.3</v>
      </c>
      <c r="FA32" s="35">
        <v>1.3</v>
      </c>
      <c r="FB32" s="35">
        <v>1.3</v>
      </c>
      <c r="FC32" s="35">
        <v>1.3</v>
      </c>
      <c r="FD32" s="35">
        <v>1.3</v>
      </c>
      <c r="FE32" s="35">
        <v>1.3</v>
      </c>
      <c r="FF32" s="35">
        <v>1.3</v>
      </c>
      <c r="FG32" s="35">
        <v>1.3</v>
      </c>
      <c r="FH32" s="35">
        <v>1.3</v>
      </c>
      <c r="FI32" s="35">
        <v>1.3</v>
      </c>
      <c r="FJ32" s="35">
        <v>1.3</v>
      </c>
      <c r="FK32" s="35">
        <v>1.3</v>
      </c>
      <c r="FL32" s="35">
        <v>1.3</v>
      </c>
      <c r="FM32" s="35">
        <v>1.3</v>
      </c>
      <c r="FN32" s="35">
        <v>1.3</v>
      </c>
      <c r="FO32" s="35">
        <v>1.3</v>
      </c>
      <c r="FP32" s="35">
        <v>1.3</v>
      </c>
      <c r="FQ32" s="35">
        <v>1.3</v>
      </c>
    </row>
    <row r="33" spans="1:173" s="35" customFormat="1" x14ac:dyDescent="0.25">
      <c r="A33" s="34" t="s">
        <v>39</v>
      </c>
      <c r="B33" s="48" t="s">
        <v>5</v>
      </c>
      <c r="D33" s="7">
        <v>1</v>
      </c>
      <c r="E33" s="7">
        <f>D33+4.7</f>
        <v>5.7</v>
      </c>
      <c r="F33" s="7">
        <f>E33+4.7</f>
        <v>10.4</v>
      </c>
      <c r="G33" s="7">
        <f t="shared" ref="G33:BR33" si="12">F33+4.7</f>
        <v>15.100000000000001</v>
      </c>
      <c r="H33" s="7">
        <f t="shared" si="12"/>
        <v>19.8</v>
      </c>
      <c r="I33" s="7">
        <f t="shared" si="12"/>
        <v>24.5</v>
      </c>
      <c r="J33" s="7">
        <f t="shared" si="12"/>
        <v>29.2</v>
      </c>
      <c r="K33" s="7">
        <f t="shared" si="12"/>
        <v>33.9</v>
      </c>
      <c r="L33" s="7">
        <f t="shared" si="12"/>
        <v>38.6</v>
      </c>
      <c r="M33" s="7">
        <f t="shared" si="12"/>
        <v>43.300000000000004</v>
      </c>
      <c r="N33" s="7">
        <f t="shared" si="12"/>
        <v>48.000000000000007</v>
      </c>
      <c r="O33" s="7">
        <f t="shared" si="12"/>
        <v>52.70000000000001</v>
      </c>
      <c r="P33" s="7">
        <f t="shared" si="12"/>
        <v>57.400000000000013</v>
      </c>
      <c r="Q33" s="7">
        <f t="shared" si="12"/>
        <v>62.100000000000016</v>
      </c>
      <c r="R33" s="7">
        <f t="shared" si="12"/>
        <v>66.800000000000011</v>
      </c>
      <c r="S33" s="7">
        <f t="shared" si="12"/>
        <v>71.500000000000014</v>
      </c>
      <c r="T33" s="7">
        <f t="shared" si="12"/>
        <v>76.200000000000017</v>
      </c>
      <c r="U33" s="7">
        <f t="shared" si="12"/>
        <v>80.90000000000002</v>
      </c>
      <c r="V33" s="7">
        <f t="shared" si="12"/>
        <v>85.600000000000023</v>
      </c>
      <c r="W33" s="7">
        <f t="shared" si="12"/>
        <v>90.300000000000026</v>
      </c>
      <c r="X33" s="7">
        <f t="shared" si="12"/>
        <v>95.000000000000028</v>
      </c>
      <c r="Y33" s="7">
        <f t="shared" si="12"/>
        <v>99.700000000000031</v>
      </c>
      <c r="Z33" s="7">
        <f t="shared" si="12"/>
        <v>104.40000000000003</v>
      </c>
      <c r="AA33" s="7">
        <f t="shared" si="12"/>
        <v>109.10000000000004</v>
      </c>
      <c r="AB33" s="7">
        <f t="shared" si="12"/>
        <v>113.80000000000004</v>
      </c>
      <c r="AC33" s="7">
        <f t="shared" si="12"/>
        <v>118.50000000000004</v>
      </c>
      <c r="AD33" s="7">
        <f t="shared" si="12"/>
        <v>123.20000000000005</v>
      </c>
      <c r="AE33" s="7">
        <f t="shared" si="12"/>
        <v>127.90000000000005</v>
      </c>
      <c r="AF33" s="7">
        <f t="shared" si="12"/>
        <v>132.60000000000005</v>
      </c>
      <c r="AG33" s="8">
        <v>176</v>
      </c>
      <c r="AH33" s="7">
        <f t="shared" si="12"/>
        <v>180.7</v>
      </c>
      <c r="AI33" s="7">
        <f t="shared" si="12"/>
        <v>185.39999999999998</v>
      </c>
      <c r="AJ33" s="7">
        <f t="shared" si="12"/>
        <v>190.09999999999997</v>
      </c>
      <c r="AK33" s="7">
        <f t="shared" si="12"/>
        <v>194.79999999999995</v>
      </c>
      <c r="AL33" s="7">
        <f t="shared" si="12"/>
        <v>199.49999999999994</v>
      </c>
      <c r="AM33" s="7">
        <f t="shared" si="12"/>
        <v>204.19999999999993</v>
      </c>
      <c r="AN33" s="7">
        <f t="shared" si="12"/>
        <v>208.89999999999992</v>
      </c>
      <c r="AO33" s="7">
        <f t="shared" si="12"/>
        <v>213.59999999999991</v>
      </c>
      <c r="AP33" s="7">
        <f t="shared" si="12"/>
        <v>218.2999999999999</v>
      </c>
      <c r="AQ33" s="7">
        <f t="shared" si="12"/>
        <v>222.99999999999989</v>
      </c>
      <c r="AR33" s="7">
        <f t="shared" si="12"/>
        <v>227.69999999999987</v>
      </c>
      <c r="AS33" s="7">
        <f t="shared" si="12"/>
        <v>232.39999999999986</v>
      </c>
      <c r="AT33" s="7">
        <f t="shared" si="12"/>
        <v>237.09999999999985</v>
      </c>
      <c r="AU33" s="7">
        <f t="shared" si="12"/>
        <v>241.79999999999984</v>
      </c>
      <c r="AV33" s="7">
        <f t="shared" si="12"/>
        <v>246.49999999999983</v>
      </c>
      <c r="AW33" s="7">
        <f t="shared" si="12"/>
        <v>251.19999999999982</v>
      </c>
      <c r="AX33" s="7">
        <f t="shared" si="12"/>
        <v>255.89999999999981</v>
      </c>
      <c r="AY33" s="7">
        <f t="shared" si="12"/>
        <v>260.5999999999998</v>
      </c>
      <c r="AZ33" s="7">
        <f t="shared" si="12"/>
        <v>265.29999999999978</v>
      </c>
      <c r="BA33" s="7">
        <f t="shared" si="12"/>
        <v>269.99999999999977</v>
      </c>
      <c r="BB33" s="7">
        <f t="shared" si="12"/>
        <v>274.69999999999976</v>
      </c>
      <c r="BC33" s="7">
        <f t="shared" si="12"/>
        <v>279.39999999999975</v>
      </c>
      <c r="BD33" s="7">
        <f t="shared" si="12"/>
        <v>284.09999999999974</v>
      </c>
      <c r="BE33" s="7">
        <f t="shared" si="12"/>
        <v>288.79999999999973</v>
      </c>
      <c r="BF33" s="7">
        <f t="shared" si="12"/>
        <v>293.49999999999972</v>
      </c>
      <c r="BG33" s="7">
        <f t="shared" si="12"/>
        <v>298.1999999999997</v>
      </c>
      <c r="BH33" s="7">
        <f t="shared" si="12"/>
        <v>302.89999999999969</v>
      </c>
      <c r="BI33" s="7">
        <f t="shared" si="12"/>
        <v>307.59999999999968</v>
      </c>
      <c r="BJ33" s="7">
        <f t="shared" si="12"/>
        <v>312.29999999999967</v>
      </c>
      <c r="BK33" s="7">
        <f t="shared" si="12"/>
        <v>316.99999999999966</v>
      </c>
      <c r="BL33" s="7">
        <f t="shared" si="12"/>
        <v>321.69999999999965</v>
      </c>
      <c r="BM33" s="7">
        <f t="shared" si="12"/>
        <v>326.39999999999964</v>
      </c>
      <c r="BN33" s="7">
        <f t="shared" si="12"/>
        <v>331.09999999999962</v>
      </c>
      <c r="BO33" s="7">
        <f t="shared" si="12"/>
        <v>335.79999999999961</v>
      </c>
      <c r="BP33" s="7">
        <f t="shared" si="12"/>
        <v>340.4999999999996</v>
      </c>
      <c r="BQ33" s="7">
        <f t="shared" si="12"/>
        <v>345.19999999999959</v>
      </c>
      <c r="BR33" s="7">
        <f t="shared" si="12"/>
        <v>349.89999999999958</v>
      </c>
      <c r="BS33" s="7">
        <f t="shared" ref="BS33:BZ33" si="13">BR33+4.7</f>
        <v>354.59999999999957</v>
      </c>
      <c r="BT33" s="7">
        <f t="shared" si="13"/>
        <v>359.29999999999956</v>
      </c>
      <c r="BU33" s="7">
        <f t="shared" si="13"/>
        <v>363.99999999999955</v>
      </c>
      <c r="BV33" s="7">
        <f t="shared" si="13"/>
        <v>368.69999999999953</v>
      </c>
      <c r="BW33" s="7">
        <f t="shared" si="13"/>
        <v>373.39999999999952</v>
      </c>
      <c r="BX33" s="7">
        <f t="shared" si="13"/>
        <v>378.09999999999951</v>
      </c>
      <c r="BY33" s="7">
        <f t="shared" si="13"/>
        <v>382.7999999999995</v>
      </c>
      <c r="BZ33" s="9">
        <f t="shared" si="13"/>
        <v>387.49999999999949</v>
      </c>
      <c r="CA33" s="10">
        <f>BZ33-201.3+4.7</f>
        <v>190.89999999999947</v>
      </c>
      <c r="CB33" s="38">
        <f>CA33+4.7</f>
        <v>195.59999999999945</v>
      </c>
      <c r="CC33" s="38">
        <f t="shared" ref="CC33:CT33" si="14">CB33+4.7</f>
        <v>200.29999999999944</v>
      </c>
      <c r="CD33" s="38">
        <f t="shared" si="14"/>
        <v>204.99999999999943</v>
      </c>
      <c r="CE33" s="38">
        <f t="shared" si="14"/>
        <v>209.69999999999942</v>
      </c>
      <c r="CF33" s="38">
        <f t="shared" si="14"/>
        <v>214.39999999999941</v>
      </c>
      <c r="CG33" s="38">
        <f t="shared" si="14"/>
        <v>219.0999999999994</v>
      </c>
      <c r="CH33" s="38">
        <f t="shared" si="14"/>
        <v>223.79999999999939</v>
      </c>
      <c r="CI33" s="38">
        <f t="shared" si="14"/>
        <v>228.49999999999937</v>
      </c>
      <c r="CJ33" s="38">
        <f t="shared" si="14"/>
        <v>233.19999999999936</v>
      </c>
      <c r="CK33" s="38">
        <f t="shared" si="14"/>
        <v>237.89999999999935</v>
      </c>
      <c r="CL33" s="38">
        <f t="shared" si="14"/>
        <v>242.59999999999934</v>
      </c>
      <c r="CM33" s="38">
        <f t="shared" si="14"/>
        <v>247.29999999999933</v>
      </c>
      <c r="CN33" s="38">
        <f t="shared" si="14"/>
        <v>251.99999999999932</v>
      </c>
      <c r="CO33" s="38">
        <f t="shared" si="14"/>
        <v>256.69999999999931</v>
      </c>
      <c r="CP33" s="38">
        <f t="shared" si="14"/>
        <v>261.3999999999993</v>
      </c>
      <c r="CQ33" s="38">
        <f t="shared" si="14"/>
        <v>266.09999999999928</v>
      </c>
      <c r="CR33" s="38">
        <f t="shared" si="14"/>
        <v>270.79999999999927</v>
      </c>
      <c r="CS33" s="38">
        <f t="shared" si="14"/>
        <v>275.49999999999926</v>
      </c>
      <c r="CT33" s="10">
        <f t="shared" si="14"/>
        <v>280.19999999999925</v>
      </c>
      <c r="CU33" s="10">
        <f>CT33-100+4.7</f>
        <v>184.89999999999924</v>
      </c>
      <c r="CV33" s="38">
        <f>CU33+4.7</f>
        <v>189.59999999999923</v>
      </c>
      <c r="CW33" s="38">
        <f t="shared" ref="CW33:DN33" si="15">CV33+4.7</f>
        <v>194.29999999999922</v>
      </c>
      <c r="CX33" s="38">
        <f t="shared" si="15"/>
        <v>198.9999999999992</v>
      </c>
      <c r="CY33" s="38">
        <f t="shared" si="15"/>
        <v>203.69999999999919</v>
      </c>
      <c r="CZ33" s="38">
        <f t="shared" si="15"/>
        <v>208.39999999999918</v>
      </c>
      <c r="DA33" s="38">
        <f t="shared" si="15"/>
        <v>213.09999999999917</v>
      </c>
      <c r="DB33" s="38">
        <f t="shared" si="15"/>
        <v>217.79999999999916</v>
      </c>
      <c r="DC33" s="38">
        <f t="shared" si="15"/>
        <v>222.49999999999915</v>
      </c>
      <c r="DD33" s="38">
        <f t="shared" si="15"/>
        <v>227.19999999999914</v>
      </c>
      <c r="DE33" s="38">
        <f t="shared" si="15"/>
        <v>231.89999999999912</v>
      </c>
      <c r="DF33" s="38">
        <f t="shared" si="15"/>
        <v>236.59999999999911</v>
      </c>
      <c r="DG33" s="38">
        <f t="shared" si="15"/>
        <v>241.2999999999991</v>
      </c>
      <c r="DH33" s="38">
        <f t="shared" si="15"/>
        <v>245.99999999999909</v>
      </c>
      <c r="DI33" s="38">
        <f t="shared" si="15"/>
        <v>250.69999999999908</v>
      </c>
      <c r="DJ33" s="38">
        <f t="shared" si="15"/>
        <v>255.39999999999907</v>
      </c>
      <c r="DK33" s="38">
        <f t="shared" si="15"/>
        <v>260.09999999999906</v>
      </c>
      <c r="DL33" s="38">
        <f t="shared" si="15"/>
        <v>264.79999999999905</v>
      </c>
      <c r="DM33" s="38">
        <f t="shared" si="15"/>
        <v>269.49999999999903</v>
      </c>
      <c r="DN33" s="10">
        <f t="shared" si="15"/>
        <v>274.19999999999902</v>
      </c>
      <c r="DO33" s="10">
        <f>DN33-83+4.7</f>
        <v>195.89999999999901</v>
      </c>
      <c r="DP33" s="38">
        <f>DO33+4.7</f>
        <v>200.599999999999</v>
      </c>
      <c r="DQ33" s="38">
        <f t="shared" ref="DQ33:EH33" si="16">DP33+4.7</f>
        <v>205.29999999999899</v>
      </c>
      <c r="DR33" s="38">
        <f t="shared" si="16"/>
        <v>209.99999999999898</v>
      </c>
      <c r="DS33" s="38">
        <f t="shared" si="16"/>
        <v>214.69999999999897</v>
      </c>
      <c r="DT33" s="38">
        <f t="shared" si="16"/>
        <v>219.39999999999895</v>
      </c>
      <c r="DU33" s="38">
        <f t="shared" si="16"/>
        <v>224.09999999999894</v>
      </c>
      <c r="DV33" s="38">
        <f t="shared" si="16"/>
        <v>228.79999999999893</v>
      </c>
      <c r="DW33" s="38">
        <f t="shared" si="16"/>
        <v>233.49999999999892</v>
      </c>
      <c r="DX33" s="38">
        <f t="shared" si="16"/>
        <v>238.19999999999891</v>
      </c>
      <c r="DY33" s="38">
        <f t="shared" si="16"/>
        <v>242.8999999999989</v>
      </c>
      <c r="DZ33" s="38">
        <f t="shared" si="16"/>
        <v>247.59999999999889</v>
      </c>
      <c r="EA33" s="38">
        <f t="shared" si="16"/>
        <v>252.29999999999887</v>
      </c>
      <c r="EB33" s="38">
        <f t="shared" si="16"/>
        <v>256.99999999999886</v>
      </c>
      <c r="EC33" s="38">
        <f t="shared" si="16"/>
        <v>261.69999999999885</v>
      </c>
      <c r="ED33" s="38">
        <f t="shared" si="16"/>
        <v>266.39999999999884</v>
      </c>
      <c r="EE33" s="38">
        <f t="shared" si="16"/>
        <v>271.09999999999883</v>
      </c>
      <c r="EF33" s="38">
        <f t="shared" si="16"/>
        <v>275.79999999999882</v>
      </c>
      <c r="EG33" s="38">
        <f t="shared" si="16"/>
        <v>280.49999999999881</v>
      </c>
      <c r="EH33" s="10">
        <f t="shared" si="16"/>
        <v>285.19999999999879</v>
      </c>
      <c r="EI33" s="10">
        <f>EH33-78+4.7</f>
        <v>211.89999999999878</v>
      </c>
      <c r="EJ33" s="38">
        <f>EI33+4.7</f>
        <v>216.59999999999877</v>
      </c>
      <c r="EK33" s="38">
        <f>EJ33+4.7</f>
        <v>221.29999999999876</v>
      </c>
      <c r="EL33" s="38">
        <f t="shared" ref="EL33:EW33" si="17">EK33+4.7</f>
        <v>225.99999999999875</v>
      </c>
      <c r="EM33" s="38">
        <f t="shared" si="17"/>
        <v>230.69999999999874</v>
      </c>
      <c r="EN33" s="38">
        <f t="shared" si="17"/>
        <v>235.39999999999873</v>
      </c>
      <c r="EO33" s="38">
        <f t="shared" si="17"/>
        <v>240.09999999999872</v>
      </c>
      <c r="EP33" s="38">
        <f t="shared" si="17"/>
        <v>244.7999999999987</v>
      </c>
      <c r="EQ33" s="38">
        <f t="shared" si="17"/>
        <v>249.49999999999869</v>
      </c>
      <c r="ER33" s="38">
        <f t="shared" si="17"/>
        <v>254.19999999999868</v>
      </c>
      <c r="ES33" s="38">
        <f t="shared" si="17"/>
        <v>258.89999999999867</v>
      </c>
      <c r="ET33" s="38">
        <f t="shared" si="17"/>
        <v>263.59999999999866</v>
      </c>
      <c r="EU33" s="38">
        <f t="shared" si="17"/>
        <v>268.29999999999865</v>
      </c>
      <c r="EV33" s="38">
        <f t="shared" si="17"/>
        <v>272.99999999999864</v>
      </c>
      <c r="EW33" s="10">
        <f t="shared" si="17"/>
        <v>277.69999999999862</v>
      </c>
      <c r="EX33" s="10">
        <f>EW33-94+4.7</f>
        <v>188.39999999999861</v>
      </c>
      <c r="EY33" s="38">
        <f>EX33+4.7</f>
        <v>193.0999999999986</v>
      </c>
      <c r="EZ33" s="38">
        <f t="shared" ref="EZ33:FG33" si="18">EY33+4.7</f>
        <v>197.79999999999859</v>
      </c>
      <c r="FA33" s="38">
        <f t="shared" si="18"/>
        <v>202.49999999999858</v>
      </c>
      <c r="FB33" s="38">
        <f t="shared" si="18"/>
        <v>207.19999999999857</v>
      </c>
      <c r="FC33" s="38">
        <f t="shared" si="18"/>
        <v>211.89999999999856</v>
      </c>
      <c r="FD33" s="38">
        <f t="shared" si="18"/>
        <v>216.59999999999854</v>
      </c>
      <c r="FE33" s="38">
        <f t="shared" si="18"/>
        <v>221.29999999999853</v>
      </c>
      <c r="FF33" s="38">
        <f t="shared" si="18"/>
        <v>225.99999999999852</v>
      </c>
      <c r="FG33" s="10">
        <f t="shared" si="18"/>
        <v>230.69999999999851</v>
      </c>
      <c r="FH33" s="10">
        <f>FG33-104+4.7</f>
        <v>131.3999999999985</v>
      </c>
      <c r="FI33" s="38">
        <f>FH33+4.7</f>
        <v>136.09999999999849</v>
      </c>
      <c r="FJ33" s="38">
        <f t="shared" ref="FJ33:FQ33" si="19">FI33+4.7</f>
        <v>140.79999999999848</v>
      </c>
      <c r="FK33" s="38">
        <f t="shared" si="19"/>
        <v>145.49999999999847</v>
      </c>
      <c r="FL33" s="38">
        <f t="shared" si="19"/>
        <v>150.19999999999845</v>
      </c>
      <c r="FM33" s="38">
        <f t="shared" si="19"/>
        <v>154.89999999999844</v>
      </c>
      <c r="FN33" s="38">
        <f t="shared" si="19"/>
        <v>159.59999999999843</v>
      </c>
      <c r="FO33" s="38">
        <f t="shared" si="19"/>
        <v>164.29999999999842</v>
      </c>
      <c r="FP33" s="38">
        <f t="shared" si="19"/>
        <v>168.99999999999841</v>
      </c>
      <c r="FQ33" s="10">
        <f t="shared" si="19"/>
        <v>173.6999999999984</v>
      </c>
    </row>
    <row r="34" spans="1:173" s="35" customFormat="1" x14ac:dyDescent="0.25">
      <c r="A34" s="35" t="s">
        <v>40</v>
      </c>
      <c r="B34" s="35" t="s">
        <v>6</v>
      </c>
      <c r="D34" s="3">
        <f>D33*D31*$C$28*D32</f>
        <v>0.21736000000000003</v>
      </c>
      <c r="E34" s="3">
        <f>E33*E31*$C$28*E32</f>
        <v>1.2389520000000003</v>
      </c>
      <c r="F34" s="3">
        <f t="shared" ref="F34:BQ34" si="20">F33*F31*$C$28*F32</f>
        <v>2.2605440000000008</v>
      </c>
      <c r="G34" s="3">
        <f t="shared" si="20"/>
        <v>3.2821360000000013</v>
      </c>
      <c r="H34" s="3">
        <f t="shared" si="20"/>
        <v>4.3037280000000013</v>
      </c>
      <c r="I34" s="3">
        <f t="shared" si="20"/>
        <v>5.3253200000000014</v>
      </c>
      <c r="J34" s="3">
        <f t="shared" si="20"/>
        <v>6.3469120000000006</v>
      </c>
      <c r="K34" s="3">
        <f t="shared" si="20"/>
        <v>7.3685040000000015</v>
      </c>
      <c r="L34" s="3">
        <f t="shared" si="20"/>
        <v>8.3900960000000016</v>
      </c>
      <c r="M34" s="3">
        <f t="shared" si="20"/>
        <v>9.4116880000000016</v>
      </c>
      <c r="N34" s="3">
        <f t="shared" si="20"/>
        <v>10.433280000000003</v>
      </c>
      <c r="O34" s="3">
        <f t="shared" si="20"/>
        <v>11.454872000000003</v>
      </c>
      <c r="P34" s="3">
        <f t="shared" si="20"/>
        <v>12.476464000000005</v>
      </c>
      <c r="Q34" s="3">
        <f t="shared" si="20"/>
        <v>13.498056000000005</v>
      </c>
      <c r="R34" s="3">
        <f t="shared" si="20"/>
        <v>14.519648000000005</v>
      </c>
      <c r="S34" s="3">
        <f t="shared" si="20"/>
        <v>15.541240000000005</v>
      </c>
      <c r="T34" s="3">
        <f t="shared" si="20"/>
        <v>16.562832000000007</v>
      </c>
      <c r="U34" s="3">
        <f t="shared" si="20"/>
        <v>17.584424000000006</v>
      </c>
      <c r="V34" s="3">
        <f t="shared" si="20"/>
        <v>18.606016000000007</v>
      </c>
      <c r="W34" s="3">
        <f t="shared" si="20"/>
        <v>19.627608000000009</v>
      </c>
      <c r="X34" s="3">
        <f t="shared" si="20"/>
        <v>20.649200000000008</v>
      </c>
      <c r="Y34" s="3">
        <f t="shared" si="20"/>
        <v>21.670792000000009</v>
      </c>
      <c r="Z34" s="3">
        <f t="shared" si="20"/>
        <v>22.692384000000011</v>
      </c>
      <c r="AA34" s="3">
        <f t="shared" si="20"/>
        <v>23.713976000000013</v>
      </c>
      <c r="AB34" s="3">
        <f t="shared" si="20"/>
        <v>24.735568000000011</v>
      </c>
      <c r="AC34" s="3">
        <f t="shared" si="20"/>
        <v>25.757160000000013</v>
      </c>
      <c r="AD34" s="3">
        <f t="shared" si="20"/>
        <v>26.778752000000011</v>
      </c>
      <c r="AE34" s="3">
        <f t="shared" si="20"/>
        <v>27.800344000000013</v>
      </c>
      <c r="AF34" s="3">
        <f t="shared" si="20"/>
        <v>28.821936000000015</v>
      </c>
      <c r="AG34" s="6">
        <f t="shared" si="20"/>
        <v>38.255360000000003</v>
      </c>
      <c r="AH34" s="3">
        <f t="shared" si="20"/>
        <v>39.276952000000009</v>
      </c>
      <c r="AI34" s="3">
        <f t="shared" si="20"/>
        <v>40.298544000000007</v>
      </c>
      <c r="AJ34" s="3">
        <f t="shared" si="20"/>
        <v>41.320135999999998</v>
      </c>
      <c r="AK34" s="3">
        <f t="shared" si="20"/>
        <v>42.341728000000003</v>
      </c>
      <c r="AL34" s="3">
        <f t="shared" si="20"/>
        <v>43.363319999999995</v>
      </c>
      <c r="AM34" s="3">
        <f t="shared" si="20"/>
        <v>44.384911999999993</v>
      </c>
      <c r="AN34" s="3">
        <f t="shared" si="20"/>
        <v>45.406503999999991</v>
      </c>
      <c r="AO34" s="3">
        <f t="shared" si="20"/>
        <v>46.428095999999982</v>
      </c>
      <c r="AP34" s="3">
        <f t="shared" si="20"/>
        <v>47.449687999999988</v>
      </c>
      <c r="AQ34" s="3">
        <f t="shared" si="20"/>
        <v>48.471279999999979</v>
      </c>
      <c r="AR34" s="3">
        <f t="shared" si="20"/>
        <v>49.492871999999977</v>
      </c>
      <c r="AS34" s="3">
        <f t="shared" si="20"/>
        <v>50.51446399999999</v>
      </c>
      <c r="AT34" s="3">
        <f t="shared" si="20"/>
        <v>51.536055999999981</v>
      </c>
      <c r="AU34" s="3">
        <f t="shared" si="20"/>
        <v>52.557647999999979</v>
      </c>
      <c r="AV34" s="3">
        <f t="shared" si="20"/>
        <v>53.57923999999997</v>
      </c>
      <c r="AW34" s="3">
        <f t="shared" si="20"/>
        <v>54.600831999999969</v>
      </c>
      <c r="AX34" s="3">
        <f t="shared" si="20"/>
        <v>55.622423999999974</v>
      </c>
      <c r="AY34" s="3">
        <f t="shared" si="20"/>
        <v>56.644015999999965</v>
      </c>
      <c r="AZ34" s="3">
        <f t="shared" si="20"/>
        <v>57.665607999999963</v>
      </c>
      <c r="BA34" s="3">
        <f t="shared" si="20"/>
        <v>58.687199999999955</v>
      </c>
      <c r="BB34" s="3">
        <f t="shared" si="20"/>
        <v>59.708791999999953</v>
      </c>
      <c r="BC34" s="3">
        <f t="shared" si="20"/>
        <v>60.730383999999965</v>
      </c>
      <c r="BD34" s="3">
        <f t="shared" si="20"/>
        <v>61.751975999999956</v>
      </c>
      <c r="BE34" s="3">
        <f t="shared" si="20"/>
        <v>62.773567999999955</v>
      </c>
      <c r="BF34" s="3">
        <f t="shared" si="20"/>
        <v>63.795159999999946</v>
      </c>
      <c r="BG34" s="3">
        <f t="shared" si="20"/>
        <v>64.816751999999951</v>
      </c>
      <c r="BH34" s="3">
        <f t="shared" si="20"/>
        <v>65.83834399999995</v>
      </c>
      <c r="BI34" s="3">
        <f t="shared" si="20"/>
        <v>66.859935999999934</v>
      </c>
      <c r="BJ34" s="3">
        <f t="shared" si="20"/>
        <v>67.881527999999946</v>
      </c>
      <c r="BK34" s="3">
        <f t="shared" si="20"/>
        <v>68.90311999999993</v>
      </c>
      <c r="BL34" s="3">
        <f t="shared" si="20"/>
        <v>69.924711999999943</v>
      </c>
      <c r="BM34" s="3">
        <f t="shared" si="20"/>
        <v>70.946303999999941</v>
      </c>
      <c r="BN34" s="3">
        <f t="shared" si="20"/>
        <v>71.967895999999925</v>
      </c>
      <c r="BO34" s="3">
        <f t="shared" si="20"/>
        <v>72.989487999999938</v>
      </c>
      <c r="BP34" s="3">
        <f t="shared" si="20"/>
        <v>74.011079999999922</v>
      </c>
      <c r="BQ34" s="3">
        <f t="shared" si="20"/>
        <v>75.03267199999992</v>
      </c>
      <c r="BR34" s="3">
        <f t="shared" ref="BR34:EC34" si="21">BR33*BR31*$C$28*BR32</f>
        <v>76.054263999999918</v>
      </c>
      <c r="BS34" s="3">
        <f t="shared" si="21"/>
        <v>77.075855999999931</v>
      </c>
      <c r="BT34" s="3">
        <f t="shared" si="21"/>
        <v>78.097447999999901</v>
      </c>
      <c r="BU34" s="3">
        <f t="shared" si="21"/>
        <v>79.119039999999913</v>
      </c>
      <c r="BV34" s="3">
        <f t="shared" si="21"/>
        <v>80.140631999999911</v>
      </c>
      <c r="BW34" s="3">
        <f t="shared" si="21"/>
        <v>81.162223999999924</v>
      </c>
      <c r="BX34" s="3">
        <f t="shared" si="21"/>
        <v>82.183815999999922</v>
      </c>
      <c r="BY34" s="3">
        <f t="shared" si="21"/>
        <v>83.205407999999892</v>
      </c>
      <c r="BZ34" s="3">
        <f t="shared" si="21"/>
        <v>84.226999999999904</v>
      </c>
      <c r="CA34" s="3">
        <f t="shared" si="21"/>
        <v>41.494023999999897</v>
      </c>
      <c r="CB34" s="3">
        <f t="shared" si="21"/>
        <v>42.515615999999888</v>
      </c>
      <c r="CC34" s="3">
        <f t="shared" si="21"/>
        <v>43.537207999999886</v>
      </c>
      <c r="CD34" s="3">
        <f t="shared" si="21"/>
        <v>44.558799999999877</v>
      </c>
      <c r="CE34" s="3">
        <f t="shared" si="21"/>
        <v>45.580391999999875</v>
      </c>
      <c r="CF34" s="3">
        <f t="shared" si="21"/>
        <v>46.601983999999888</v>
      </c>
      <c r="CG34" s="3">
        <f t="shared" si="21"/>
        <v>47.623575999999879</v>
      </c>
      <c r="CH34" s="3">
        <f t="shared" si="21"/>
        <v>48.645167999999877</v>
      </c>
      <c r="CI34" s="3">
        <f t="shared" si="21"/>
        <v>49.666759999999869</v>
      </c>
      <c r="CJ34" s="3">
        <f t="shared" si="21"/>
        <v>50.688351999999867</v>
      </c>
      <c r="CK34" s="3">
        <f t="shared" si="21"/>
        <v>51.709943999999872</v>
      </c>
      <c r="CL34" s="3">
        <f t="shared" si="21"/>
        <v>52.731535999999863</v>
      </c>
      <c r="CM34" s="3">
        <f t="shared" si="21"/>
        <v>53.753127999999862</v>
      </c>
      <c r="CN34" s="3">
        <f t="shared" si="21"/>
        <v>54.774719999999853</v>
      </c>
      <c r="CO34" s="3">
        <f t="shared" si="21"/>
        <v>55.796311999999865</v>
      </c>
      <c r="CP34" s="3">
        <f t="shared" si="21"/>
        <v>56.817903999999864</v>
      </c>
      <c r="CQ34" s="3">
        <f t="shared" si="21"/>
        <v>57.839495999999855</v>
      </c>
      <c r="CR34" s="3">
        <f t="shared" si="21"/>
        <v>58.861087999999853</v>
      </c>
      <c r="CS34" s="3">
        <f t="shared" si="21"/>
        <v>59.882679999999844</v>
      </c>
      <c r="CT34" s="3">
        <f t="shared" si="21"/>
        <v>60.90427199999985</v>
      </c>
      <c r="CU34" s="3">
        <f t="shared" si="21"/>
        <v>40.189863999999844</v>
      </c>
      <c r="CV34" s="3">
        <f t="shared" si="21"/>
        <v>41.211455999999842</v>
      </c>
      <c r="CW34" s="3">
        <f t="shared" si="21"/>
        <v>42.23304799999984</v>
      </c>
      <c r="CX34" s="3">
        <f t="shared" si="21"/>
        <v>43.254639999999831</v>
      </c>
      <c r="CY34" s="3">
        <f t="shared" si="21"/>
        <v>44.27623199999983</v>
      </c>
      <c r="CZ34" s="3">
        <f t="shared" si="21"/>
        <v>45.297823999999835</v>
      </c>
      <c r="DA34" s="3">
        <f t="shared" si="21"/>
        <v>46.319415999999826</v>
      </c>
      <c r="DB34" s="3">
        <f t="shared" si="21"/>
        <v>47.341007999999825</v>
      </c>
      <c r="DC34" s="3">
        <f t="shared" si="21"/>
        <v>48.362599999999823</v>
      </c>
      <c r="DD34" s="3">
        <f t="shared" si="21"/>
        <v>49.384191999999821</v>
      </c>
      <c r="DE34" s="3">
        <f t="shared" si="21"/>
        <v>50.405783999999827</v>
      </c>
      <c r="DF34" s="3">
        <f t="shared" si="21"/>
        <v>51.427375999999818</v>
      </c>
      <c r="DG34" s="3">
        <f t="shared" si="21"/>
        <v>52.448967999999816</v>
      </c>
      <c r="DH34" s="3">
        <f t="shared" si="21"/>
        <v>53.470559999999807</v>
      </c>
      <c r="DI34" s="3">
        <f t="shared" si="21"/>
        <v>54.492151999999805</v>
      </c>
      <c r="DJ34" s="3">
        <f t="shared" si="21"/>
        <v>55.513743999999811</v>
      </c>
      <c r="DK34" s="3">
        <f t="shared" si="21"/>
        <v>56.535335999999802</v>
      </c>
      <c r="DL34" s="3">
        <f t="shared" si="21"/>
        <v>57.5569279999998</v>
      </c>
      <c r="DM34" s="3">
        <f t="shared" si="21"/>
        <v>58.578519999999799</v>
      </c>
      <c r="DN34" s="3">
        <f t="shared" si="21"/>
        <v>59.600111999999804</v>
      </c>
      <c r="DO34" s="3">
        <f t="shared" si="21"/>
        <v>42.580823999999794</v>
      </c>
      <c r="DP34" s="3">
        <f t="shared" si="21"/>
        <v>43.602415999999792</v>
      </c>
      <c r="DQ34" s="3">
        <f t="shared" si="21"/>
        <v>44.624007999999783</v>
      </c>
      <c r="DR34" s="3">
        <f t="shared" si="21"/>
        <v>45.645599999999781</v>
      </c>
      <c r="DS34" s="3">
        <f t="shared" si="21"/>
        <v>46.667191999999794</v>
      </c>
      <c r="DT34" s="3">
        <f t="shared" si="21"/>
        <v>47.688783999999785</v>
      </c>
      <c r="DU34" s="3">
        <f t="shared" si="21"/>
        <v>48.710375999999783</v>
      </c>
      <c r="DV34" s="3">
        <f t="shared" si="21"/>
        <v>49.731967999999775</v>
      </c>
      <c r="DW34" s="3">
        <f t="shared" si="21"/>
        <v>50.753559999999773</v>
      </c>
      <c r="DX34" s="3">
        <f t="shared" si="21"/>
        <v>51.775151999999778</v>
      </c>
      <c r="DY34" s="3">
        <f t="shared" si="21"/>
        <v>52.796743999999769</v>
      </c>
      <c r="DZ34" s="3">
        <f t="shared" si="21"/>
        <v>53.818335999999768</v>
      </c>
      <c r="EA34" s="3">
        <f t="shared" si="21"/>
        <v>54.839927999999759</v>
      </c>
      <c r="EB34" s="3">
        <f t="shared" si="21"/>
        <v>55.861519999999757</v>
      </c>
      <c r="EC34" s="3">
        <f t="shared" si="21"/>
        <v>56.88311199999977</v>
      </c>
      <c r="ED34" s="3">
        <f t="shared" ref="ED34:FQ34" si="22">ED33*ED31*$C$28*ED32</f>
        <v>57.904703999999761</v>
      </c>
      <c r="EE34" s="3">
        <f t="shared" si="22"/>
        <v>58.926295999999759</v>
      </c>
      <c r="EF34" s="3">
        <f t="shared" si="22"/>
        <v>59.94788799999975</v>
      </c>
      <c r="EG34" s="3">
        <f t="shared" si="22"/>
        <v>60.969479999999749</v>
      </c>
      <c r="EH34" s="3">
        <f t="shared" si="22"/>
        <v>61.991071999999754</v>
      </c>
      <c r="EI34" s="3">
        <f t="shared" si="22"/>
        <v>46.05858399999974</v>
      </c>
      <c r="EJ34" s="3">
        <f t="shared" si="22"/>
        <v>47.080175999999739</v>
      </c>
      <c r="EK34" s="3">
        <f t="shared" si="22"/>
        <v>48.101767999999744</v>
      </c>
      <c r="EL34" s="3">
        <f t="shared" si="22"/>
        <v>49.123359999999742</v>
      </c>
      <c r="EM34" s="3">
        <f t="shared" si="22"/>
        <v>50.144951999999741</v>
      </c>
      <c r="EN34" s="3">
        <f t="shared" si="22"/>
        <v>51.166543999999732</v>
      </c>
      <c r="EO34" s="3">
        <f t="shared" si="22"/>
        <v>52.18813599999973</v>
      </c>
      <c r="EP34" s="3">
        <f t="shared" si="22"/>
        <v>53.209727999999721</v>
      </c>
      <c r="EQ34" s="3">
        <f t="shared" si="22"/>
        <v>54.231319999999727</v>
      </c>
      <c r="ER34" s="3">
        <f t="shared" si="22"/>
        <v>55.252911999999725</v>
      </c>
      <c r="ES34" s="3">
        <f t="shared" si="22"/>
        <v>56.274503999999716</v>
      </c>
      <c r="ET34" s="3">
        <f t="shared" si="22"/>
        <v>57.296095999999714</v>
      </c>
      <c r="EU34" s="3">
        <f t="shared" si="22"/>
        <v>58.31768799999972</v>
      </c>
      <c r="EV34" s="3">
        <f t="shared" si="22"/>
        <v>59.339279999999718</v>
      </c>
      <c r="EW34" s="3">
        <f t="shared" si="22"/>
        <v>60.360871999999716</v>
      </c>
      <c r="EX34" s="3">
        <f t="shared" si="22"/>
        <v>40.950623999999706</v>
      </c>
      <c r="EY34" s="3">
        <f t="shared" si="22"/>
        <v>41.972215999999712</v>
      </c>
      <c r="EZ34" s="3">
        <f t="shared" si="22"/>
        <v>42.993807999999703</v>
      </c>
      <c r="FA34" s="3">
        <f t="shared" si="22"/>
        <v>44.015399999999701</v>
      </c>
      <c r="FB34" s="3">
        <f t="shared" si="22"/>
        <v>45.036991999999692</v>
      </c>
      <c r="FC34" s="3">
        <f t="shared" si="22"/>
        <v>46.058583999999691</v>
      </c>
      <c r="FD34" s="3">
        <f t="shared" si="22"/>
        <v>47.080175999999696</v>
      </c>
      <c r="FE34" s="3">
        <f t="shared" si="22"/>
        <v>48.101767999999687</v>
      </c>
      <c r="FF34" s="3">
        <f t="shared" si="22"/>
        <v>49.123359999999685</v>
      </c>
      <c r="FG34" s="3">
        <f t="shared" si="22"/>
        <v>50.144951999999677</v>
      </c>
      <c r="FH34" s="3">
        <f t="shared" si="22"/>
        <v>28.561103999999681</v>
      </c>
      <c r="FI34" s="3">
        <f t="shared" si="22"/>
        <v>29.582695999999679</v>
      </c>
      <c r="FJ34" s="3">
        <f t="shared" si="22"/>
        <v>30.604287999999674</v>
      </c>
      <c r="FK34" s="3">
        <f t="shared" si="22"/>
        <v>31.625879999999675</v>
      </c>
      <c r="FL34" s="3">
        <f t="shared" si="22"/>
        <v>32.647471999999667</v>
      </c>
      <c r="FM34" s="3">
        <f t="shared" si="22"/>
        <v>33.669063999999672</v>
      </c>
      <c r="FN34" s="3">
        <f t="shared" si="22"/>
        <v>34.690655999999663</v>
      </c>
      <c r="FO34" s="3">
        <f t="shared" si="22"/>
        <v>35.712247999999661</v>
      </c>
      <c r="FP34" s="3">
        <f t="shared" si="22"/>
        <v>36.73383999999966</v>
      </c>
      <c r="FQ34" s="3">
        <f t="shared" si="22"/>
        <v>37.755431999999658</v>
      </c>
    </row>
    <row r="35" spans="1:173" s="35" customFormat="1" x14ac:dyDescent="0.25">
      <c r="A35" s="35" t="s">
        <v>41</v>
      </c>
      <c r="B35" s="35" t="s">
        <v>7</v>
      </c>
      <c r="D35" s="3">
        <f>EXP(-1.0587+0.8836*LN(D34)+0.284)</f>
        <v>0.11964208748378495</v>
      </c>
      <c r="E35" s="3">
        <f>EXP(-1.0587+0.8836*LN(E34)+0.284)</f>
        <v>0.55689716156885893</v>
      </c>
      <c r="F35" s="3">
        <f>EXP(-1.0587+0.8836*LN(F34)+0.284)</f>
        <v>0.94740274886044995</v>
      </c>
      <c r="G35" s="3">
        <f t="shared" ref="G35:BF35" si="23">EXP(-1.0587+0.8836*LN(G34)+0.284)</f>
        <v>1.317128091786375</v>
      </c>
      <c r="H35" s="3">
        <f t="shared" si="23"/>
        <v>1.6734677371599371</v>
      </c>
      <c r="I35" s="3">
        <f t="shared" si="23"/>
        <v>2.0199989050075828</v>
      </c>
      <c r="J35" s="3">
        <f t="shared" si="23"/>
        <v>2.3588279732699697</v>
      </c>
      <c r="K35" s="3">
        <f t="shared" si="23"/>
        <v>2.6913391886554172</v>
      </c>
      <c r="L35" s="3">
        <f t="shared" si="23"/>
        <v>3.0185093419851161</v>
      </c>
      <c r="M35" s="3">
        <f t="shared" si="23"/>
        <v>3.3410631708506213</v>
      </c>
      <c r="N35" s="3">
        <f t="shared" si="23"/>
        <v>3.6595588812753701</v>
      </c>
      <c r="O35" s="3">
        <f t="shared" si="23"/>
        <v>3.9744390521469639</v>
      </c>
      <c r="P35" s="3">
        <f t="shared" si="23"/>
        <v>4.2860627990896862</v>
      </c>
      <c r="Q35" s="3">
        <f t="shared" si="23"/>
        <v>4.5947270774612985</v>
      </c>
      <c r="R35" s="3">
        <f t="shared" si="23"/>
        <v>4.9006813410164627</v>
      </c>
      <c r="S35" s="3">
        <f t="shared" si="23"/>
        <v>5.2041379524494129</v>
      </c>
      <c r="T35" s="3">
        <f t="shared" si="23"/>
        <v>5.505279776330319</v>
      </c>
      <c r="U35" s="3">
        <f t="shared" si="23"/>
        <v>5.8042658443270714</v>
      </c>
      <c r="V35" s="3">
        <f t="shared" si="23"/>
        <v>6.1012356659830109</v>
      </c>
      <c r="W35" s="3">
        <f t="shared" si="23"/>
        <v>6.3963125656237017</v>
      </c>
      <c r="X35" s="3">
        <f t="shared" si="23"/>
        <v>6.6896063047355989</v>
      </c>
      <c r="Y35" s="3">
        <f t="shared" si="23"/>
        <v>6.9812151706522627</v>
      </c>
      <c r="Z35" s="3">
        <f t="shared" si="23"/>
        <v>7.2712276602328316</v>
      </c>
      <c r="AA35" s="3">
        <f t="shared" si="23"/>
        <v>7.5597238517824668</v>
      </c>
      <c r="AB35" s="3">
        <f t="shared" si="23"/>
        <v>7.8467765338963522</v>
      </c>
      <c r="AC35" s="3">
        <f t="shared" si="23"/>
        <v>8.1324521425626664</v>
      </c>
      <c r="AD35" s="3">
        <f t="shared" si="23"/>
        <v>8.4168115454102193</v>
      </c>
      <c r="AE35" s="3">
        <f t="shared" si="23"/>
        <v>8.6999107029163323</v>
      </c>
      <c r="AF35" s="3">
        <f t="shared" si="23"/>
        <v>8.9818012296918823</v>
      </c>
      <c r="AG35" s="6">
        <f t="shared" si="23"/>
        <v>11.535036555161842</v>
      </c>
      <c r="AH35" s="3">
        <f t="shared" si="23"/>
        <v>11.806799969183093</v>
      </c>
      <c r="AI35" s="3">
        <f t="shared" si="23"/>
        <v>12.077741749651368</v>
      </c>
      <c r="AJ35" s="3">
        <f t="shared" si="23"/>
        <v>12.347885120707147</v>
      </c>
      <c r="AK35" s="3">
        <f t="shared" si="23"/>
        <v>12.617252092650078</v>
      </c>
      <c r="AL35" s="3">
        <f t="shared" si="23"/>
        <v>12.885863553115657</v>
      </c>
      <c r="AM35" s="3">
        <f t="shared" si="23"/>
        <v>13.153739349417839</v>
      </c>
      <c r="AN35" s="3">
        <f t="shared" si="23"/>
        <v>13.420898363096875</v>
      </c>
      <c r="AO35" s="3">
        <f t="shared" si="23"/>
        <v>13.687358577569201</v>
      </c>
      <c r="AP35" s="3">
        <f t="shared" si="23"/>
        <v>13.953137139655105</v>
      </c>
      <c r="AQ35" s="3">
        <f t="shared" si="23"/>
        <v>14.218250415658158</v>
      </c>
      <c r="AR35" s="3">
        <f t="shared" si="23"/>
        <v>14.482714042583499</v>
      </c>
      <c r="AS35" s="3">
        <f t="shared" si="23"/>
        <v>14.746542975007833</v>
      </c>
      <c r="AT35" s="3">
        <f t="shared" si="23"/>
        <v>15.009751528050806</v>
      </c>
      <c r="AU35" s="3">
        <f t="shared" si="23"/>
        <v>15.27235341684297</v>
      </c>
      <c r="AV35" s="3">
        <f t="shared" si="23"/>
        <v>15.534361792838169</v>
      </c>
      <c r="AW35" s="3">
        <f t="shared" si="23"/>
        <v>15.795789277278397</v>
      </c>
      <c r="AX35" s="3">
        <f t="shared" si="23"/>
        <v>16.056647992083132</v>
      </c>
      <c r="AY35" s="3">
        <f t="shared" si="23"/>
        <v>16.316949588405134</v>
      </c>
      <c r="AZ35" s="3">
        <f t="shared" si="23"/>
        <v>16.576705273068093</v>
      </c>
      <c r="BA35" s="3">
        <f t="shared" si="23"/>
        <v>16.835925833077525</v>
      </c>
      <c r="BB35" s="3">
        <f t="shared" si="23"/>
        <v>17.094621658376866</v>
      </c>
      <c r="BC35" s="3">
        <f t="shared" si="23"/>
        <v>17.352802763001893</v>
      </c>
      <c r="BD35" s="3">
        <f t="shared" si="23"/>
        <v>17.610478804771557</v>
      </c>
      <c r="BE35" s="3">
        <f t="shared" si="23"/>
        <v>17.867659103638701</v>
      </c>
      <c r="BF35" s="3">
        <f t="shared" si="23"/>
        <v>18.124352658812505</v>
      </c>
      <c r="BG35" s="3">
        <f>EXP(-1.0587+0.8836*LN(BG34)+0.284)</f>
        <v>18.380568164752916</v>
      </c>
      <c r="BH35" s="3">
        <f t="shared" ref="BH35:DN35" si="24">EXP(-1.0587+0.8836*LN(BH34)+0.284)</f>
        <v>18.636314026128137</v>
      </c>
      <c r="BI35" s="3">
        <f t="shared" si="24"/>
        <v>18.891598371817441</v>
      </c>
      <c r="BJ35" s="3">
        <f t="shared" si="24"/>
        <v>19.146429068033914</v>
      </c>
      <c r="BK35" s="3">
        <f t="shared" si="24"/>
        <v>19.400813730634635</v>
      </c>
      <c r="BL35" s="3">
        <f t="shared" si="24"/>
        <v>19.65475973668023</v>
      </c>
      <c r="BM35" s="3">
        <f t="shared" si="24"/>
        <v>19.908274235299583</v>
      </c>
      <c r="BN35" s="3">
        <f t="shared" si="24"/>
        <v>20.161364157911052</v>
      </c>
      <c r="BO35" s="3">
        <f t="shared" si="24"/>
        <v>20.4140362278468</v>
      </c>
      <c r="BP35" s="3">
        <f t="shared" si="24"/>
        <v>20.666296969422955</v>
      </c>
      <c r="BQ35" s="3">
        <f t="shared" si="24"/>
        <v>20.918152716494777</v>
      </c>
      <c r="BR35" s="3">
        <f t="shared" si="24"/>
        <v>21.169609620532622</v>
      </c>
      <c r="BS35" s="3">
        <f t="shared" si="24"/>
        <v>21.420673658251701</v>
      </c>
      <c r="BT35" s="3">
        <f t="shared" si="24"/>
        <v>21.671350638825704</v>
      </c>
      <c r="BU35" s="3">
        <f t="shared" si="24"/>
        <v>21.921646210712357</v>
      </c>
      <c r="BV35" s="3">
        <f t="shared" si="24"/>
        <v>22.171565868116385</v>
      </c>
      <c r="BW35" s="3">
        <f t="shared" si="24"/>
        <v>22.421114957113399</v>
      </c>
      <c r="BX35" s="3">
        <f t="shared" si="24"/>
        <v>22.670298681456948</v>
      </c>
      <c r="BY35" s="3">
        <f t="shared" si="24"/>
        <v>22.91912210808837</v>
      </c>
      <c r="BZ35" s="3">
        <f t="shared" si="24"/>
        <v>23.167590172368449</v>
      </c>
      <c r="CA35" s="3">
        <f t="shared" si="24"/>
        <v>12.393789058447734</v>
      </c>
      <c r="CB35" s="3">
        <f t="shared" si="24"/>
        <v>12.663025987253697</v>
      </c>
      <c r="CC35" s="3">
        <f t="shared" si="24"/>
        <v>12.931510854169693</v>
      </c>
      <c r="CD35" s="3">
        <f t="shared" si="24"/>
        <v>13.19926333705865</v>
      </c>
      <c r="CE35" s="3">
        <f t="shared" si="24"/>
        <v>13.466302159989096</v>
      </c>
      <c r="CF35" s="3">
        <f t="shared" si="24"/>
        <v>13.732645159791065</v>
      </c>
      <c r="CG35" s="3">
        <f t="shared" si="24"/>
        <v>13.998309346611467</v>
      </c>
      <c r="CH35" s="3">
        <f t="shared" si="24"/>
        <v>14.263310959126812</v>
      </c>
      <c r="CI35" s="3">
        <f t="shared" si="24"/>
        <v>14.527665514986957</v>
      </c>
      <c r="CJ35" s="3">
        <f t="shared" si="24"/>
        <v>14.791387856991443</v>
      </c>
      <c r="CK35" s="3">
        <f t="shared" si="24"/>
        <v>15.054492195437948</v>
      </c>
      <c r="CL35" s="3">
        <f t="shared" si="24"/>
        <v>15.31699214702976</v>
      </c>
      <c r="CM35" s="3">
        <f t="shared" si="24"/>
        <v>15.578900770682838</v>
      </c>
      <c r="CN35" s="3">
        <f t="shared" si="24"/>
        <v>15.840230600533829</v>
      </c>
      <c r="CO35" s="3">
        <f t="shared" si="24"/>
        <v>16.100993676416049</v>
      </c>
      <c r="CP35" s="3">
        <f t="shared" si="24"/>
        <v>16.361201572040112</v>
      </c>
      <c r="CQ35" s="3">
        <f t="shared" si="24"/>
        <v>16.620865421090727</v>
      </c>
      <c r="CR35" s="3">
        <f t="shared" si="24"/>
        <v>16.8799959414273</v>
      </c>
      <c r="CS35" s="3">
        <f t="shared" si="24"/>
        <v>17.138603457557007</v>
      </c>
      <c r="CT35" s="3">
        <f t="shared" si="24"/>
        <v>17.39669792153083</v>
      </c>
      <c r="CU35" s="3">
        <f t="shared" si="24"/>
        <v>12.04895650334168</v>
      </c>
      <c r="CV35" s="3">
        <f t="shared" si="24"/>
        <v>12.319183744868543</v>
      </c>
      <c r="CW35" s="3">
        <f t="shared" si="24"/>
        <v>12.588632300645783</v>
      </c>
      <c r="CX35" s="3">
        <f t="shared" si="24"/>
        <v>12.857323173681607</v>
      </c>
      <c r="CY35" s="3">
        <f t="shared" si="24"/>
        <v>13.125276318290245</v>
      </c>
      <c r="CZ35" s="3">
        <f t="shared" si="24"/>
        <v>13.392510715424159</v>
      </c>
      <c r="DA35" s="3">
        <f t="shared" si="24"/>
        <v>13.659044441018892</v>
      </c>
      <c r="DB35" s="3">
        <f t="shared" si="24"/>
        <v>13.924894728138341</v>
      </c>
      <c r="DC35" s="3">
        <f t="shared" si="24"/>
        <v>14.190078023604521</v>
      </c>
      <c r="DD35" s="3">
        <f t="shared" si="24"/>
        <v>14.454610039707344</v>
      </c>
      <c r="DE35" s="3">
        <f t="shared" si="24"/>
        <v>14.718505801514844</v>
      </c>
      <c r="DF35" s="3">
        <f t="shared" si="24"/>
        <v>14.981779690239632</v>
      </c>
      <c r="DG35" s="3">
        <f t="shared" si="24"/>
        <v>15.244445483062211</v>
      </c>
      <c r="DH35" s="3">
        <f t="shared" si="24"/>
        <v>15.506516389763833</v>
      </c>
      <c r="DI35" s="3">
        <f t="shared" si="24"/>
        <v>15.76800508648069</v>
      </c>
      <c r="DJ35" s="3">
        <f t="shared" si="24"/>
        <v>16.028923746855295</v>
      </c>
      <c r="DK35" s="3">
        <f t="shared" si="24"/>
        <v>16.289284070829886</v>
      </c>
      <c r="DL35" s="3">
        <f t="shared" si="24"/>
        <v>16.549097311299832</v>
      </c>
      <c r="DM35" s="3">
        <f t="shared" si="24"/>
        <v>16.808374298821061</v>
      </c>
      <c r="DN35" s="3">
        <f t="shared" si="24"/>
        <v>17.067125464545242</v>
      </c>
      <c r="DO35" s="3">
        <f t="shared" ref="DO35:FG35" si="25">EXP(-1.0587+0.8836*LN(DO34)+0.284)</f>
        <v>12.680185575527901</v>
      </c>
      <c r="DP35" s="3">
        <f t="shared" si="25"/>
        <v>12.948623117062791</v>
      </c>
      <c r="DQ35" s="3">
        <f t="shared" si="25"/>
        <v>13.216329497483118</v>
      </c>
      <c r="DR35" s="3">
        <f t="shared" si="25"/>
        <v>13.483323382303839</v>
      </c>
      <c r="DS35" s="3">
        <f t="shared" si="25"/>
        <v>13.749622553838504</v>
      </c>
      <c r="DT35" s="3">
        <f t="shared" si="25"/>
        <v>14.015243971394927</v>
      </c>
      <c r="DU35" s="3">
        <f t="shared" si="25"/>
        <v>14.28020382616711</v>
      </c>
      <c r="DV35" s="3">
        <f t="shared" si="25"/>
        <v>14.544517591392419</v>
      </c>
      <c r="DW35" s="3">
        <f t="shared" si="25"/>
        <v>14.808200068270988</v>
      </c>
      <c r="DX35" s="3">
        <f t="shared" si="25"/>
        <v>15.07126542808353</v>
      </c>
      <c r="DY35" s="3">
        <f t="shared" si="25"/>
        <v>15.333727250891172</v>
      </c>
      <c r="DZ35" s="3">
        <f t="shared" si="25"/>
        <v>15.595598561155242</v>
      </c>
      <c r="EA35" s="3">
        <f t="shared" si="25"/>
        <v>15.856891860576052</v>
      </c>
      <c r="EB35" s="3">
        <f t="shared" si="25"/>
        <v>16.117619158415501</v>
      </c>
      <c r="EC35" s="3">
        <f t="shared" si="25"/>
        <v>16.377791999538783</v>
      </c>
      <c r="ED35" s="3">
        <f t="shared" si="25"/>
        <v>16.637421490384597</v>
      </c>
      <c r="EE35" s="3">
        <f t="shared" si="25"/>
        <v>16.896518323050774</v>
      </c>
      <c r="EF35" s="3">
        <f t="shared" si="25"/>
        <v>17.155092797662313</v>
      </c>
      <c r="EG35" s="3">
        <f t="shared" si="25"/>
        <v>17.413154843171476</v>
      </c>
      <c r="EH35" s="3">
        <f t="shared" si="25"/>
        <v>17.670714036724355</v>
      </c>
      <c r="EI35" s="3">
        <f t="shared" si="25"/>
        <v>13.591058920005493</v>
      </c>
      <c r="EJ35" s="3">
        <f t="shared" si="25"/>
        <v>13.857082108184748</v>
      </c>
      <c r="EK35" s="3">
        <f t="shared" si="25"/>
        <v>14.122434177327714</v>
      </c>
      <c r="EL35" s="3">
        <f t="shared" si="25"/>
        <v>14.387131022600201</v>
      </c>
      <c r="EM35" s="3">
        <f t="shared" si="25"/>
        <v>14.651187840258965</v>
      </c>
      <c r="EN35" s="3">
        <f t="shared" si="25"/>
        <v>14.91461917198494</v>
      </c>
      <c r="EO35" s="3">
        <f t="shared" si="25"/>
        <v>15.177438945575856</v>
      </c>
      <c r="EP35" s="3">
        <f t="shared" si="25"/>
        <v>15.439660512362527</v>
      </c>
      <c r="EQ35" s="3">
        <f t="shared" si="25"/>
        <v>15.70129668167047</v>
      </c>
      <c r="ER35" s="3">
        <f t="shared" si="25"/>
        <v>15.96235975261137</v>
      </c>
      <c r="ES35" s="3">
        <f t="shared" si="25"/>
        <v>16.222861543456801</v>
      </c>
      <c r="ET35" s="3">
        <f t="shared" si="25"/>
        <v>16.48281341881869</v>
      </c>
      <c r="EU35" s="3">
        <f t="shared" si="25"/>
        <v>16.742226314836312</v>
      </c>
      <c r="EV35" s="3">
        <f t="shared" si="25"/>
        <v>17.001110762548443</v>
      </c>
      <c r="EW35" s="3">
        <f t="shared" si="25"/>
        <v>17.259476909610562</v>
      </c>
      <c r="EX35" s="3">
        <f t="shared" si="25"/>
        <v>12.250264441985893</v>
      </c>
      <c r="EY35" s="3">
        <f t="shared" si="25"/>
        <v>12.519909770964626</v>
      </c>
      <c r="EZ35" s="3">
        <f t="shared" si="25"/>
        <v>12.788792157592621</v>
      </c>
      <c r="FA35" s="3">
        <f t="shared" si="25"/>
        <v>13.056931816476927</v>
      </c>
      <c r="FB35" s="3">
        <f t="shared" si="25"/>
        <v>13.324347970327274</v>
      </c>
      <c r="FC35" s="3">
        <f t="shared" si="25"/>
        <v>13.591058920005482</v>
      </c>
      <c r="FD35" s="3">
        <f t="shared" si="25"/>
        <v>13.857082108184736</v>
      </c>
      <c r="FE35" s="3">
        <f t="shared" si="25"/>
        <v>14.122434177327694</v>
      </c>
      <c r="FF35" s="3">
        <f t="shared" si="25"/>
        <v>14.387131022600187</v>
      </c>
      <c r="FG35" s="3">
        <f t="shared" si="25"/>
        <v>14.651187840258945</v>
      </c>
      <c r="FH35" s="3">
        <f t="shared" ref="FH35:FQ35" si="26">EXP(-1.0587+0.8836*LN(FH34)+0.284)</f>
        <v>8.9099413767875628</v>
      </c>
      <c r="FI35" s="3">
        <f t="shared" si="26"/>
        <v>9.1909630749287796</v>
      </c>
      <c r="FJ35" s="3">
        <f t="shared" si="26"/>
        <v>9.4708571831345001</v>
      </c>
      <c r="FK35" s="3">
        <f t="shared" si="26"/>
        <v>9.7496656566845168</v>
      </c>
      <c r="FL35" s="3">
        <f t="shared" si="26"/>
        <v>10.027427586466343</v>
      </c>
      <c r="FM35" s="3">
        <f t="shared" si="26"/>
        <v>10.30417947798006</v>
      </c>
      <c r="FN35" s="3">
        <f t="shared" si="26"/>
        <v>10.579955495529365</v>
      </c>
      <c r="FO35" s="3">
        <f t="shared" si="26"/>
        <v>10.854787676839969</v>
      </c>
      <c r="FP35" s="3">
        <f t="shared" si="26"/>
        <v>11.128706122430073</v>
      </c>
      <c r="FQ35" s="3">
        <f t="shared" si="26"/>
        <v>11.401739163322576</v>
      </c>
    </row>
    <row r="36" spans="1:173" s="35" customFormat="1" x14ac:dyDescent="0.25">
      <c r="A36" s="35" t="s">
        <v>42</v>
      </c>
      <c r="B36" s="35" t="s">
        <v>0</v>
      </c>
      <c r="D36" s="3">
        <f>$C$28*70</f>
        <v>30.800000000000004</v>
      </c>
      <c r="E36" s="3">
        <f t="shared" ref="E36:BP36" si="27">$C$28*70</f>
        <v>30.800000000000004</v>
      </c>
      <c r="F36" s="3">
        <f t="shared" si="27"/>
        <v>30.800000000000004</v>
      </c>
      <c r="G36" s="3">
        <f t="shared" si="27"/>
        <v>30.800000000000004</v>
      </c>
      <c r="H36" s="3">
        <f t="shared" si="27"/>
        <v>30.800000000000004</v>
      </c>
      <c r="I36" s="3">
        <f t="shared" si="27"/>
        <v>30.800000000000004</v>
      </c>
      <c r="J36" s="3">
        <f t="shared" si="27"/>
        <v>30.800000000000004</v>
      </c>
      <c r="K36" s="3">
        <f t="shared" si="27"/>
        <v>30.800000000000004</v>
      </c>
      <c r="L36" s="3">
        <f t="shared" si="27"/>
        <v>30.800000000000004</v>
      </c>
      <c r="M36" s="3">
        <f t="shared" si="27"/>
        <v>30.800000000000004</v>
      </c>
      <c r="N36" s="3">
        <f t="shared" si="27"/>
        <v>30.800000000000004</v>
      </c>
      <c r="O36" s="3">
        <f t="shared" si="27"/>
        <v>30.800000000000004</v>
      </c>
      <c r="P36" s="3">
        <f t="shared" si="27"/>
        <v>30.800000000000004</v>
      </c>
      <c r="Q36" s="3">
        <f t="shared" si="27"/>
        <v>30.800000000000004</v>
      </c>
      <c r="R36" s="3">
        <f t="shared" si="27"/>
        <v>30.800000000000004</v>
      </c>
      <c r="S36" s="3">
        <f t="shared" si="27"/>
        <v>30.800000000000004</v>
      </c>
      <c r="T36" s="3">
        <f t="shared" si="27"/>
        <v>30.800000000000004</v>
      </c>
      <c r="U36" s="3">
        <f t="shared" si="27"/>
        <v>30.800000000000004</v>
      </c>
      <c r="V36" s="3">
        <f t="shared" si="27"/>
        <v>30.800000000000004</v>
      </c>
      <c r="W36" s="3">
        <f t="shared" si="27"/>
        <v>30.800000000000004</v>
      </c>
      <c r="X36" s="3">
        <f t="shared" si="27"/>
        <v>30.800000000000004</v>
      </c>
      <c r="Y36" s="3">
        <f t="shared" si="27"/>
        <v>30.800000000000004</v>
      </c>
      <c r="Z36" s="3">
        <f t="shared" si="27"/>
        <v>30.800000000000004</v>
      </c>
      <c r="AA36" s="3">
        <f t="shared" si="27"/>
        <v>30.800000000000004</v>
      </c>
      <c r="AB36" s="3">
        <f t="shared" si="27"/>
        <v>30.800000000000004</v>
      </c>
      <c r="AC36" s="3">
        <f t="shared" si="27"/>
        <v>30.800000000000004</v>
      </c>
      <c r="AD36" s="3">
        <f t="shared" si="27"/>
        <v>30.800000000000004</v>
      </c>
      <c r="AE36" s="3">
        <f t="shared" si="27"/>
        <v>30.800000000000004</v>
      </c>
      <c r="AF36" s="3">
        <f t="shared" si="27"/>
        <v>30.800000000000004</v>
      </c>
      <c r="AG36" s="6">
        <f t="shared" si="27"/>
        <v>30.800000000000004</v>
      </c>
      <c r="AH36" s="3">
        <f t="shared" si="27"/>
        <v>30.800000000000004</v>
      </c>
      <c r="AI36" s="3">
        <f t="shared" si="27"/>
        <v>30.800000000000004</v>
      </c>
      <c r="AJ36" s="3">
        <f t="shared" si="27"/>
        <v>30.800000000000004</v>
      </c>
      <c r="AK36" s="3">
        <f t="shared" si="27"/>
        <v>30.800000000000004</v>
      </c>
      <c r="AL36" s="3">
        <f t="shared" si="27"/>
        <v>30.800000000000004</v>
      </c>
      <c r="AM36" s="3">
        <f t="shared" si="27"/>
        <v>30.800000000000004</v>
      </c>
      <c r="AN36" s="3">
        <f t="shared" si="27"/>
        <v>30.800000000000004</v>
      </c>
      <c r="AO36" s="3">
        <f t="shared" si="27"/>
        <v>30.800000000000004</v>
      </c>
      <c r="AP36" s="3">
        <f t="shared" si="27"/>
        <v>30.800000000000004</v>
      </c>
      <c r="AQ36" s="3">
        <f t="shared" si="27"/>
        <v>30.800000000000004</v>
      </c>
      <c r="AR36" s="3">
        <f t="shared" si="27"/>
        <v>30.800000000000004</v>
      </c>
      <c r="AS36" s="3">
        <f t="shared" si="27"/>
        <v>30.800000000000004</v>
      </c>
      <c r="AT36" s="3">
        <f t="shared" si="27"/>
        <v>30.800000000000004</v>
      </c>
      <c r="AU36" s="3">
        <f t="shared" si="27"/>
        <v>30.800000000000004</v>
      </c>
      <c r="AV36" s="3">
        <f t="shared" si="27"/>
        <v>30.800000000000004</v>
      </c>
      <c r="AW36" s="3">
        <f t="shared" si="27"/>
        <v>30.800000000000004</v>
      </c>
      <c r="AX36" s="3">
        <f t="shared" si="27"/>
        <v>30.800000000000004</v>
      </c>
      <c r="AY36" s="3">
        <f t="shared" si="27"/>
        <v>30.800000000000004</v>
      </c>
      <c r="AZ36" s="3">
        <f t="shared" si="27"/>
        <v>30.800000000000004</v>
      </c>
      <c r="BA36" s="3">
        <f t="shared" si="27"/>
        <v>30.800000000000004</v>
      </c>
      <c r="BB36" s="3">
        <f t="shared" si="27"/>
        <v>30.800000000000004</v>
      </c>
      <c r="BC36" s="3">
        <f t="shared" si="27"/>
        <v>30.800000000000004</v>
      </c>
      <c r="BD36" s="3">
        <f t="shared" si="27"/>
        <v>30.800000000000004</v>
      </c>
      <c r="BE36" s="3">
        <f t="shared" si="27"/>
        <v>30.800000000000004</v>
      </c>
      <c r="BF36" s="3">
        <f t="shared" si="27"/>
        <v>30.800000000000004</v>
      </c>
      <c r="BG36" s="3">
        <f t="shared" si="27"/>
        <v>30.800000000000004</v>
      </c>
      <c r="BH36" s="3">
        <f t="shared" si="27"/>
        <v>30.800000000000004</v>
      </c>
      <c r="BI36" s="3">
        <f t="shared" si="27"/>
        <v>30.800000000000004</v>
      </c>
      <c r="BJ36" s="3">
        <f t="shared" si="27"/>
        <v>30.800000000000004</v>
      </c>
      <c r="BK36" s="3">
        <f t="shared" si="27"/>
        <v>30.800000000000004</v>
      </c>
      <c r="BL36" s="3">
        <f t="shared" si="27"/>
        <v>30.800000000000004</v>
      </c>
      <c r="BM36" s="3">
        <f t="shared" si="27"/>
        <v>30.800000000000004</v>
      </c>
      <c r="BN36" s="3">
        <f t="shared" si="27"/>
        <v>30.800000000000004</v>
      </c>
      <c r="BO36" s="3">
        <f t="shared" si="27"/>
        <v>30.800000000000004</v>
      </c>
      <c r="BP36" s="3">
        <f t="shared" si="27"/>
        <v>30.800000000000004</v>
      </c>
      <c r="BQ36" s="3">
        <f t="shared" ref="BQ36:EB36" si="28">$C$28*70</f>
        <v>30.800000000000004</v>
      </c>
      <c r="BR36" s="3">
        <f t="shared" si="28"/>
        <v>30.800000000000004</v>
      </c>
      <c r="BS36" s="3">
        <f t="shared" si="28"/>
        <v>30.800000000000004</v>
      </c>
      <c r="BT36" s="3">
        <f t="shared" si="28"/>
        <v>30.800000000000004</v>
      </c>
      <c r="BU36" s="3">
        <f t="shared" si="28"/>
        <v>30.800000000000004</v>
      </c>
      <c r="BV36" s="3">
        <f t="shared" si="28"/>
        <v>30.800000000000004</v>
      </c>
      <c r="BW36" s="3">
        <f t="shared" si="28"/>
        <v>30.800000000000004</v>
      </c>
      <c r="BX36" s="3">
        <f t="shared" si="28"/>
        <v>30.800000000000004</v>
      </c>
      <c r="BY36" s="3">
        <f t="shared" si="28"/>
        <v>30.800000000000004</v>
      </c>
      <c r="BZ36" s="3">
        <f t="shared" si="28"/>
        <v>30.800000000000004</v>
      </c>
      <c r="CA36" s="3">
        <f t="shared" si="28"/>
        <v>30.800000000000004</v>
      </c>
      <c r="CB36" s="3">
        <f t="shared" si="28"/>
        <v>30.800000000000004</v>
      </c>
      <c r="CC36" s="3">
        <f t="shared" si="28"/>
        <v>30.800000000000004</v>
      </c>
      <c r="CD36" s="3">
        <f t="shared" si="28"/>
        <v>30.800000000000004</v>
      </c>
      <c r="CE36" s="3">
        <f t="shared" si="28"/>
        <v>30.800000000000004</v>
      </c>
      <c r="CF36" s="3">
        <f t="shared" si="28"/>
        <v>30.800000000000004</v>
      </c>
      <c r="CG36" s="3">
        <f t="shared" si="28"/>
        <v>30.800000000000004</v>
      </c>
      <c r="CH36" s="3">
        <f t="shared" si="28"/>
        <v>30.800000000000004</v>
      </c>
      <c r="CI36" s="3">
        <f t="shared" si="28"/>
        <v>30.800000000000004</v>
      </c>
      <c r="CJ36" s="3">
        <f t="shared" si="28"/>
        <v>30.800000000000004</v>
      </c>
      <c r="CK36" s="3">
        <f t="shared" si="28"/>
        <v>30.800000000000004</v>
      </c>
      <c r="CL36" s="3">
        <f t="shared" si="28"/>
        <v>30.800000000000004</v>
      </c>
      <c r="CM36" s="3">
        <f t="shared" si="28"/>
        <v>30.800000000000004</v>
      </c>
      <c r="CN36" s="3">
        <f t="shared" si="28"/>
        <v>30.800000000000004</v>
      </c>
      <c r="CO36" s="3">
        <f t="shared" si="28"/>
        <v>30.800000000000004</v>
      </c>
      <c r="CP36" s="3">
        <f t="shared" si="28"/>
        <v>30.800000000000004</v>
      </c>
      <c r="CQ36" s="3">
        <f t="shared" si="28"/>
        <v>30.800000000000004</v>
      </c>
      <c r="CR36" s="3">
        <f t="shared" si="28"/>
        <v>30.800000000000004</v>
      </c>
      <c r="CS36" s="3">
        <f t="shared" si="28"/>
        <v>30.800000000000004</v>
      </c>
      <c r="CT36" s="3">
        <f t="shared" si="28"/>
        <v>30.800000000000004</v>
      </c>
      <c r="CU36" s="3">
        <f t="shared" si="28"/>
        <v>30.800000000000004</v>
      </c>
      <c r="CV36" s="3">
        <f t="shared" si="28"/>
        <v>30.800000000000004</v>
      </c>
      <c r="CW36" s="3">
        <f t="shared" si="28"/>
        <v>30.800000000000004</v>
      </c>
      <c r="CX36" s="3">
        <f t="shared" si="28"/>
        <v>30.800000000000004</v>
      </c>
      <c r="CY36" s="3">
        <f t="shared" si="28"/>
        <v>30.800000000000004</v>
      </c>
      <c r="CZ36" s="3">
        <f t="shared" si="28"/>
        <v>30.800000000000004</v>
      </c>
      <c r="DA36" s="3">
        <f t="shared" si="28"/>
        <v>30.800000000000004</v>
      </c>
      <c r="DB36" s="3">
        <f t="shared" si="28"/>
        <v>30.800000000000004</v>
      </c>
      <c r="DC36" s="3">
        <f t="shared" si="28"/>
        <v>30.800000000000004</v>
      </c>
      <c r="DD36" s="3">
        <f t="shared" si="28"/>
        <v>30.800000000000004</v>
      </c>
      <c r="DE36" s="3">
        <f t="shared" si="28"/>
        <v>30.800000000000004</v>
      </c>
      <c r="DF36" s="3">
        <f t="shared" si="28"/>
        <v>30.800000000000004</v>
      </c>
      <c r="DG36" s="3">
        <f t="shared" si="28"/>
        <v>30.800000000000004</v>
      </c>
      <c r="DH36" s="3">
        <f t="shared" si="28"/>
        <v>30.800000000000004</v>
      </c>
      <c r="DI36" s="3">
        <f t="shared" si="28"/>
        <v>30.800000000000004</v>
      </c>
      <c r="DJ36" s="3">
        <f t="shared" si="28"/>
        <v>30.800000000000004</v>
      </c>
      <c r="DK36" s="3">
        <f t="shared" si="28"/>
        <v>30.800000000000004</v>
      </c>
      <c r="DL36" s="3">
        <f t="shared" si="28"/>
        <v>30.800000000000004</v>
      </c>
      <c r="DM36" s="3">
        <f t="shared" si="28"/>
        <v>30.800000000000004</v>
      </c>
      <c r="DN36" s="3">
        <f t="shared" si="28"/>
        <v>30.800000000000004</v>
      </c>
      <c r="DO36" s="3">
        <f t="shared" si="28"/>
        <v>30.800000000000004</v>
      </c>
      <c r="DP36" s="3">
        <f t="shared" si="28"/>
        <v>30.800000000000004</v>
      </c>
      <c r="DQ36" s="3">
        <f t="shared" si="28"/>
        <v>30.800000000000004</v>
      </c>
      <c r="DR36" s="3">
        <f t="shared" si="28"/>
        <v>30.800000000000004</v>
      </c>
      <c r="DS36" s="3">
        <f t="shared" si="28"/>
        <v>30.800000000000004</v>
      </c>
      <c r="DT36" s="3">
        <f t="shared" si="28"/>
        <v>30.800000000000004</v>
      </c>
      <c r="DU36" s="3">
        <f t="shared" si="28"/>
        <v>30.800000000000004</v>
      </c>
      <c r="DV36" s="3">
        <f t="shared" si="28"/>
        <v>30.800000000000004</v>
      </c>
      <c r="DW36" s="3">
        <f t="shared" si="28"/>
        <v>30.800000000000004</v>
      </c>
      <c r="DX36" s="3">
        <f t="shared" si="28"/>
        <v>30.800000000000004</v>
      </c>
      <c r="DY36" s="3">
        <f t="shared" si="28"/>
        <v>30.800000000000004</v>
      </c>
      <c r="DZ36" s="3">
        <f t="shared" si="28"/>
        <v>30.800000000000004</v>
      </c>
      <c r="EA36" s="3">
        <f t="shared" si="28"/>
        <v>30.800000000000004</v>
      </c>
      <c r="EB36" s="3">
        <f t="shared" si="28"/>
        <v>30.800000000000004</v>
      </c>
      <c r="EC36" s="3">
        <f t="shared" ref="EC36:FQ36" si="29">$C$28*70</f>
        <v>30.800000000000004</v>
      </c>
      <c r="ED36" s="3">
        <f t="shared" si="29"/>
        <v>30.800000000000004</v>
      </c>
      <c r="EE36" s="3">
        <f t="shared" si="29"/>
        <v>30.800000000000004</v>
      </c>
      <c r="EF36" s="3">
        <f t="shared" si="29"/>
        <v>30.800000000000004</v>
      </c>
      <c r="EG36" s="3">
        <f t="shared" si="29"/>
        <v>30.800000000000004</v>
      </c>
      <c r="EH36" s="3">
        <f t="shared" si="29"/>
        <v>30.800000000000004</v>
      </c>
      <c r="EI36" s="3">
        <f t="shared" si="29"/>
        <v>30.800000000000004</v>
      </c>
      <c r="EJ36" s="3">
        <f t="shared" si="29"/>
        <v>30.800000000000004</v>
      </c>
      <c r="EK36" s="3">
        <f t="shared" si="29"/>
        <v>30.800000000000004</v>
      </c>
      <c r="EL36" s="3">
        <f t="shared" si="29"/>
        <v>30.800000000000004</v>
      </c>
      <c r="EM36" s="3">
        <f t="shared" si="29"/>
        <v>30.800000000000004</v>
      </c>
      <c r="EN36" s="3">
        <f t="shared" si="29"/>
        <v>30.800000000000004</v>
      </c>
      <c r="EO36" s="3">
        <f t="shared" si="29"/>
        <v>30.800000000000004</v>
      </c>
      <c r="EP36" s="3">
        <f t="shared" si="29"/>
        <v>30.800000000000004</v>
      </c>
      <c r="EQ36" s="3">
        <f t="shared" si="29"/>
        <v>30.800000000000004</v>
      </c>
      <c r="ER36" s="3">
        <f t="shared" si="29"/>
        <v>30.800000000000004</v>
      </c>
      <c r="ES36" s="3">
        <f t="shared" si="29"/>
        <v>30.800000000000004</v>
      </c>
      <c r="ET36" s="3">
        <f t="shared" si="29"/>
        <v>30.800000000000004</v>
      </c>
      <c r="EU36" s="3">
        <f t="shared" si="29"/>
        <v>30.800000000000004</v>
      </c>
      <c r="EV36" s="3">
        <f t="shared" si="29"/>
        <v>30.800000000000004</v>
      </c>
      <c r="EW36" s="3">
        <f t="shared" si="29"/>
        <v>30.800000000000004</v>
      </c>
      <c r="EX36" s="3">
        <f t="shared" si="29"/>
        <v>30.800000000000004</v>
      </c>
      <c r="EY36" s="3">
        <f t="shared" si="29"/>
        <v>30.800000000000004</v>
      </c>
      <c r="EZ36" s="3">
        <f t="shared" si="29"/>
        <v>30.800000000000004</v>
      </c>
      <c r="FA36" s="3">
        <f t="shared" si="29"/>
        <v>30.800000000000004</v>
      </c>
      <c r="FB36" s="3">
        <f t="shared" si="29"/>
        <v>30.800000000000004</v>
      </c>
      <c r="FC36" s="3">
        <f t="shared" si="29"/>
        <v>30.800000000000004</v>
      </c>
      <c r="FD36" s="3">
        <f t="shared" si="29"/>
        <v>30.800000000000004</v>
      </c>
      <c r="FE36" s="3">
        <f t="shared" si="29"/>
        <v>30.800000000000004</v>
      </c>
      <c r="FF36" s="3">
        <f t="shared" si="29"/>
        <v>30.800000000000004</v>
      </c>
      <c r="FG36" s="3">
        <f t="shared" si="29"/>
        <v>30.800000000000004</v>
      </c>
      <c r="FH36" s="3">
        <f t="shared" si="29"/>
        <v>30.800000000000004</v>
      </c>
      <c r="FI36" s="3">
        <f t="shared" si="29"/>
        <v>30.800000000000004</v>
      </c>
      <c r="FJ36" s="3">
        <f t="shared" si="29"/>
        <v>30.800000000000004</v>
      </c>
      <c r="FK36" s="3">
        <f t="shared" si="29"/>
        <v>30.800000000000004</v>
      </c>
      <c r="FL36" s="3">
        <f t="shared" si="29"/>
        <v>30.800000000000004</v>
      </c>
      <c r="FM36" s="3">
        <f t="shared" si="29"/>
        <v>30.800000000000004</v>
      </c>
      <c r="FN36" s="3">
        <f t="shared" si="29"/>
        <v>30.800000000000004</v>
      </c>
      <c r="FO36" s="3">
        <f t="shared" si="29"/>
        <v>30.800000000000004</v>
      </c>
      <c r="FP36" s="3">
        <f t="shared" si="29"/>
        <v>30.800000000000004</v>
      </c>
      <c r="FQ36" s="3">
        <f t="shared" si="29"/>
        <v>30.800000000000004</v>
      </c>
    </row>
    <row r="37" spans="1:173" s="35" customFormat="1" x14ac:dyDescent="0.25">
      <c r="A37" s="35" t="s">
        <v>43</v>
      </c>
      <c r="B37" s="35" t="s">
        <v>8</v>
      </c>
      <c r="D37" s="3">
        <v>0</v>
      </c>
      <c r="E37" s="3">
        <f>D37+$AG$37/30</f>
        <v>0.14666666666666667</v>
      </c>
      <c r="F37" s="3">
        <f t="shared" ref="F37:AF37" si="30">E37+$AG$37/30</f>
        <v>0.29333333333333333</v>
      </c>
      <c r="G37" s="3">
        <f t="shared" si="30"/>
        <v>0.44</v>
      </c>
      <c r="H37" s="3">
        <f t="shared" si="30"/>
        <v>0.58666666666666667</v>
      </c>
      <c r="I37" s="3">
        <f t="shared" si="30"/>
        <v>0.73333333333333339</v>
      </c>
      <c r="J37" s="3">
        <f t="shared" si="30"/>
        <v>0.88000000000000012</v>
      </c>
      <c r="K37" s="3">
        <f t="shared" si="30"/>
        <v>1.0266666666666668</v>
      </c>
      <c r="L37" s="3">
        <f t="shared" si="30"/>
        <v>1.1733333333333336</v>
      </c>
      <c r="M37" s="3">
        <f t="shared" si="30"/>
        <v>1.3200000000000003</v>
      </c>
      <c r="N37" s="3">
        <f t="shared" si="30"/>
        <v>1.466666666666667</v>
      </c>
      <c r="O37" s="3">
        <f t="shared" si="30"/>
        <v>1.6133333333333337</v>
      </c>
      <c r="P37" s="3">
        <f t="shared" si="30"/>
        <v>1.7600000000000005</v>
      </c>
      <c r="Q37" s="3">
        <f t="shared" si="30"/>
        <v>1.9066666666666672</v>
      </c>
      <c r="R37" s="3">
        <f t="shared" si="30"/>
        <v>2.0533333333333337</v>
      </c>
      <c r="S37" s="3">
        <f t="shared" si="30"/>
        <v>2.2000000000000002</v>
      </c>
      <c r="T37" s="3">
        <f t="shared" si="30"/>
        <v>2.3466666666666667</v>
      </c>
      <c r="U37" s="3">
        <f t="shared" si="30"/>
        <v>2.4933333333333332</v>
      </c>
      <c r="V37" s="3">
        <f t="shared" si="30"/>
        <v>2.6399999999999997</v>
      </c>
      <c r="W37" s="3">
        <f t="shared" si="30"/>
        <v>2.7866666666666662</v>
      </c>
      <c r="X37" s="3">
        <f t="shared" si="30"/>
        <v>2.9333333333333327</v>
      </c>
      <c r="Y37" s="3">
        <f t="shared" si="30"/>
        <v>3.0799999999999992</v>
      </c>
      <c r="Z37" s="3">
        <f t="shared" si="30"/>
        <v>3.2266666666666657</v>
      </c>
      <c r="AA37" s="3">
        <f t="shared" si="30"/>
        <v>3.3733333333333322</v>
      </c>
      <c r="AB37" s="3">
        <f t="shared" si="30"/>
        <v>3.5199999999999987</v>
      </c>
      <c r="AC37" s="3">
        <f t="shared" si="30"/>
        <v>3.6666666666666652</v>
      </c>
      <c r="AD37" s="3">
        <f t="shared" si="30"/>
        <v>3.8133333333333317</v>
      </c>
      <c r="AE37" s="3">
        <f t="shared" si="30"/>
        <v>3.9599999999999982</v>
      </c>
      <c r="AF37" s="3">
        <f t="shared" si="30"/>
        <v>4.1066666666666647</v>
      </c>
      <c r="AG37" s="6">
        <f>10*$C$28</f>
        <v>4.4000000000000004</v>
      </c>
      <c r="AH37" s="3">
        <f>10*$C$28</f>
        <v>4.4000000000000004</v>
      </c>
      <c r="AI37" s="3">
        <f t="shared" ref="AI37:CT37" si="31">10*$C$28</f>
        <v>4.4000000000000004</v>
      </c>
      <c r="AJ37" s="3">
        <f t="shared" si="31"/>
        <v>4.4000000000000004</v>
      </c>
      <c r="AK37" s="3">
        <f t="shared" si="31"/>
        <v>4.4000000000000004</v>
      </c>
      <c r="AL37" s="3">
        <f t="shared" si="31"/>
        <v>4.4000000000000004</v>
      </c>
      <c r="AM37" s="3">
        <f t="shared" si="31"/>
        <v>4.4000000000000004</v>
      </c>
      <c r="AN37" s="3">
        <f t="shared" si="31"/>
        <v>4.4000000000000004</v>
      </c>
      <c r="AO37" s="3">
        <f t="shared" si="31"/>
        <v>4.4000000000000004</v>
      </c>
      <c r="AP37" s="3">
        <f t="shared" si="31"/>
        <v>4.4000000000000004</v>
      </c>
      <c r="AQ37" s="3">
        <f t="shared" si="31"/>
        <v>4.4000000000000004</v>
      </c>
      <c r="AR37" s="3">
        <f t="shared" si="31"/>
        <v>4.4000000000000004</v>
      </c>
      <c r="AS37" s="3">
        <f t="shared" si="31"/>
        <v>4.4000000000000004</v>
      </c>
      <c r="AT37" s="3">
        <f t="shared" si="31"/>
        <v>4.4000000000000004</v>
      </c>
      <c r="AU37" s="3">
        <f t="shared" si="31"/>
        <v>4.4000000000000004</v>
      </c>
      <c r="AV37" s="3">
        <f t="shared" si="31"/>
        <v>4.4000000000000004</v>
      </c>
      <c r="AW37" s="3">
        <f t="shared" si="31"/>
        <v>4.4000000000000004</v>
      </c>
      <c r="AX37" s="3">
        <f t="shared" si="31"/>
        <v>4.4000000000000004</v>
      </c>
      <c r="AY37" s="3">
        <f t="shared" si="31"/>
        <v>4.4000000000000004</v>
      </c>
      <c r="AZ37" s="3">
        <f t="shared" si="31"/>
        <v>4.4000000000000004</v>
      </c>
      <c r="BA37" s="3">
        <f t="shared" si="31"/>
        <v>4.4000000000000004</v>
      </c>
      <c r="BB37" s="3">
        <f t="shared" si="31"/>
        <v>4.4000000000000004</v>
      </c>
      <c r="BC37" s="3">
        <f t="shared" si="31"/>
        <v>4.4000000000000004</v>
      </c>
      <c r="BD37" s="3">
        <f t="shared" si="31"/>
        <v>4.4000000000000004</v>
      </c>
      <c r="BE37" s="3">
        <f t="shared" si="31"/>
        <v>4.4000000000000004</v>
      </c>
      <c r="BF37" s="3">
        <f t="shared" si="31"/>
        <v>4.4000000000000004</v>
      </c>
      <c r="BG37" s="3">
        <f t="shared" si="31"/>
        <v>4.4000000000000004</v>
      </c>
      <c r="BH37" s="3">
        <f t="shared" si="31"/>
        <v>4.4000000000000004</v>
      </c>
      <c r="BI37" s="3">
        <f t="shared" si="31"/>
        <v>4.4000000000000004</v>
      </c>
      <c r="BJ37" s="3">
        <f t="shared" si="31"/>
        <v>4.4000000000000004</v>
      </c>
      <c r="BK37" s="3">
        <f t="shared" si="31"/>
        <v>4.4000000000000004</v>
      </c>
      <c r="BL37" s="3">
        <f t="shared" si="31"/>
        <v>4.4000000000000004</v>
      </c>
      <c r="BM37" s="3">
        <f t="shared" si="31"/>
        <v>4.4000000000000004</v>
      </c>
      <c r="BN37" s="3">
        <f t="shared" si="31"/>
        <v>4.4000000000000004</v>
      </c>
      <c r="BO37" s="3">
        <f t="shared" si="31"/>
        <v>4.4000000000000004</v>
      </c>
      <c r="BP37" s="3">
        <f t="shared" si="31"/>
        <v>4.4000000000000004</v>
      </c>
      <c r="BQ37" s="3">
        <f t="shared" si="31"/>
        <v>4.4000000000000004</v>
      </c>
      <c r="BR37" s="3">
        <f t="shared" si="31"/>
        <v>4.4000000000000004</v>
      </c>
      <c r="BS37" s="3">
        <f t="shared" si="31"/>
        <v>4.4000000000000004</v>
      </c>
      <c r="BT37" s="3">
        <f t="shared" si="31"/>
        <v>4.4000000000000004</v>
      </c>
      <c r="BU37" s="3">
        <f t="shared" si="31"/>
        <v>4.4000000000000004</v>
      </c>
      <c r="BV37" s="3">
        <f t="shared" si="31"/>
        <v>4.4000000000000004</v>
      </c>
      <c r="BW37" s="3">
        <f t="shared" si="31"/>
        <v>4.4000000000000004</v>
      </c>
      <c r="BX37" s="3">
        <f t="shared" si="31"/>
        <v>4.4000000000000004</v>
      </c>
      <c r="BY37" s="3">
        <f t="shared" si="31"/>
        <v>4.4000000000000004</v>
      </c>
      <c r="BZ37" s="3">
        <f t="shared" si="31"/>
        <v>4.4000000000000004</v>
      </c>
      <c r="CA37" s="3">
        <f t="shared" si="31"/>
        <v>4.4000000000000004</v>
      </c>
      <c r="CB37" s="3">
        <f t="shared" si="31"/>
        <v>4.4000000000000004</v>
      </c>
      <c r="CC37" s="3">
        <f t="shared" si="31"/>
        <v>4.4000000000000004</v>
      </c>
      <c r="CD37" s="3">
        <f t="shared" si="31"/>
        <v>4.4000000000000004</v>
      </c>
      <c r="CE37" s="3">
        <f t="shared" si="31"/>
        <v>4.4000000000000004</v>
      </c>
      <c r="CF37" s="3">
        <f t="shared" si="31"/>
        <v>4.4000000000000004</v>
      </c>
      <c r="CG37" s="3">
        <f t="shared" si="31"/>
        <v>4.4000000000000004</v>
      </c>
      <c r="CH37" s="3">
        <f t="shared" si="31"/>
        <v>4.4000000000000004</v>
      </c>
      <c r="CI37" s="3">
        <f t="shared" si="31"/>
        <v>4.4000000000000004</v>
      </c>
      <c r="CJ37" s="3">
        <f t="shared" si="31"/>
        <v>4.4000000000000004</v>
      </c>
      <c r="CK37" s="3">
        <f t="shared" si="31"/>
        <v>4.4000000000000004</v>
      </c>
      <c r="CL37" s="3">
        <f t="shared" si="31"/>
        <v>4.4000000000000004</v>
      </c>
      <c r="CM37" s="3">
        <f t="shared" si="31"/>
        <v>4.4000000000000004</v>
      </c>
      <c r="CN37" s="3">
        <f t="shared" si="31"/>
        <v>4.4000000000000004</v>
      </c>
      <c r="CO37" s="3">
        <f t="shared" si="31"/>
        <v>4.4000000000000004</v>
      </c>
      <c r="CP37" s="3">
        <f t="shared" si="31"/>
        <v>4.4000000000000004</v>
      </c>
      <c r="CQ37" s="3">
        <f t="shared" si="31"/>
        <v>4.4000000000000004</v>
      </c>
      <c r="CR37" s="3">
        <f t="shared" si="31"/>
        <v>4.4000000000000004</v>
      </c>
      <c r="CS37" s="3">
        <f t="shared" si="31"/>
        <v>4.4000000000000004</v>
      </c>
      <c r="CT37" s="3">
        <f t="shared" si="31"/>
        <v>4.4000000000000004</v>
      </c>
      <c r="CU37" s="3">
        <f t="shared" ref="CU37:FF37" si="32">10*$C$28</f>
        <v>4.4000000000000004</v>
      </c>
      <c r="CV37" s="3">
        <f t="shared" si="32"/>
        <v>4.4000000000000004</v>
      </c>
      <c r="CW37" s="3">
        <f t="shared" si="32"/>
        <v>4.4000000000000004</v>
      </c>
      <c r="CX37" s="3">
        <f t="shared" si="32"/>
        <v>4.4000000000000004</v>
      </c>
      <c r="CY37" s="3">
        <f t="shared" si="32"/>
        <v>4.4000000000000004</v>
      </c>
      <c r="CZ37" s="3">
        <f t="shared" si="32"/>
        <v>4.4000000000000004</v>
      </c>
      <c r="DA37" s="3">
        <f t="shared" si="32"/>
        <v>4.4000000000000004</v>
      </c>
      <c r="DB37" s="3">
        <f t="shared" si="32"/>
        <v>4.4000000000000004</v>
      </c>
      <c r="DC37" s="3">
        <f t="shared" si="32"/>
        <v>4.4000000000000004</v>
      </c>
      <c r="DD37" s="3">
        <f t="shared" si="32"/>
        <v>4.4000000000000004</v>
      </c>
      <c r="DE37" s="3">
        <f t="shared" si="32"/>
        <v>4.4000000000000004</v>
      </c>
      <c r="DF37" s="3">
        <f t="shared" si="32"/>
        <v>4.4000000000000004</v>
      </c>
      <c r="DG37" s="3">
        <f t="shared" si="32"/>
        <v>4.4000000000000004</v>
      </c>
      <c r="DH37" s="3">
        <f t="shared" si="32"/>
        <v>4.4000000000000004</v>
      </c>
      <c r="DI37" s="3">
        <f t="shared" si="32"/>
        <v>4.4000000000000004</v>
      </c>
      <c r="DJ37" s="3">
        <f t="shared" si="32"/>
        <v>4.4000000000000004</v>
      </c>
      <c r="DK37" s="3">
        <f t="shared" si="32"/>
        <v>4.4000000000000004</v>
      </c>
      <c r="DL37" s="3">
        <f t="shared" si="32"/>
        <v>4.4000000000000004</v>
      </c>
      <c r="DM37" s="3">
        <f t="shared" si="32"/>
        <v>4.4000000000000004</v>
      </c>
      <c r="DN37" s="3">
        <f t="shared" si="32"/>
        <v>4.4000000000000004</v>
      </c>
      <c r="DO37" s="3">
        <f t="shared" si="32"/>
        <v>4.4000000000000004</v>
      </c>
      <c r="DP37" s="3">
        <f t="shared" si="32"/>
        <v>4.4000000000000004</v>
      </c>
      <c r="DQ37" s="3">
        <f t="shared" si="32"/>
        <v>4.4000000000000004</v>
      </c>
      <c r="DR37" s="3">
        <f t="shared" si="32"/>
        <v>4.4000000000000004</v>
      </c>
      <c r="DS37" s="3">
        <f t="shared" si="32"/>
        <v>4.4000000000000004</v>
      </c>
      <c r="DT37" s="3">
        <f t="shared" si="32"/>
        <v>4.4000000000000004</v>
      </c>
      <c r="DU37" s="3">
        <f t="shared" si="32"/>
        <v>4.4000000000000004</v>
      </c>
      <c r="DV37" s="3">
        <f t="shared" si="32"/>
        <v>4.4000000000000004</v>
      </c>
      <c r="DW37" s="3">
        <f t="shared" si="32"/>
        <v>4.4000000000000004</v>
      </c>
      <c r="DX37" s="3">
        <f t="shared" si="32"/>
        <v>4.4000000000000004</v>
      </c>
      <c r="DY37" s="3">
        <f t="shared" si="32"/>
        <v>4.4000000000000004</v>
      </c>
      <c r="DZ37" s="3">
        <f t="shared" si="32"/>
        <v>4.4000000000000004</v>
      </c>
      <c r="EA37" s="3">
        <f t="shared" si="32"/>
        <v>4.4000000000000004</v>
      </c>
      <c r="EB37" s="3">
        <f t="shared" si="32"/>
        <v>4.4000000000000004</v>
      </c>
      <c r="EC37" s="3">
        <f t="shared" si="32"/>
        <v>4.4000000000000004</v>
      </c>
      <c r="ED37" s="3">
        <f t="shared" si="32"/>
        <v>4.4000000000000004</v>
      </c>
      <c r="EE37" s="3">
        <f t="shared" si="32"/>
        <v>4.4000000000000004</v>
      </c>
      <c r="EF37" s="3">
        <f t="shared" si="32"/>
        <v>4.4000000000000004</v>
      </c>
      <c r="EG37" s="3">
        <f t="shared" si="32"/>
        <v>4.4000000000000004</v>
      </c>
      <c r="EH37" s="3">
        <f t="shared" si="32"/>
        <v>4.4000000000000004</v>
      </c>
      <c r="EI37" s="3">
        <f t="shared" si="32"/>
        <v>4.4000000000000004</v>
      </c>
      <c r="EJ37" s="3">
        <f t="shared" si="32"/>
        <v>4.4000000000000004</v>
      </c>
      <c r="EK37" s="3">
        <f t="shared" si="32"/>
        <v>4.4000000000000004</v>
      </c>
      <c r="EL37" s="3">
        <f t="shared" si="32"/>
        <v>4.4000000000000004</v>
      </c>
      <c r="EM37" s="3">
        <f t="shared" si="32"/>
        <v>4.4000000000000004</v>
      </c>
      <c r="EN37" s="3">
        <f t="shared" si="32"/>
        <v>4.4000000000000004</v>
      </c>
      <c r="EO37" s="3">
        <f t="shared" si="32"/>
        <v>4.4000000000000004</v>
      </c>
      <c r="EP37" s="3">
        <f t="shared" si="32"/>
        <v>4.4000000000000004</v>
      </c>
      <c r="EQ37" s="3">
        <f t="shared" si="32"/>
        <v>4.4000000000000004</v>
      </c>
      <c r="ER37" s="3">
        <f t="shared" si="32"/>
        <v>4.4000000000000004</v>
      </c>
      <c r="ES37" s="3">
        <f t="shared" si="32"/>
        <v>4.4000000000000004</v>
      </c>
      <c r="ET37" s="3">
        <f t="shared" si="32"/>
        <v>4.4000000000000004</v>
      </c>
      <c r="EU37" s="3">
        <f t="shared" si="32"/>
        <v>4.4000000000000004</v>
      </c>
      <c r="EV37" s="3">
        <f t="shared" si="32"/>
        <v>4.4000000000000004</v>
      </c>
      <c r="EW37" s="3">
        <f t="shared" si="32"/>
        <v>4.4000000000000004</v>
      </c>
      <c r="EX37" s="3">
        <f t="shared" si="32"/>
        <v>4.4000000000000004</v>
      </c>
      <c r="EY37" s="3">
        <f t="shared" si="32"/>
        <v>4.4000000000000004</v>
      </c>
      <c r="EZ37" s="3">
        <f t="shared" si="32"/>
        <v>4.4000000000000004</v>
      </c>
      <c r="FA37" s="3">
        <f t="shared" si="32"/>
        <v>4.4000000000000004</v>
      </c>
      <c r="FB37" s="3">
        <f t="shared" si="32"/>
        <v>4.4000000000000004</v>
      </c>
      <c r="FC37" s="3">
        <f t="shared" si="32"/>
        <v>4.4000000000000004</v>
      </c>
      <c r="FD37" s="3">
        <f t="shared" si="32"/>
        <v>4.4000000000000004</v>
      </c>
      <c r="FE37" s="3">
        <f t="shared" si="32"/>
        <v>4.4000000000000004</v>
      </c>
      <c r="FF37" s="3">
        <f t="shared" si="32"/>
        <v>4.4000000000000004</v>
      </c>
      <c r="FG37" s="3">
        <f t="shared" ref="FG37:FQ37" si="33">10*$C$28</f>
        <v>4.4000000000000004</v>
      </c>
      <c r="FH37" s="3">
        <f t="shared" si="33"/>
        <v>4.4000000000000004</v>
      </c>
      <c r="FI37" s="3">
        <f t="shared" si="33"/>
        <v>4.4000000000000004</v>
      </c>
      <c r="FJ37" s="3">
        <f t="shared" si="33"/>
        <v>4.4000000000000004</v>
      </c>
      <c r="FK37" s="3">
        <f t="shared" si="33"/>
        <v>4.4000000000000004</v>
      </c>
      <c r="FL37" s="3">
        <f t="shared" si="33"/>
        <v>4.4000000000000004</v>
      </c>
      <c r="FM37" s="3">
        <f t="shared" si="33"/>
        <v>4.4000000000000004</v>
      </c>
      <c r="FN37" s="3">
        <f t="shared" si="33"/>
        <v>4.4000000000000004</v>
      </c>
      <c r="FO37" s="3">
        <f t="shared" si="33"/>
        <v>4.4000000000000004</v>
      </c>
      <c r="FP37" s="3">
        <f t="shared" si="33"/>
        <v>4.4000000000000004</v>
      </c>
      <c r="FQ37" s="3">
        <f t="shared" si="33"/>
        <v>4.4000000000000004</v>
      </c>
    </row>
    <row r="38" spans="1:173" s="35" customFormat="1" x14ac:dyDescent="0.25">
      <c r="A38" s="35" t="s">
        <v>44</v>
      </c>
      <c r="B38" s="35" t="s">
        <v>9</v>
      </c>
      <c r="C38" s="3">
        <f>SUM(D38:FQ38)</f>
        <v>39445.356210186008</v>
      </c>
      <c r="D38" s="3">
        <f>((D34+D35)*0.475+D36+D37)*44/12</f>
        <v>113.52027863570095</v>
      </c>
      <c r="E38" s="3">
        <f>((E34+E35)*0.475+E36+E37)*44/12</f>
        <v>116.59888173417691</v>
      </c>
      <c r="F38" s="3">
        <f>((F34+F35)*0.475+F36+F37)*44/12</f>
        <v>119.59606280982086</v>
      </c>
      <c r="G38" s="3">
        <f t="shared" ref="G38:BR38" si="34">((G34+G35)*0.475+G36+G37)*44/12</f>
        <v>122.55705162652794</v>
      </c>
      <c r="H38" s="3">
        <f t="shared" si="34"/>
        <v>125.49472701999802</v>
      </c>
      <c r="I38" s="3">
        <f t="shared" si="34"/>
        <v>128.41531931511045</v>
      </c>
      <c r="J38" s="3">
        <f t="shared" si="34"/>
        <v>131.32249712011188</v>
      </c>
      <c r="K38" s="3">
        <f t="shared" si="34"/>
        <v>134.21867133135262</v>
      </c>
      <c r="L38" s="3">
        <f t="shared" si="34"/>
        <v>137.10554319284628</v>
      </c>
      <c r="M38" s="3">
        <f t="shared" si="34"/>
        <v>139.98437495589818</v>
      </c>
      <c r="N38" s="3">
        <f t="shared" si="34"/>
        <v>142.85613882933242</v>
      </c>
      <c r="O38" s="3">
        <f t="shared" si="34"/>
        <v>145.72160563804488</v>
      </c>
      <c r="P38" s="3">
        <f t="shared" si="34"/>
        <v>148.58140084174789</v>
      </c>
      <c r="Q38" s="3">
        <f t="shared" si="34"/>
        <v>151.43604163768956</v>
      </c>
      <c r="R38" s="3">
        <f t="shared" si="34"/>
        <v>154.28596249115924</v>
      </c>
      <c r="S38" s="3">
        <f t="shared" si="34"/>
        <v>157.13153326718276</v>
      </c>
      <c r="T38" s="3">
        <f t="shared" si="34"/>
        <v>159.97307245488642</v>
      </c>
      <c r="U38" s="3">
        <f t="shared" si="34"/>
        <v>162.81085703442523</v>
      </c>
      <c r="V38" s="3">
        <f t="shared" si="34"/>
        <v>165.64512998492043</v>
      </c>
      <c r="W38" s="3">
        <f t="shared" si="34"/>
        <v>168.47610609623911</v>
      </c>
      <c r="X38" s="3">
        <f t="shared" si="34"/>
        <v>171.3039765363034</v>
      </c>
      <c r="Y38" s="3">
        <f t="shared" si="34"/>
        <v>174.12891248888604</v>
      </c>
      <c r="Z38" s="3">
        <f t="shared" si="34"/>
        <v>176.95106808601665</v>
      </c>
      <c r="AA38" s="3">
        <f t="shared" si="34"/>
        <v>179.77058279741004</v>
      </c>
      <c r="AB38" s="3">
        <f t="shared" si="34"/>
        <v>182.58758339653616</v>
      </c>
      <c r="AC38" s="3">
        <f t="shared" si="34"/>
        <v>185.40218559274115</v>
      </c>
      <c r="AD38" s="3">
        <f t="shared" si="34"/>
        <v>188.21449539714504</v>
      </c>
      <c r="AE38" s="3">
        <f t="shared" si="34"/>
        <v>191.02461027424599</v>
      </c>
      <c r="AF38" s="3">
        <f t="shared" si="34"/>
        <v>193.83262011949117</v>
      </c>
      <c r="AG38" s="6">
        <f t="shared" si="34"/>
        <v>215.78494066690689</v>
      </c>
      <c r="AH38" s="3">
        <f t="shared" si="34"/>
        <v>218.03753467966058</v>
      </c>
      <c r="AI38" s="3">
        <f t="shared" si="34"/>
        <v>220.2886976806428</v>
      </c>
      <c r="AJ38" s="3">
        <f t="shared" si="34"/>
        <v>222.53847011856496</v>
      </c>
      <c r="AK38" s="3">
        <f t="shared" si="34"/>
        <v>224.78689032803223</v>
      </c>
      <c r="AL38" s="3">
        <f t="shared" si="34"/>
        <v>227.03399468834309</v>
      </c>
      <c r="AM38" s="3">
        <f t="shared" si="34"/>
        <v>229.27981776690271</v>
      </c>
      <c r="AN38" s="3">
        <f t="shared" si="34"/>
        <v>231.5243924490604</v>
      </c>
      <c r="AO38" s="3">
        <f t="shared" si="34"/>
        <v>233.76775005593299</v>
      </c>
      <c r="AP38" s="3">
        <f t="shared" si="34"/>
        <v>236.00992045156599</v>
      </c>
      <c r="AQ38" s="3">
        <f t="shared" si="34"/>
        <v>238.25093214060462</v>
      </c>
      <c r="AR38" s="3">
        <f t="shared" si="34"/>
        <v>240.49081235749955</v>
      </c>
      <c r="AS38" s="3">
        <f t="shared" si="34"/>
        <v>242.72958714813865</v>
      </c>
      <c r="AT38" s="3">
        <f t="shared" si="34"/>
        <v>244.9672814446885</v>
      </c>
      <c r="AU38" s="3">
        <f t="shared" si="34"/>
        <v>247.20391913433483</v>
      </c>
      <c r="AV38" s="3">
        <f t="shared" si="34"/>
        <v>249.43952312252642</v>
      </c>
      <c r="AW38" s="3">
        <f t="shared" si="34"/>
        <v>251.67411539125987</v>
      </c>
      <c r="AX38" s="3">
        <f t="shared" si="34"/>
        <v>253.90771705287807</v>
      </c>
      <c r="AY38" s="3">
        <f t="shared" si="34"/>
        <v>256.14034839980559</v>
      </c>
      <c r="AZ38" s="3">
        <f t="shared" si="34"/>
        <v>258.37202895059357</v>
      </c>
      <c r="BA38" s="3">
        <f t="shared" si="34"/>
        <v>260.60277749260996</v>
      </c>
      <c r="BB38" s="3">
        <f t="shared" si="34"/>
        <v>262.83261212167298</v>
      </c>
      <c r="BC38" s="3">
        <f t="shared" si="34"/>
        <v>265.06155027889497</v>
      </c>
      <c r="BD38" s="3">
        <f t="shared" si="34"/>
        <v>267.28960878497713</v>
      </c>
      <c r="BE38" s="3">
        <f t="shared" si="34"/>
        <v>269.51680387217067</v>
      </c>
      <c r="BF38" s="3">
        <f t="shared" si="34"/>
        <v>271.74315121409842</v>
      </c>
      <c r="BG38" s="3">
        <f t="shared" si="34"/>
        <v>273.96866595361126</v>
      </c>
      <c r="BH38" s="3">
        <f t="shared" si="34"/>
        <v>276.19336272883976</v>
      </c>
      <c r="BI38" s="3">
        <f t="shared" si="34"/>
        <v>278.41725569758199</v>
      </c>
      <c r="BJ38" s="3">
        <f t="shared" si="34"/>
        <v>280.64035856015903</v>
      </c>
      <c r="BK38" s="3">
        <f t="shared" si="34"/>
        <v>282.86268458085522</v>
      </c>
      <c r="BL38" s="3">
        <f t="shared" si="34"/>
        <v>285.08424660805133</v>
      </c>
      <c r="BM38" s="3">
        <f t="shared" si="34"/>
        <v>287.30505709314673</v>
      </c>
      <c r="BN38" s="3">
        <f t="shared" si="34"/>
        <v>289.52512810836163</v>
      </c>
      <c r="BO38" s="3">
        <f t="shared" si="34"/>
        <v>291.74447136349977</v>
      </c>
      <c r="BP38" s="3">
        <f t="shared" si="34"/>
        <v>293.96309822174487</v>
      </c>
      <c r="BQ38" s="3">
        <f t="shared" si="34"/>
        <v>296.18101971456161</v>
      </c>
      <c r="BR38" s="3">
        <f t="shared" si="34"/>
        <v>298.39824655576086</v>
      </c>
      <c r="BS38" s="3">
        <f t="shared" ref="BS38:DN38" si="35">((BS34+BS35)*0.475+BS36+BS37)*44/12</f>
        <v>300.6147891547883</v>
      </c>
      <c r="BT38" s="3">
        <f t="shared" si="35"/>
        <v>302.83065762928794</v>
      </c>
      <c r="BU38" s="3">
        <f t="shared" si="35"/>
        <v>305.04586181699057</v>
      </c>
      <c r="BV38" s="3">
        <f t="shared" si="35"/>
        <v>307.26041128696926</v>
      </c>
      <c r="BW38" s="3">
        <f t="shared" si="35"/>
        <v>309.47431535030574</v>
      </c>
      <c r="BX38" s="3">
        <f t="shared" si="35"/>
        <v>311.68758307020408</v>
      </c>
      <c r="BY38" s="3">
        <f t="shared" si="35"/>
        <v>313.90022327158709</v>
      </c>
      <c r="BZ38" s="3">
        <f t="shared" si="35"/>
        <v>316.11224455020823</v>
      </c>
      <c r="CA38" s="3">
        <f t="shared" si="35"/>
        <v>222.92127441012963</v>
      </c>
      <c r="CB38" s="3">
        <f t="shared" si="35"/>
        <v>225.1694681278</v>
      </c>
      <c r="CC38" s="3">
        <f t="shared" si="35"/>
        <v>227.41635200434538</v>
      </c>
      <c r="CD38" s="3">
        <f t="shared" si="35"/>
        <v>229.66196031204365</v>
      </c>
      <c r="CE38" s="3">
        <f t="shared" si="35"/>
        <v>231.90632566198079</v>
      </c>
      <c r="CF38" s="3">
        <f t="shared" si="35"/>
        <v>234.14947911996924</v>
      </c>
      <c r="CG38" s="3">
        <f t="shared" si="35"/>
        <v>236.39145031201477</v>
      </c>
      <c r="CH38" s="3">
        <f t="shared" si="35"/>
        <v>238.63226752047902</v>
      </c>
      <c r="CI38" s="3">
        <f t="shared" si="35"/>
        <v>240.8719577719354</v>
      </c>
      <c r="CJ38" s="3">
        <f t="shared" si="35"/>
        <v>243.11054691759321</v>
      </c>
      <c r="CK38" s="3">
        <f t="shared" si="35"/>
        <v>245.3480597070542</v>
      </c>
      <c r="CL38" s="3">
        <f t="shared" si="35"/>
        <v>247.58451985607664</v>
      </c>
      <c r="CM38" s="3">
        <f t="shared" si="35"/>
        <v>249.81995010893903</v>
      </c>
      <c r="CN38" s="3">
        <f t="shared" si="35"/>
        <v>252.05437229592954</v>
      </c>
      <c r="CO38" s="3">
        <f t="shared" si="35"/>
        <v>254.28780738642436</v>
      </c>
      <c r="CP38" s="3">
        <f t="shared" si="35"/>
        <v>256.52027553796967</v>
      </c>
      <c r="CQ38" s="3">
        <f t="shared" si="35"/>
        <v>258.75179614173277</v>
      </c>
      <c r="CR38" s="3">
        <f t="shared" si="35"/>
        <v>260.98238786465231</v>
      </c>
      <c r="CS38" s="3">
        <f t="shared" si="35"/>
        <v>263.2120686885782</v>
      </c>
      <c r="CT38" s="3">
        <f t="shared" si="35"/>
        <v>265.44085594666598</v>
      </c>
      <c r="CU38" s="3">
        <f t="shared" si="35"/>
        <v>220.04927904331984</v>
      </c>
      <c r="CV38" s="3">
        <f t="shared" si="35"/>
        <v>222.29919755564575</v>
      </c>
      <c r="CW38" s="3">
        <f t="shared" si="35"/>
        <v>224.54775985695778</v>
      </c>
      <c r="CX38" s="3">
        <f t="shared" si="35"/>
        <v>226.79500252749517</v>
      </c>
      <c r="CY38" s="3">
        <f t="shared" si="35"/>
        <v>229.04096032102188</v>
      </c>
      <c r="CZ38" s="3">
        <f t="shared" si="35"/>
        <v>231.28566629603014</v>
      </c>
      <c r="DA38" s="3">
        <f t="shared" si="35"/>
        <v>233.52915193477429</v>
      </c>
      <c r="DB38" s="3">
        <f t="shared" si="35"/>
        <v>235.77144725150734</v>
      </c>
      <c r="DC38" s="3">
        <f t="shared" si="35"/>
        <v>238.01258089111093</v>
      </c>
      <c r="DD38" s="3">
        <f t="shared" si="35"/>
        <v>240.25258021915667</v>
      </c>
      <c r="DE38" s="3">
        <f t="shared" si="35"/>
        <v>242.49147140430469</v>
      </c>
      <c r="DF38" s="3">
        <f t="shared" si="35"/>
        <v>244.72927949383373</v>
      </c>
      <c r="DG38" s="3">
        <f t="shared" si="35"/>
        <v>246.96602848299972</v>
      </c>
      <c r="DH38" s="3">
        <f t="shared" si="35"/>
        <v>249.20174137883836</v>
      </c>
      <c r="DI38" s="3">
        <f t="shared" si="35"/>
        <v>251.43644025895355</v>
      </c>
      <c r="DJ38" s="3">
        <f t="shared" si="35"/>
        <v>253.67014632577266</v>
      </c>
      <c r="DK38" s="3">
        <f t="shared" si="35"/>
        <v>255.9028799566951</v>
      </c>
      <c r="DL38" s="3">
        <f t="shared" si="35"/>
        <v>258.1346607505136</v>
      </c>
      <c r="DM38" s="3">
        <f t="shared" si="35"/>
        <v>260.36550757044637</v>
      </c>
      <c r="DN38" s="3">
        <f t="shared" si="35"/>
        <v>262.59543858408267</v>
      </c>
      <c r="DO38" s="3">
        <f t="shared" ref="DO38:FG38" si="36">((DO34+DO35)*0.475+DO36+DO37)*44/12</f>
        <v>225.31292501071073</v>
      </c>
      <c r="DP38" s="3">
        <f t="shared" si="36"/>
        <v>227.55972646221736</v>
      </c>
      <c r="DQ38" s="3">
        <f t="shared" si="36"/>
        <v>229.80525447478274</v>
      </c>
      <c r="DR38" s="3">
        <f t="shared" si="36"/>
        <v>232.04954155751213</v>
      </c>
      <c r="DS38" s="3">
        <f t="shared" si="36"/>
        <v>234.29261868126835</v>
      </c>
      <c r="DT38" s="3">
        <f t="shared" si="36"/>
        <v>236.53451538351248</v>
      </c>
      <c r="DU38" s="3">
        <f t="shared" si="36"/>
        <v>238.77525986390734</v>
      </c>
      <c r="DV38" s="3">
        <f t="shared" si="36"/>
        <v>241.01487907167473</v>
      </c>
      <c r="DW38" s="3">
        <f t="shared" si="36"/>
        <v>243.25339878557159</v>
      </c>
      <c r="DX38" s="3">
        <f t="shared" si="36"/>
        <v>245.49084368724513</v>
      </c>
      <c r="DY38" s="3">
        <f t="shared" si="36"/>
        <v>247.72723742863505</v>
      </c>
      <c r="DZ38" s="3">
        <f t="shared" si="36"/>
        <v>249.96260269401162</v>
      </c>
      <c r="EA38" s="3">
        <f t="shared" si="36"/>
        <v>252.19696125716959</v>
      </c>
      <c r="EB38" s="3">
        <f t="shared" si="36"/>
        <v>254.43033403423991</v>
      </c>
      <c r="EC38" s="3">
        <f t="shared" si="36"/>
        <v>256.66274113252967</v>
      </c>
      <c r="ED38" s="3">
        <f t="shared" si="36"/>
        <v>258.89420189575281</v>
      </c>
      <c r="EE38" s="3">
        <f t="shared" si="36"/>
        <v>261.1247349459797</v>
      </c>
      <c r="EF38" s="3">
        <f t="shared" si="36"/>
        <v>263.35435822259484</v>
      </c>
      <c r="EG38" s="3">
        <f t="shared" si="36"/>
        <v>265.58308901852325</v>
      </c>
      <c r="EH38" s="3">
        <f t="shared" si="36"/>
        <v>267.8109440139612</v>
      </c>
      <c r="EI38" s="3">
        <f t="shared" si="36"/>
        <v>232.95646141900912</v>
      </c>
      <c r="EJ38" s="3">
        <f t="shared" si="36"/>
        <v>235.19905787175466</v>
      </c>
      <c r="EK38" s="3">
        <f t="shared" si="36"/>
        <v>237.44048545884536</v>
      </c>
      <c r="EL38" s="3">
        <f t="shared" si="36"/>
        <v>239.68077186436162</v>
      </c>
      <c r="EM38" s="3">
        <f t="shared" si="36"/>
        <v>241.91994355511724</v>
      </c>
      <c r="EN38" s="3">
        <f t="shared" si="36"/>
        <v>244.15802585787333</v>
      </c>
      <c r="EO38" s="3">
        <f t="shared" si="36"/>
        <v>246.39504303021087</v>
      </c>
      <c r="EP38" s="3">
        <f t="shared" si="36"/>
        <v>248.63101832569762</v>
      </c>
      <c r="EQ38" s="3">
        <f t="shared" si="36"/>
        <v>250.86597405390896</v>
      </c>
      <c r="ER38" s="3">
        <f t="shared" si="36"/>
        <v>253.0999316357977</v>
      </c>
      <c r="ES38" s="3">
        <f t="shared" si="36"/>
        <v>255.33291165485352</v>
      </c>
      <c r="ET38" s="3">
        <f t="shared" si="36"/>
        <v>257.56493390444206</v>
      </c>
      <c r="EU38" s="3">
        <f t="shared" si="36"/>
        <v>259.79601743167279</v>
      </c>
      <c r="EV38" s="3">
        <f t="shared" si="36"/>
        <v>262.02618057810474</v>
      </c>
      <c r="EW38" s="3">
        <f t="shared" si="36"/>
        <v>264.25544101757129</v>
      </c>
      <c r="EX38" s="3">
        <f t="shared" si="36"/>
        <v>221.72488070312491</v>
      </c>
      <c r="EY38" s="3">
        <f t="shared" si="36"/>
        <v>223.97378571776289</v>
      </c>
      <c r="EZ38" s="3">
        <f t="shared" si="36"/>
        <v>226.22136194113997</v>
      </c>
      <c r="FA38" s="3">
        <f t="shared" si="36"/>
        <v>228.46764458036344</v>
      </c>
      <c r="FB38" s="3">
        <f t="shared" si="36"/>
        <v>230.71266711498615</v>
      </c>
      <c r="FC38" s="3">
        <f t="shared" si="36"/>
        <v>232.956461419009</v>
      </c>
      <c r="FD38" s="3">
        <f t="shared" si="36"/>
        <v>235.19905787175458</v>
      </c>
      <c r="FE38" s="3">
        <f t="shared" si="36"/>
        <v>237.44048545884519</v>
      </c>
      <c r="FF38" s="3">
        <f t="shared" si="36"/>
        <v>239.6807718643615</v>
      </c>
      <c r="FG38" s="3">
        <f t="shared" si="36"/>
        <v>241.9199435551171</v>
      </c>
      <c r="FH38" s="3">
        <f t="shared" ref="FH38:FQ38" si="37">((FH34+FH35)*0.475+FH36+FH37)*44/12</f>
        <v>194.32873736457114</v>
      </c>
      <c r="FI38" s="3">
        <f t="shared" si="37"/>
        <v>196.5974562221671</v>
      </c>
      <c r="FJ38" s="3">
        <f t="shared" si="37"/>
        <v>198.86421119395871</v>
      </c>
      <c r="FK38" s="3">
        <f t="shared" si="37"/>
        <v>201.12907535205829</v>
      </c>
      <c r="FL38" s="3">
        <f t="shared" si="37"/>
        <v>203.39211677976164</v>
      </c>
      <c r="FM38" s="3">
        <f t="shared" si="37"/>
        <v>205.65339905748135</v>
      </c>
      <c r="FN38" s="3">
        <f t="shared" si="37"/>
        <v>207.91298168804641</v>
      </c>
      <c r="FO38" s="3">
        <f t="shared" si="37"/>
        <v>210.17092047049573</v>
      </c>
      <c r="FP38" s="3">
        <f t="shared" si="37"/>
        <v>212.42726782989848</v>
      </c>
      <c r="FQ38" s="3">
        <f t="shared" si="37"/>
        <v>214.68207310945289</v>
      </c>
    </row>
    <row r="39" spans="1:173" s="35" customFormat="1" x14ac:dyDescent="0.25">
      <c r="B39" s="55" t="s">
        <v>10</v>
      </c>
      <c r="C39" s="27">
        <f>AG38</f>
        <v>215.78494066690689</v>
      </c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2"/>
      <c r="DR39" s="2"/>
    </row>
    <row r="40" spans="1:173" s="58" customFormat="1" x14ac:dyDescent="0.25">
      <c r="B40" s="57"/>
      <c r="C40" s="27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2"/>
      <c r="DR40" s="2"/>
    </row>
    <row r="41" spans="1:173" s="58" customFormat="1" x14ac:dyDescent="0.25">
      <c r="B41" s="57"/>
      <c r="C41" s="27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  <c r="DG41" s="3"/>
      <c r="DH41" s="3"/>
      <c r="DI41" s="3"/>
      <c r="DJ41" s="3"/>
      <c r="DK41" s="3"/>
      <c r="DL41" s="3"/>
      <c r="DM41" s="3"/>
      <c r="DN41" s="3"/>
      <c r="DO41" s="3"/>
      <c r="DP41" s="3"/>
      <c r="DQ41" s="2"/>
      <c r="DR41" s="2"/>
    </row>
    <row r="42" spans="1:173" s="35" customFormat="1" x14ac:dyDescent="0.25"/>
    <row r="43" spans="1:173" s="58" customFormat="1" ht="18.75" x14ac:dyDescent="0.3">
      <c r="A43" s="65" t="s">
        <v>96</v>
      </c>
      <c r="B43" s="65"/>
      <c r="C43" s="65"/>
      <c r="D43" s="65"/>
      <c r="E43" s="65"/>
      <c r="F43" s="65"/>
      <c r="G43" s="65"/>
      <c r="H43" s="65"/>
    </row>
    <row r="44" spans="1:173" s="58" customFormat="1" x14ac:dyDescent="0.25">
      <c r="A44" s="58" t="s">
        <v>36</v>
      </c>
      <c r="B44" s="58" t="s">
        <v>33</v>
      </c>
      <c r="C44" s="58">
        <v>130</v>
      </c>
      <c r="D44" s="58">
        <v>1</v>
      </c>
      <c r="E44" s="58">
        <v>2</v>
      </c>
      <c r="F44" s="58">
        <v>3</v>
      </c>
      <c r="G44" s="58">
        <v>4</v>
      </c>
      <c r="H44" s="58">
        <v>5</v>
      </c>
      <c r="I44" s="58">
        <v>6</v>
      </c>
      <c r="J44" s="58">
        <v>7</v>
      </c>
      <c r="K44" s="58">
        <v>8</v>
      </c>
      <c r="L44" s="58">
        <v>9</v>
      </c>
      <c r="M44" s="58">
        <v>10</v>
      </c>
      <c r="N44" s="58">
        <v>11</v>
      </c>
      <c r="O44" s="58">
        <v>12</v>
      </c>
      <c r="P44" s="58">
        <v>13</v>
      </c>
      <c r="Q44" s="58">
        <v>14</v>
      </c>
      <c r="R44" s="58">
        <v>15</v>
      </c>
      <c r="S44" s="58">
        <v>16</v>
      </c>
      <c r="T44" s="58">
        <v>17</v>
      </c>
      <c r="U44" s="58">
        <v>18</v>
      </c>
      <c r="V44" s="58">
        <v>19</v>
      </c>
      <c r="W44" s="58">
        <v>20</v>
      </c>
      <c r="X44" s="58">
        <v>21</v>
      </c>
      <c r="Y44" s="58">
        <v>22</v>
      </c>
      <c r="Z44" s="58">
        <v>23</v>
      </c>
      <c r="AA44" s="58">
        <v>24</v>
      </c>
      <c r="AB44" s="58">
        <v>25</v>
      </c>
      <c r="AC44" s="58">
        <v>26</v>
      </c>
      <c r="AD44" s="58">
        <v>27</v>
      </c>
      <c r="AE44" s="58">
        <v>28</v>
      </c>
      <c r="AF44" s="58">
        <v>29</v>
      </c>
      <c r="AG44" s="5">
        <v>30</v>
      </c>
      <c r="AH44" s="58">
        <v>31</v>
      </c>
      <c r="AI44" s="58">
        <v>32</v>
      </c>
      <c r="AJ44" s="58">
        <v>33</v>
      </c>
      <c r="AK44" s="58">
        <v>34</v>
      </c>
      <c r="AL44" s="58">
        <v>35</v>
      </c>
      <c r="AM44" s="58">
        <v>36</v>
      </c>
      <c r="AN44" s="58">
        <v>37</v>
      </c>
      <c r="AO44" s="58">
        <v>38</v>
      </c>
      <c r="AP44" s="58">
        <v>39</v>
      </c>
      <c r="AQ44" s="58">
        <v>40</v>
      </c>
      <c r="AR44" s="58">
        <v>41</v>
      </c>
      <c r="AS44" s="58">
        <v>42</v>
      </c>
      <c r="AT44" s="58">
        <v>43</v>
      </c>
      <c r="AU44" s="58">
        <v>44</v>
      </c>
      <c r="AV44" s="58">
        <v>45</v>
      </c>
      <c r="AW44" s="58">
        <v>46</v>
      </c>
      <c r="AX44" s="58">
        <v>47</v>
      </c>
      <c r="AY44" s="58">
        <v>48</v>
      </c>
      <c r="AZ44" s="58">
        <v>49</v>
      </c>
      <c r="BA44" s="58">
        <v>50</v>
      </c>
      <c r="BB44" s="58">
        <v>51</v>
      </c>
      <c r="BC44" s="58">
        <v>52</v>
      </c>
      <c r="BD44" s="58">
        <v>53</v>
      </c>
      <c r="BE44" s="58">
        <v>54</v>
      </c>
      <c r="BF44" s="58">
        <v>55</v>
      </c>
      <c r="BG44" s="58">
        <v>56</v>
      </c>
      <c r="BH44" s="58">
        <v>57</v>
      </c>
      <c r="BI44" s="58">
        <v>58</v>
      </c>
      <c r="BJ44" s="58">
        <v>59</v>
      </c>
      <c r="BK44" s="58">
        <v>60</v>
      </c>
      <c r="BL44" s="58">
        <v>61</v>
      </c>
      <c r="BM44" s="58">
        <v>62</v>
      </c>
      <c r="BN44" s="58">
        <v>63</v>
      </c>
      <c r="BO44" s="58">
        <v>64</v>
      </c>
      <c r="BP44" s="58">
        <v>65</v>
      </c>
      <c r="BQ44" s="58">
        <v>66</v>
      </c>
      <c r="BR44" s="58">
        <v>67</v>
      </c>
      <c r="BS44" s="58">
        <v>68</v>
      </c>
      <c r="BT44" s="58">
        <v>69</v>
      </c>
      <c r="BU44" s="58">
        <v>70</v>
      </c>
      <c r="BV44" s="58">
        <v>71</v>
      </c>
      <c r="BW44" s="58">
        <v>72</v>
      </c>
      <c r="BX44" s="58">
        <v>73</v>
      </c>
      <c r="BY44" s="58">
        <v>74</v>
      </c>
      <c r="BZ44" s="58">
        <v>75</v>
      </c>
      <c r="CA44" s="58">
        <v>76</v>
      </c>
      <c r="CB44" s="58">
        <v>77</v>
      </c>
      <c r="CC44" s="58">
        <v>78</v>
      </c>
      <c r="CD44" s="58">
        <v>79</v>
      </c>
      <c r="CE44" s="58">
        <v>80</v>
      </c>
      <c r="CF44" s="58">
        <v>81</v>
      </c>
      <c r="CG44" s="58">
        <v>82</v>
      </c>
      <c r="CH44" s="58">
        <v>83</v>
      </c>
      <c r="CI44" s="58">
        <v>84</v>
      </c>
      <c r="CJ44" s="58">
        <v>85</v>
      </c>
      <c r="CK44" s="58">
        <v>86</v>
      </c>
      <c r="CL44" s="58">
        <v>87</v>
      </c>
      <c r="CM44" s="58">
        <v>88</v>
      </c>
      <c r="CN44" s="58">
        <v>89</v>
      </c>
      <c r="CO44" s="58">
        <v>90</v>
      </c>
      <c r="CP44" s="58">
        <v>91</v>
      </c>
      <c r="CQ44" s="58">
        <v>92</v>
      </c>
      <c r="CR44" s="58">
        <v>93</v>
      </c>
      <c r="CS44" s="58">
        <v>94</v>
      </c>
      <c r="CT44" s="58">
        <v>95</v>
      </c>
      <c r="CU44" s="58">
        <v>96</v>
      </c>
      <c r="CV44" s="58">
        <v>97</v>
      </c>
      <c r="CW44" s="58">
        <v>98</v>
      </c>
      <c r="CX44" s="58">
        <v>99</v>
      </c>
      <c r="CY44" s="58">
        <v>100</v>
      </c>
      <c r="CZ44" s="58">
        <v>101</v>
      </c>
      <c r="DA44" s="58">
        <v>102</v>
      </c>
      <c r="DB44" s="58">
        <v>103</v>
      </c>
      <c r="DC44" s="58">
        <v>104</v>
      </c>
      <c r="DD44" s="58">
        <v>105</v>
      </c>
      <c r="DE44" s="58">
        <v>106</v>
      </c>
      <c r="DF44" s="58">
        <v>107</v>
      </c>
      <c r="DG44" s="58">
        <v>108</v>
      </c>
      <c r="DH44" s="58">
        <v>109</v>
      </c>
      <c r="DI44" s="58">
        <v>110</v>
      </c>
      <c r="DJ44" s="58">
        <v>111</v>
      </c>
      <c r="DK44" s="58">
        <v>112</v>
      </c>
      <c r="DL44" s="58">
        <v>113</v>
      </c>
      <c r="DM44" s="58">
        <v>114</v>
      </c>
      <c r="DN44" s="58">
        <v>115</v>
      </c>
      <c r="DO44" s="58">
        <v>116</v>
      </c>
      <c r="DP44" s="58">
        <v>117</v>
      </c>
      <c r="DQ44" s="58">
        <v>118</v>
      </c>
      <c r="DR44" s="58">
        <v>119</v>
      </c>
      <c r="DS44" s="58">
        <v>120</v>
      </c>
      <c r="DT44" s="58">
        <v>121</v>
      </c>
      <c r="DU44" s="58">
        <v>122</v>
      </c>
      <c r="DV44" s="58">
        <v>123</v>
      </c>
      <c r="DW44" s="58">
        <v>124</v>
      </c>
      <c r="DX44" s="58">
        <v>125</v>
      </c>
      <c r="DY44" s="58">
        <v>126</v>
      </c>
      <c r="DZ44" s="58">
        <v>127</v>
      </c>
      <c r="EA44" s="58">
        <v>128</v>
      </c>
      <c r="EB44" s="58">
        <v>129</v>
      </c>
      <c r="EC44" s="58">
        <v>130</v>
      </c>
    </row>
    <row r="45" spans="1:173" s="58" customFormat="1" x14ac:dyDescent="0.25">
      <c r="A45" s="58" t="s">
        <v>37</v>
      </c>
      <c r="B45" s="58" t="s">
        <v>0</v>
      </c>
      <c r="C45" s="59">
        <f>0.15*C62</f>
        <v>0.33</v>
      </c>
      <c r="AG45" s="5"/>
    </row>
    <row r="46" spans="1:173" s="58" customFormat="1" x14ac:dyDescent="0.25">
      <c r="A46" s="58" t="s">
        <v>38</v>
      </c>
      <c r="B46" s="58" t="s">
        <v>1</v>
      </c>
      <c r="AG46" s="5"/>
    </row>
    <row r="47" spans="1:173" s="58" customFormat="1" x14ac:dyDescent="0.25">
      <c r="A47" s="58" t="s">
        <v>2</v>
      </c>
      <c r="B47" s="58" t="s">
        <v>3</v>
      </c>
      <c r="AG47" s="5"/>
    </row>
    <row r="48" spans="1:173" s="58" customFormat="1" x14ac:dyDescent="0.25">
      <c r="A48" s="58" t="s">
        <v>35</v>
      </c>
      <c r="B48" s="58" t="s">
        <v>4</v>
      </c>
      <c r="C48" s="58">
        <v>0.46</v>
      </c>
      <c r="D48" s="58">
        <v>0.46</v>
      </c>
      <c r="E48" s="58">
        <v>0.46</v>
      </c>
      <c r="F48" s="58">
        <v>0.46</v>
      </c>
      <c r="G48" s="58">
        <v>0.46</v>
      </c>
      <c r="H48" s="58">
        <v>0.46</v>
      </c>
      <c r="I48" s="58">
        <v>0.46</v>
      </c>
      <c r="J48" s="58">
        <v>0.46</v>
      </c>
      <c r="K48" s="58">
        <v>0.46</v>
      </c>
      <c r="L48" s="58">
        <v>0.46</v>
      </c>
      <c r="M48" s="58">
        <v>0.46</v>
      </c>
      <c r="N48" s="58">
        <v>0.46</v>
      </c>
      <c r="O48" s="58">
        <v>0.46</v>
      </c>
      <c r="P48" s="58">
        <v>0.46</v>
      </c>
      <c r="Q48" s="58">
        <v>0.46</v>
      </c>
      <c r="R48" s="58">
        <v>0.46</v>
      </c>
      <c r="S48" s="58">
        <v>0.46</v>
      </c>
      <c r="T48" s="58">
        <v>0.46</v>
      </c>
      <c r="U48" s="58">
        <v>0.46</v>
      </c>
      <c r="V48" s="58">
        <v>0.46</v>
      </c>
      <c r="W48" s="58">
        <v>0.46</v>
      </c>
      <c r="X48" s="58">
        <v>0.46</v>
      </c>
      <c r="Y48" s="58">
        <v>0.46</v>
      </c>
      <c r="Z48" s="58">
        <v>0.46</v>
      </c>
      <c r="AA48" s="58">
        <v>0.46</v>
      </c>
      <c r="AB48" s="58">
        <v>0.46</v>
      </c>
      <c r="AC48" s="58">
        <v>0.46</v>
      </c>
      <c r="AD48" s="58">
        <v>0.46</v>
      </c>
      <c r="AE48" s="58">
        <v>0.46</v>
      </c>
      <c r="AF48" s="58">
        <v>0.46</v>
      </c>
      <c r="AG48" s="5">
        <v>0.46</v>
      </c>
      <c r="AH48" s="58">
        <v>0.46</v>
      </c>
      <c r="AI48" s="58">
        <v>0.46</v>
      </c>
      <c r="AJ48" s="58">
        <v>0.46</v>
      </c>
      <c r="AK48" s="58">
        <v>0.46</v>
      </c>
      <c r="AL48" s="58">
        <v>0.46</v>
      </c>
      <c r="AM48" s="58">
        <v>0.46</v>
      </c>
      <c r="AN48" s="58">
        <v>0.46</v>
      </c>
      <c r="AO48" s="58">
        <v>0.46</v>
      </c>
      <c r="AP48" s="58">
        <v>0.46</v>
      </c>
      <c r="AQ48" s="58">
        <v>0.46</v>
      </c>
      <c r="AR48" s="58">
        <v>0.46</v>
      </c>
      <c r="AS48" s="58">
        <v>0.46</v>
      </c>
      <c r="AT48" s="58">
        <v>0.46</v>
      </c>
      <c r="AU48" s="58">
        <v>0.46</v>
      </c>
      <c r="AV48" s="58">
        <v>0.46</v>
      </c>
      <c r="AW48" s="58">
        <v>0.46</v>
      </c>
      <c r="AX48" s="58">
        <v>0.46</v>
      </c>
      <c r="AY48" s="58">
        <v>0.46</v>
      </c>
      <c r="AZ48" s="58">
        <v>0.46</v>
      </c>
      <c r="BA48" s="58">
        <v>0.46</v>
      </c>
      <c r="BB48" s="58">
        <v>0.46</v>
      </c>
      <c r="BC48" s="58">
        <v>0.46</v>
      </c>
      <c r="BD48" s="58">
        <v>0.46</v>
      </c>
      <c r="BE48" s="58">
        <v>0.46</v>
      </c>
      <c r="BF48" s="58">
        <v>0.46</v>
      </c>
      <c r="BG48" s="58">
        <v>0.46</v>
      </c>
      <c r="BH48" s="58">
        <v>0.46</v>
      </c>
      <c r="BI48" s="58">
        <v>0.46</v>
      </c>
      <c r="BJ48" s="58">
        <v>0.46</v>
      </c>
      <c r="BK48" s="58">
        <v>0.46</v>
      </c>
      <c r="BL48" s="58">
        <v>0.46</v>
      </c>
      <c r="BM48" s="58">
        <v>0.46</v>
      </c>
      <c r="BN48" s="58">
        <v>0.46</v>
      </c>
      <c r="BO48" s="58">
        <v>0.46</v>
      </c>
      <c r="BP48" s="58">
        <v>0.46</v>
      </c>
      <c r="BQ48" s="58">
        <v>0.46</v>
      </c>
      <c r="BR48" s="58">
        <v>0.46</v>
      </c>
      <c r="BS48" s="58">
        <v>0.46</v>
      </c>
      <c r="BT48" s="58">
        <v>0.46</v>
      </c>
      <c r="BU48" s="58">
        <v>0.46</v>
      </c>
      <c r="BV48" s="58">
        <v>0.46</v>
      </c>
      <c r="BW48" s="58">
        <v>0.46</v>
      </c>
      <c r="BX48" s="58">
        <v>0.46</v>
      </c>
      <c r="BY48" s="58">
        <v>0.46</v>
      </c>
      <c r="BZ48" s="58">
        <v>0.46</v>
      </c>
      <c r="CA48" s="58">
        <v>0.46</v>
      </c>
      <c r="CB48" s="58">
        <v>0.46</v>
      </c>
      <c r="CC48" s="58">
        <v>0.46</v>
      </c>
      <c r="CD48" s="58">
        <v>0.46</v>
      </c>
      <c r="CE48" s="58">
        <v>0.46</v>
      </c>
      <c r="CF48" s="58">
        <v>0.46</v>
      </c>
      <c r="CG48" s="58">
        <v>0.46</v>
      </c>
      <c r="CH48" s="58">
        <v>0.46</v>
      </c>
      <c r="CI48" s="58">
        <v>0.46</v>
      </c>
      <c r="CJ48" s="58">
        <v>0.46</v>
      </c>
      <c r="CK48" s="58">
        <v>0.46</v>
      </c>
      <c r="CL48" s="58">
        <v>0.46</v>
      </c>
      <c r="CM48" s="58">
        <v>0.46</v>
      </c>
      <c r="CN48" s="58">
        <v>0.46</v>
      </c>
      <c r="CO48" s="58">
        <v>0.46</v>
      </c>
      <c r="CP48" s="58">
        <v>0.46</v>
      </c>
      <c r="CQ48" s="58">
        <v>0.46</v>
      </c>
      <c r="CR48" s="58">
        <v>0.46</v>
      </c>
      <c r="CS48" s="58">
        <v>0.46</v>
      </c>
      <c r="CT48" s="58">
        <v>0.46</v>
      </c>
      <c r="CU48" s="58">
        <v>0.46</v>
      </c>
      <c r="CV48" s="58">
        <v>0.46</v>
      </c>
      <c r="CW48" s="58">
        <v>0.46</v>
      </c>
      <c r="CX48" s="58">
        <v>0.46</v>
      </c>
      <c r="CY48" s="58">
        <v>0.46</v>
      </c>
      <c r="CZ48" s="58">
        <v>0.46</v>
      </c>
      <c r="DA48" s="58">
        <v>0.46</v>
      </c>
      <c r="DB48" s="58">
        <v>0.46</v>
      </c>
      <c r="DC48" s="58">
        <v>0.46</v>
      </c>
      <c r="DD48" s="58">
        <v>0.46</v>
      </c>
      <c r="DE48" s="58">
        <v>0.46</v>
      </c>
      <c r="DF48" s="58">
        <v>0.46</v>
      </c>
      <c r="DG48" s="58">
        <v>0.46</v>
      </c>
      <c r="DH48" s="58">
        <v>0.46</v>
      </c>
      <c r="DI48" s="58">
        <v>0.46</v>
      </c>
      <c r="DJ48" s="58">
        <v>0.46</v>
      </c>
      <c r="DK48" s="58">
        <v>0.46</v>
      </c>
      <c r="DL48" s="58">
        <v>0.46</v>
      </c>
      <c r="DM48" s="58">
        <v>0.46</v>
      </c>
      <c r="DN48" s="58">
        <v>0.46</v>
      </c>
      <c r="DO48" s="58">
        <v>0.46</v>
      </c>
      <c r="DP48" s="58">
        <v>0.46</v>
      </c>
      <c r="DQ48" s="58">
        <v>0.46</v>
      </c>
      <c r="DR48" s="58">
        <v>0.46</v>
      </c>
      <c r="DS48" s="58">
        <v>0.46</v>
      </c>
      <c r="DT48" s="58">
        <v>0.46</v>
      </c>
      <c r="DU48" s="58">
        <v>0.46</v>
      </c>
      <c r="DV48" s="58">
        <v>0.46</v>
      </c>
      <c r="DW48" s="58">
        <v>0.46</v>
      </c>
      <c r="DX48" s="58">
        <v>0.46</v>
      </c>
      <c r="DY48" s="58">
        <v>0.46</v>
      </c>
      <c r="DZ48" s="58">
        <v>0.46</v>
      </c>
      <c r="EA48" s="58">
        <v>0.46</v>
      </c>
      <c r="EB48" s="58">
        <v>0.46</v>
      </c>
      <c r="EC48" s="58">
        <v>0.46</v>
      </c>
    </row>
    <row r="49" spans="1:133" s="58" customFormat="1" x14ac:dyDescent="0.25">
      <c r="A49" s="58" t="s">
        <v>34</v>
      </c>
      <c r="B49" s="58" t="s">
        <v>27</v>
      </c>
      <c r="C49" s="58">
        <v>1.3</v>
      </c>
      <c r="D49" s="58">
        <v>1.3</v>
      </c>
      <c r="E49" s="58">
        <v>1.3</v>
      </c>
      <c r="F49" s="58">
        <v>1.3</v>
      </c>
      <c r="G49" s="58">
        <v>1.3</v>
      </c>
      <c r="H49" s="58">
        <v>1.3</v>
      </c>
      <c r="I49" s="58">
        <v>1.3</v>
      </c>
      <c r="J49" s="58">
        <v>1.3</v>
      </c>
      <c r="K49" s="58">
        <v>1.3</v>
      </c>
      <c r="L49" s="58">
        <v>1.3</v>
      </c>
      <c r="M49" s="58">
        <v>1.3</v>
      </c>
      <c r="N49" s="58">
        <v>1.3</v>
      </c>
      <c r="O49" s="58">
        <v>1.3</v>
      </c>
      <c r="P49" s="58">
        <v>1.3</v>
      </c>
      <c r="Q49" s="58">
        <v>1.3</v>
      </c>
      <c r="R49" s="58">
        <v>1.3</v>
      </c>
      <c r="S49" s="58">
        <v>1.3</v>
      </c>
      <c r="T49" s="58">
        <v>1.3</v>
      </c>
      <c r="U49" s="58">
        <v>1.3</v>
      </c>
      <c r="V49" s="58">
        <v>1.3</v>
      </c>
      <c r="W49" s="58">
        <v>1.3</v>
      </c>
      <c r="X49" s="58">
        <v>1.3</v>
      </c>
      <c r="Y49" s="58">
        <v>1.3</v>
      </c>
      <c r="Z49" s="58">
        <v>1.3</v>
      </c>
      <c r="AA49" s="58">
        <v>1.3</v>
      </c>
      <c r="AB49" s="58">
        <v>1.3</v>
      </c>
      <c r="AC49" s="58">
        <v>1.3</v>
      </c>
      <c r="AD49" s="58">
        <v>1.3</v>
      </c>
      <c r="AE49" s="58">
        <v>1.3</v>
      </c>
      <c r="AF49" s="58">
        <v>1.3</v>
      </c>
      <c r="AG49" s="5">
        <v>1.3</v>
      </c>
      <c r="AH49" s="58">
        <v>1.3</v>
      </c>
      <c r="AI49" s="58">
        <v>1.3</v>
      </c>
      <c r="AJ49" s="58">
        <v>1.3</v>
      </c>
      <c r="AK49" s="58">
        <v>1.3</v>
      </c>
      <c r="AL49" s="58">
        <v>1.3</v>
      </c>
      <c r="AM49" s="58">
        <v>1.3</v>
      </c>
      <c r="AN49" s="58">
        <v>1.3</v>
      </c>
      <c r="AO49" s="58">
        <v>1.3</v>
      </c>
      <c r="AP49" s="58">
        <v>1.3</v>
      </c>
      <c r="AQ49" s="58">
        <v>1.3</v>
      </c>
      <c r="AR49" s="58">
        <v>1.3</v>
      </c>
      <c r="AS49" s="58">
        <v>1.3</v>
      </c>
      <c r="AT49" s="58">
        <v>1.3</v>
      </c>
      <c r="AU49" s="58">
        <v>1.3</v>
      </c>
      <c r="AV49" s="58">
        <v>1.3</v>
      </c>
      <c r="AW49" s="58">
        <v>1.3</v>
      </c>
      <c r="AX49" s="58">
        <v>1.3</v>
      </c>
      <c r="AY49" s="58">
        <v>1.3</v>
      </c>
      <c r="AZ49" s="58">
        <v>1.3</v>
      </c>
      <c r="BA49" s="58">
        <v>1.3</v>
      </c>
      <c r="BB49" s="58">
        <v>1.3</v>
      </c>
      <c r="BC49" s="58">
        <v>1.3</v>
      </c>
      <c r="BD49" s="58">
        <v>1.3</v>
      </c>
      <c r="BE49" s="58">
        <v>1.3</v>
      </c>
      <c r="BF49" s="58">
        <v>1.3</v>
      </c>
      <c r="BG49" s="58">
        <v>1.3</v>
      </c>
      <c r="BH49" s="58">
        <v>1.3</v>
      </c>
      <c r="BI49" s="58">
        <v>1.3</v>
      </c>
      <c r="BJ49" s="58">
        <v>1.3</v>
      </c>
      <c r="BK49" s="58">
        <v>1.3</v>
      </c>
      <c r="BL49" s="58">
        <v>1.3</v>
      </c>
      <c r="BM49" s="58">
        <v>1.3</v>
      </c>
      <c r="BN49" s="58">
        <v>1.3</v>
      </c>
      <c r="BO49" s="58">
        <v>1.3</v>
      </c>
      <c r="BP49" s="58">
        <v>1.3</v>
      </c>
      <c r="BQ49" s="58">
        <v>1.3</v>
      </c>
      <c r="BR49" s="58">
        <v>1.3</v>
      </c>
      <c r="BS49" s="58">
        <v>1.3</v>
      </c>
      <c r="BT49" s="58">
        <v>1.3</v>
      </c>
      <c r="BU49" s="58">
        <v>1.3</v>
      </c>
      <c r="BV49" s="58">
        <v>1.3</v>
      </c>
      <c r="BW49" s="58">
        <v>1.3</v>
      </c>
      <c r="BX49" s="58">
        <v>1.3</v>
      </c>
      <c r="BY49" s="58">
        <v>1.3</v>
      </c>
      <c r="BZ49" s="58">
        <v>1.3</v>
      </c>
      <c r="CA49" s="58">
        <v>1.3</v>
      </c>
      <c r="CB49" s="58">
        <v>1.3</v>
      </c>
      <c r="CC49" s="58">
        <v>1.3</v>
      </c>
      <c r="CD49" s="58">
        <v>1.3</v>
      </c>
      <c r="CE49" s="58">
        <v>1.3</v>
      </c>
      <c r="CF49" s="58">
        <v>1.3</v>
      </c>
      <c r="CG49" s="58">
        <v>1.3</v>
      </c>
      <c r="CH49" s="58">
        <v>1.3</v>
      </c>
      <c r="CI49" s="58">
        <v>1.3</v>
      </c>
      <c r="CJ49" s="58">
        <v>1.3</v>
      </c>
      <c r="CK49" s="58">
        <v>1.3</v>
      </c>
      <c r="CL49" s="58">
        <v>1.3</v>
      </c>
      <c r="CM49" s="58">
        <v>1.3</v>
      </c>
      <c r="CN49" s="58">
        <v>1.3</v>
      </c>
      <c r="CO49" s="58">
        <v>1.3</v>
      </c>
      <c r="CP49" s="58">
        <v>1.3</v>
      </c>
      <c r="CQ49" s="58">
        <v>1.3</v>
      </c>
      <c r="CR49" s="58">
        <v>1.3</v>
      </c>
      <c r="CS49" s="58">
        <v>1.3</v>
      </c>
      <c r="CT49" s="58">
        <v>1.3</v>
      </c>
      <c r="CU49" s="58">
        <v>1.3</v>
      </c>
      <c r="CV49" s="58">
        <v>1.3</v>
      </c>
      <c r="CW49" s="58">
        <v>1.3</v>
      </c>
      <c r="CX49" s="58">
        <v>1.3</v>
      </c>
      <c r="CY49" s="58">
        <v>1.3</v>
      </c>
      <c r="CZ49" s="58">
        <v>1.3</v>
      </c>
      <c r="DA49" s="58">
        <v>1.3</v>
      </c>
      <c r="DB49" s="58">
        <v>1.3</v>
      </c>
      <c r="DC49" s="58">
        <v>1.3</v>
      </c>
      <c r="DD49" s="58">
        <v>1.3</v>
      </c>
      <c r="DE49" s="58">
        <v>1.3</v>
      </c>
      <c r="DF49" s="58">
        <v>1.3</v>
      </c>
      <c r="DG49" s="58">
        <v>1.3</v>
      </c>
      <c r="DH49" s="58">
        <v>1.3</v>
      </c>
      <c r="DI49" s="58">
        <v>1.3</v>
      </c>
      <c r="DJ49" s="58">
        <v>1.3</v>
      </c>
      <c r="DK49" s="58">
        <v>1.3</v>
      </c>
      <c r="DL49" s="58">
        <v>1.3</v>
      </c>
      <c r="DM49" s="58">
        <v>1.3</v>
      </c>
      <c r="DN49" s="58">
        <v>1.3</v>
      </c>
      <c r="DO49" s="58">
        <v>1.3</v>
      </c>
      <c r="DP49" s="58">
        <v>1.3</v>
      </c>
      <c r="DQ49" s="58">
        <v>1.3</v>
      </c>
      <c r="DR49" s="58">
        <v>1.3</v>
      </c>
      <c r="DS49" s="58">
        <v>1.3</v>
      </c>
      <c r="DT49" s="58">
        <v>1.3</v>
      </c>
      <c r="DU49" s="58">
        <v>1.3</v>
      </c>
      <c r="DV49" s="58">
        <v>1.3</v>
      </c>
      <c r="DW49" s="58">
        <v>1.3</v>
      </c>
      <c r="DX49" s="58">
        <v>1.3</v>
      </c>
      <c r="DY49" s="58">
        <v>1.3</v>
      </c>
      <c r="DZ49" s="58">
        <v>1.3</v>
      </c>
      <c r="EA49" s="58">
        <v>1.3</v>
      </c>
      <c r="EB49" s="58">
        <v>1.3</v>
      </c>
      <c r="EC49" s="58">
        <v>1.3</v>
      </c>
    </row>
    <row r="50" spans="1:133" s="57" customFormat="1" x14ac:dyDescent="0.25">
      <c r="A50" s="57" t="s">
        <v>39</v>
      </c>
      <c r="B50" s="57" t="s">
        <v>5</v>
      </c>
      <c r="D50" s="7">
        <v>1</v>
      </c>
      <c r="E50" s="7">
        <f>D50+6.5</f>
        <v>7.5</v>
      </c>
      <c r="F50" s="7">
        <f t="shared" ref="F50:BA50" si="38">E50+6.5</f>
        <v>14</v>
      </c>
      <c r="G50" s="7">
        <f t="shared" si="38"/>
        <v>20.5</v>
      </c>
      <c r="H50" s="7">
        <f t="shared" si="38"/>
        <v>27</v>
      </c>
      <c r="I50" s="7">
        <f t="shared" si="38"/>
        <v>33.5</v>
      </c>
      <c r="J50" s="7">
        <f t="shared" si="38"/>
        <v>40</v>
      </c>
      <c r="K50" s="7">
        <f t="shared" si="38"/>
        <v>46.5</v>
      </c>
      <c r="L50" s="7">
        <f t="shared" si="38"/>
        <v>53</v>
      </c>
      <c r="M50" s="7">
        <f t="shared" si="38"/>
        <v>59.5</v>
      </c>
      <c r="N50" s="7">
        <f t="shared" si="38"/>
        <v>66</v>
      </c>
      <c r="O50" s="7">
        <f t="shared" si="38"/>
        <v>72.5</v>
      </c>
      <c r="P50" s="7">
        <f t="shared" si="38"/>
        <v>79</v>
      </c>
      <c r="Q50" s="7">
        <f t="shared" si="38"/>
        <v>85.5</v>
      </c>
      <c r="R50" s="7">
        <f t="shared" si="38"/>
        <v>92</v>
      </c>
      <c r="S50" s="7">
        <f t="shared" si="38"/>
        <v>98.5</v>
      </c>
      <c r="T50" s="7">
        <f t="shared" si="38"/>
        <v>105</v>
      </c>
      <c r="U50" s="7">
        <f t="shared" si="38"/>
        <v>111.5</v>
      </c>
      <c r="V50" s="7">
        <f t="shared" si="38"/>
        <v>118</v>
      </c>
      <c r="W50" s="7">
        <f t="shared" si="38"/>
        <v>124.5</v>
      </c>
      <c r="X50" s="7">
        <f t="shared" si="38"/>
        <v>131</v>
      </c>
      <c r="Y50" s="7">
        <f t="shared" si="38"/>
        <v>137.5</v>
      </c>
      <c r="Z50" s="7">
        <f t="shared" si="38"/>
        <v>144</v>
      </c>
      <c r="AA50" s="7">
        <f t="shared" si="38"/>
        <v>150.5</v>
      </c>
      <c r="AB50" s="7">
        <f t="shared" si="38"/>
        <v>157</v>
      </c>
      <c r="AC50" s="7">
        <f t="shared" si="38"/>
        <v>163.5</v>
      </c>
      <c r="AD50" s="7">
        <f t="shared" si="38"/>
        <v>170</v>
      </c>
      <c r="AE50" s="7">
        <f t="shared" si="38"/>
        <v>176.5</v>
      </c>
      <c r="AF50" s="7">
        <f t="shared" si="38"/>
        <v>183</v>
      </c>
      <c r="AG50" s="8">
        <v>101</v>
      </c>
      <c r="AH50" s="7">
        <f t="shared" si="38"/>
        <v>107.5</v>
      </c>
      <c r="AI50" s="7">
        <f t="shared" si="38"/>
        <v>114</v>
      </c>
      <c r="AJ50" s="7">
        <f t="shared" si="38"/>
        <v>120.5</v>
      </c>
      <c r="AK50" s="7">
        <f t="shared" si="38"/>
        <v>127</v>
      </c>
      <c r="AL50" s="7">
        <f t="shared" si="38"/>
        <v>133.5</v>
      </c>
      <c r="AM50" s="7">
        <f t="shared" si="38"/>
        <v>140</v>
      </c>
      <c r="AN50" s="7">
        <f t="shared" si="38"/>
        <v>146.5</v>
      </c>
      <c r="AO50" s="7">
        <f t="shared" si="38"/>
        <v>153</v>
      </c>
      <c r="AP50" s="7">
        <f t="shared" si="38"/>
        <v>159.5</v>
      </c>
      <c r="AQ50" s="7">
        <f t="shared" si="38"/>
        <v>166</v>
      </c>
      <c r="AR50" s="7">
        <f t="shared" si="38"/>
        <v>172.5</v>
      </c>
      <c r="AS50" s="7">
        <f t="shared" si="38"/>
        <v>179</v>
      </c>
      <c r="AT50" s="7">
        <f t="shared" si="38"/>
        <v>185.5</v>
      </c>
      <c r="AU50" s="7">
        <f t="shared" si="38"/>
        <v>192</v>
      </c>
      <c r="AV50" s="7">
        <f t="shared" si="38"/>
        <v>198.5</v>
      </c>
      <c r="AW50" s="7">
        <f t="shared" si="38"/>
        <v>205</v>
      </c>
      <c r="AX50" s="7">
        <f t="shared" si="38"/>
        <v>211.5</v>
      </c>
      <c r="AY50" s="7">
        <f t="shared" si="38"/>
        <v>218</v>
      </c>
      <c r="AZ50" s="7">
        <f t="shared" si="38"/>
        <v>224.5</v>
      </c>
      <c r="BA50" s="9">
        <f t="shared" si="38"/>
        <v>231</v>
      </c>
      <c r="BB50" s="10">
        <f>BA50-138.5+6.5</f>
        <v>99</v>
      </c>
      <c r="BC50" s="11">
        <f t="shared" ref="BC50:DN50" si="39">BB50+6.5</f>
        <v>105.5</v>
      </c>
      <c r="BD50" s="11">
        <f t="shared" si="39"/>
        <v>112</v>
      </c>
      <c r="BE50" s="11">
        <f t="shared" si="39"/>
        <v>118.5</v>
      </c>
      <c r="BF50" s="11">
        <f t="shared" si="39"/>
        <v>125</v>
      </c>
      <c r="BG50" s="11">
        <f t="shared" si="39"/>
        <v>131.5</v>
      </c>
      <c r="BH50" s="11">
        <f t="shared" si="39"/>
        <v>138</v>
      </c>
      <c r="BI50" s="11">
        <f t="shared" si="39"/>
        <v>144.5</v>
      </c>
      <c r="BJ50" s="11">
        <f t="shared" si="39"/>
        <v>151</v>
      </c>
      <c r="BK50" s="11">
        <f t="shared" si="39"/>
        <v>157.5</v>
      </c>
      <c r="BL50" s="11">
        <f t="shared" si="39"/>
        <v>164</v>
      </c>
      <c r="BM50" s="11">
        <f t="shared" si="39"/>
        <v>170.5</v>
      </c>
      <c r="BN50" s="11">
        <f t="shared" si="39"/>
        <v>177</v>
      </c>
      <c r="BO50" s="11">
        <f t="shared" si="39"/>
        <v>183.5</v>
      </c>
      <c r="BP50" s="10">
        <f t="shared" si="39"/>
        <v>190</v>
      </c>
      <c r="BQ50" s="10">
        <f>BP50-80+6.5</f>
        <v>116.5</v>
      </c>
      <c r="BR50" s="11">
        <f t="shared" si="39"/>
        <v>123</v>
      </c>
      <c r="BS50" s="11">
        <f t="shared" si="39"/>
        <v>129.5</v>
      </c>
      <c r="BT50" s="11">
        <f t="shared" si="39"/>
        <v>136</v>
      </c>
      <c r="BU50" s="11">
        <f t="shared" si="39"/>
        <v>142.5</v>
      </c>
      <c r="BV50" s="11">
        <f t="shared" si="39"/>
        <v>149</v>
      </c>
      <c r="BW50" s="11">
        <f t="shared" si="39"/>
        <v>155.5</v>
      </c>
      <c r="BX50" s="11">
        <f t="shared" si="39"/>
        <v>162</v>
      </c>
      <c r="BY50" s="11">
        <f t="shared" si="39"/>
        <v>168.5</v>
      </c>
      <c r="BZ50" s="10">
        <f t="shared" si="39"/>
        <v>175</v>
      </c>
      <c r="CA50" s="10">
        <f>BZ50-79+6.5</f>
        <v>102.5</v>
      </c>
      <c r="CB50" s="11">
        <f t="shared" si="39"/>
        <v>109</v>
      </c>
      <c r="CC50" s="11">
        <f t="shared" si="39"/>
        <v>115.5</v>
      </c>
      <c r="CD50" s="11">
        <f t="shared" si="39"/>
        <v>122</v>
      </c>
      <c r="CE50" s="11">
        <f t="shared" si="39"/>
        <v>128.5</v>
      </c>
      <c r="CF50" s="11">
        <f t="shared" si="39"/>
        <v>135</v>
      </c>
      <c r="CG50" s="11">
        <f t="shared" si="39"/>
        <v>141.5</v>
      </c>
      <c r="CH50" s="11">
        <f t="shared" si="39"/>
        <v>148</v>
      </c>
      <c r="CI50" s="11">
        <f t="shared" si="39"/>
        <v>154.5</v>
      </c>
      <c r="CJ50" s="10">
        <f t="shared" si="39"/>
        <v>161</v>
      </c>
      <c r="CK50" s="10">
        <f>CJ50-77+6.5</f>
        <v>90.5</v>
      </c>
      <c r="CL50" s="11">
        <f t="shared" si="39"/>
        <v>97</v>
      </c>
      <c r="CM50" s="11">
        <f t="shared" si="39"/>
        <v>103.5</v>
      </c>
      <c r="CN50" s="11">
        <f t="shared" si="39"/>
        <v>110</v>
      </c>
      <c r="CO50" s="11">
        <f t="shared" si="39"/>
        <v>116.5</v>
      </c>
      <c r="CP50" s="11">
        <f t="shared" si="39"/>
        <v>123</v>
      </c>
      <c r="CQ50" s="11">
        <f t="shared" si="39"/>
        <v>129.5</v>
      </c>
      <c r="CR50" s="11">
        <f t="shared" si="39"/>
        <v>136</v>
      </c>
      <c r="CS50" s="11">
        <f t="shared" si="39"/>
        <v>142.5</v>
      </c>
      <c r="CT50" s="11">
        <f t="shared" si="39"/>
        <v>149</v>
      </c>
      <c r="CU50" s="11">
        <f t="shared" si="39"/>
        <v>155.5</v>
      </c>
      <c r="CV50" s="11">
        <f t="shared" si="39"/>
        <v>162</v>
      </c>
      <c r="CW50" s="11">
        <f t="shared" si="39"/>
        <v>168.5</v>
      </c>
      <c r="CX50" s="11">
        <f t="shared" si="39"/>
        <v>175</v>
      </c>
      <c r="CY50" s="10">
        <f t="shared" si="39"/>
        <v>181.5</v>
      </c>
      <c r="CZ50" s="10">
        <f>CY50-82+6.5</f>
        <v>106</v>
      </c>
      <c r="DA50" s="11">
        <f t="shared" si="39"/>
        <v>112.5</v>
      </c>
      <c r="DB50" s="11">
        <f t="shared" si="39"/>
        <v>119</v>
      </c>
      <c r="DC50" s="11">
        <f t="shared" si="39"/>
        <v>125.5</v>
      </c>
      <c r="DD50" s="11">
        <f t="shared" si="39"/>
        <v>132</v>
      </c>
      <c r="DE50" s="11">
        <f t="shared" si="39"/>
        <v>138.5</v>
      </c>
      <c r="DF50" s="11">
        <f t="shared" si="39"/>
        <v>145</v>
      </c>
      <c r="DG50" s="11">
        <f t="shared" si="39"/>
        <v>151.5</v>
      </c>
      <c r="DH50" s="11">
        <f t="shared" si="39"/>
        <v>158</v>
      </c>
      <c r="DI50" s="11">
        <f t="shared" si="39"/>
        <v>164.5</v>
      </c>
      <c r="DJ50" s="11">
        <f t="shared" si="39"/>
        <v>171</v>
      </c>
      <c r="DK50" s="11">
        <f t="shared" si="39"/>
        <v>177.5</v>
      </c>
      <c r="DL50" s="11">
        <f t="shared" si="39"/>
        <v>184</v>
      </c>
      <c r="DM50" s="11">
        <f t="shared" si="39"/>
        <v>190.5</v>
      </c>
      <c r="DN50" s="11">
        <f t="shared" si="39"/>
        <v>197</v>
      </c>
      <c r="DO50" s="11">
        <f t="shared" ref="DO50:EC50" si="40">DN50+6.5</f>
        <v>203.5</v>
      </c>
      <c r="DP50" s="11">
        <f t="shared" si="40"/>
        <v>210</v>
      </c>
      <c r="DQ50" s="11">
        <f t="shared" si="40"/>
        <v>216.5</v>
      </c>
      <c r="DR50" s="11">
        <f t="shared" si="40"/>
        <v>223</v>
      </c>
      <c r="DS50" s="10">
        <f t="shared" si="40"/>
        <v>229.5</v>
      </c>
      <c r="DT50" s="10">
        <f>DS50-153+6.5</f>
        <v>83</v>
      </c>
      <c r="DU50" s="11">
        <f t="shared" si="40"/>
        <v>89.5</v>
      </c>
      <c r="DV50" s="11">
        <f t="shared" si="40"/>
        <v>96</v>
      </c>
      <c r="DW50" s="11">
        <f t="shared" si="40"/>
        <v>102.5</v>
      </c>
      <c r="DX50" s="11">
        <f t="shared" si="40"/>
        <v>109</v>
      </c>
      <c r="DY50" s="11">
        <f t="shared" si="40"/>
        <v>115.5</v>
      </c>
      <c r="DZ50" s="11">
        <f t="shared" si="40"/>
        <v>122</v>
      </c>
      <c r="EA50" s="11">
        <f t="shared" si="40"/>
        <v>128.5</v>
      </c>
      <c r="EB50" s="11">
        <f t="shared" si="40"/>
        <v>135</v>
      </c>
      <c r="EC50" s="10">
        <f t="shared" si="40"/>
        <v>141.5</v>
      </c>
    </row>
    <row r="51" spans="1:133" s="58" customFormat="1" x14ac:dyDescent="0.25">
      <c r="A51" s="58" t="s">
        <v>40</v>
      </c>
      <c r="B51" s="58" t="s">
        <v>6</v>
      </c>
      <c r="D51" s="3">
        <f>D50*$C$45*D48*D49</f>
        <v>0.19734000000000004</v>
      </c>
      <c r="E51" s="3">
        <f t="shared" ref="E51:BP51" si="41">E50*$C$45*E48*E49</f>
        <v>1.4800500000000001</v>
      </c>
      <c r="F51" s="3">
        <f t="shared" si="41"/>
        <v>2.7627600000000001</v>
      </c>
      <c r="G51" s="3">
        <f t="shared" si="41"/>
        <v>4.0454700000000008</v>
      </c>
      <c r="H51" s="3">
        <f t="shared" si="41"/>
        <v>5.3281800000000006</v>
      </c>
      <c r="I51" s="3">
        <f t="shared" si="41"/>
        <v>6.6108900000000004</v>
      </c>
      <c r="J51" s="3">
        <f t="shared" si="41"/>
        <v>7.8936000000000019</v>
      </c>
      <c r="K51" s="3">
        <f t="shared" si="41"/>
        <v>9.1763100000000009</v>
      </c>
      <c r="L51" s="3">
        <f t="shared" si="41"/>
        <v>10.459020000000001</v>
      </c>
      <c r="M51" s="3">
        <f t="shared" si="41"/>
        <v>11.741730000000002</v>
      </c>
      <c r="N51" s="3">
        <f t="shared" si="41"/>
        <v>13.024440000000002</v>
      </c>
      <c r="O51" s="3">
        <f t="shared" si="41"/>
        <v>14.307150000000002</v>
      </c>
      <c r="P51" s="3">
        <f t="shared" si="41"/>
        <v>15.589860000000002</v>
      </c>
      <c r="Q51" s="3">
        <f t="shared" si="41"/>
        <v>16.872570000000003</v>
      </c>
      <c r="R51" s="3">
        <f t="shared" si="41"/>
        <v>18.155280000000005</v>
      </c>
      <c r="S51" s="3">
        <f t="shared" si="41"/>
        <v>19.437990000000003</v>
      </c>
      <c r="T51" s="3">
        <f t="shared" si="41"/>
        <v>20.720700000000001</v>
      </c>
      <c r="U51" s="3">
        <f t="shared" si="41"/>
        <v>22.003410000000006</v>
      </c>
      <c r="V51" s="3">
        <f t="shared" si="41"/>
        <v>23.286120000000004</v>
      </c>
      <c r="W51" s="3">
        <f t="shared" si="41"/>
        <v>24.568830000000002</v>
      </c>
      <c r="X51" s="3">
        <f t="shared" si="41"/>
        <v>25.851540000000004</v>
      </c>
      <c r="Y51" s="3">
        <f t="shared" si="41"/>
        <v>27.134250000000005</v>
      </c>
      <c r="Z51" s="3">
        <f t="shared" si="41"/>
        <v>28.416960000000003</v>
      </c>
      <c r="AA51" s="3">
        <f t="shared" si="41"/>
        <v>29.699670000000001</v>
      </c>
      <c r="AB51" s="3">
        <f t="shared" si="41"/>
        <v>30.982380000000006</v>
      </c>
      <c r="AC51" s="3">
        <f t="shared" si="41"/>
        <v>32.265090000000001</v>
      </c>
      <c r="AD51" s="3">
        <f t="shared" si="41"/>
        <v>33.547800000000002</v>
      </c>
      <c r="AE51" s="3">
        <f t="shared" si="41"/>
        <v>34.830510000000004</v>
      </c>
      <c r="AF51" s="3">
        <f t="shared" si="41"/>
        <v>36.113220000000005</v>
      </c>
      <c r="AG51" s="6">
        <f t="shared" si="41"/>
        <v>19.931339999999999</v>
      </c>
      <c r="AH51" s="3">
        <f t="shared" si="41"/>
        <v>21.21405</v>
      </c>
      <c r="AI51" s="3">
        <f t="shared" si="41"/>
        <v>22.496760000000005</v>
      </c>
      <c r="AJ51" s="3">
        <f t="shared" si="41"/>
        <v>23.779470000000003</v>
      </c>
      <c r="AK51" s="3">
        <f t="shared" si="41"/>
        <v>25.062180000000001</v>
      </c>
      <c r="AL51" s="3">
        <f t="shared" si="41"/>
        <v>26.344889999999999</v>
      </c>
      <c r="AM51" s="3">
        <f t="shared" si="41"/>
        <v>27.627600000000005</v>
      </c>
      <c r="AN51" s="3">
        <f t="shared" si="41"/>
        <v>28.910310000000003</v>
      </c>
      <c r="AO51" s="3">
        <f t="shared" si="41"/>
        <v>30.193020000000001</v>
      </c>
      <c r="AP51" s="3">
        <f t="shared" si="41"/>
        <v>31.475730000000006</v>
      </c>
      <c r="AQ51" s="3">
        <f t="shared" si="41"/>
        <v>32.758440000000007</v>
      </c>
      <c r="AR51" s="3">
        <f t="shared" si="41"/>
        <v>34.041150000000009</v>
      </c>
      <c r="AS51" s="3">
        <f t="shared" si="41"/>
        <v>35.323860000000003</v>
      </c>
      <c r="AT51" s="3">
        <f t="shared" si="41"/>
        <v>36.606570000000005</v>
      </c>
      <c r="AU51" s="3">
        <f t="shared" si="41"/>
        <v>37.889280000000007</v>
      </c>
      <c r="AV51" s="3">
        <f t="shared" si="41"/>
        <v>39.171990000000008</v>
      </c>
      <c r="AW51" s="3">
        <f t="shared" si="41"/>
        <v>40.454700000000003</v>
      </c>
      <c r="AX51" s="3">
        <f t="shared" si="41"/>
        <v>41.737409999999997</v>
      </c>
      <c r="AY51" s="3">
        <f t="shared" si="41"/>
        <v>43.020119999999999</v>
      </c>
      <c r="AZ51" s="3">
        <f t="shared" si="41"/>
        <v>44.302830000000007</v>
      </c>
      <c r="BA51" s="3">
        <f t="shared" si="41"/>
        <v>45.585540000000009</v>
      </c>
      <c r="BB51" s="3">
        <f t="shared" si="41"/>
        <v>19.536660000000001</v>
      </c>
      <c r="BC51" s="3">
        <f t="shared" si="41"/>
        <v>20.819370000000006</v>
      </c>
      <c r="BD51" s="3">
        <f t="shared" si="41"/>
        <v>22.102080000000001</v>
      </c>
      <c r="BE51" s="3">
        <f t="shared" si="41"/>
        <v>23.384790000000002</v>
      </c>
      <c r="BF51" s="3">
        <f t="shared" si="41"/>
        <v>24.667500000000004</v>
      </c>
      <c r="BG51" s="3">
        <f t="shared" si="41"/>
        <v>25.950210000000006</v>
      </c>
      <c r="BH51" s="3">
        <f t="shared" si="41"/>
        <v>27.23292</v>
      </c>
      <c r="BI51" s="3">
        <f t="shared" si="41"/>
        <v>28.515630000000005</v>
      </c>
      <c r="BJ51" s="3">
        <f t="shared" si="41"/>
        <v>29.798340000000007</v>
      </c>
      <c r="BK51" s="3">
        <f t="shared" si="41"/>
        <v>31.081050000000001</v>
      </c>
      <c r="BL51" s="3">
        <f t="shared" si="41"/>
        <v>32.363760000000006</v>
      </c>
      <c r="BM51" s="3">
        <f t="shared" si="41"/>
        <v>33.646470000000001</v>
      </c>
      <c r="BN51" s="3">
        <f t="shared" si="41"/>
        <v>34.929180000000009</v>
      </c>
      <c r="BO51" s="3">
        <f t="shared" si="41"/>
        <v>36.211890000000004</v>
      </c>
      <c r="BP51" s="3">
        <f t="shared" si="41"/>
        <v>37.494600000000005</v>
      </c>
      <c r="BQ51" s="3">
        <f t="shared" ref="BQ51:EB51" si="42">BQ50*$C$45*BQ48*BQ49</f>
        <v>22.990110000000001</v>
      </c>
      <c r="BR51" s="3">
        <f t="shared" si="42"/>
        <v>24.272820000000003</v>
      </c>
      <c r="BS51" s="3">
        <f t="shared" si="42"/>
        <v>25.555530000000001</v>
      </c>
      <c r="BT51" s="3">
        <f t="shared" si="42"/>
        <v>26.838240000000006</v>
      </c>
      <c r="BU51" s="3">
        <f t="shared" si="42"/>
        <v>28.120950000000004</v>
      </c>
      <c r="BV51" s="3">
        <f t="shared" si="42"/>
        <v>29.403660000000002</v>
      </c>
      <c r="BW51" s="3">
        <f t="shared" si="42"/>
        <v>30.686370000000007</v>
      </c>
      <c r="BX51" s="3">
        <f t="shared" si="42"/>
        <v>31.969080000000005</v>
      </c>
      <c r="BY51" s="3">
        <f t="shared" si="42"/>
        <v>33.251790000000007</v>
      </c>
      <c r="BZ51" s="3">
        <f t="shared" si="42"/>
        <v>34.534500000000001</v>
      </c>
      <c r="CA51" s="3">
        <f t="shared" si="42"/>
        <v>20.227350000000001</v>
      </c>
      <c r="CB51" s="3">
        <f t="shared" si="42"/>
        <v>21.510059999999999</v>
      </c>
      <c r="CC51" s="3">
        <f t="shared" si="42"/>
        <v>22.792770000000004</v>
      </c>
      <c r="CD51" s="3">
        <f t="shared" si="42"/>
        <v>24.075480000000006</v>
      </c>
      <c r="CE51" s="3">
        <f t="shared" si="42"/>
        <v>25.358190000000004</v>
      </c>
      <c r="CF51" s="3">
        <f t="shared" si="42"/>
        <v>26.640900000000002</v>
      </c>
      <c r="CG51" s="3">
        <f t="shared" si="42"/>
        <v>27.923610000000004</v>
      </c>
      <c r="CH51" s="3">
        <f t="shared" si="42"/>
        <v>29.206320000000005</v>
      </c>
      <c r="CI51" s="3">
        <f t="shared" si="42"/>
        <v>30.48903</v>
      </c>
      <c r="CJ51" s="3">
        <f t="shared" si="42"/>
        <v>31.771740000000005</v>
      </c>
      <c r="CK51" s="3">
        <f t="shared" si="42"/>
        <v>17.859270000000002</v>
      </c>
      <c r="CL51" s="3">
        <f t="shared" si="42"/>
        <v>19.14198</v>
      </c>
      <c r="CM51" s="3">
        <f t="shared" si="42"/>
        <v>20.424690000000002</v>
      </c>
      <c r="CN51" s="3">
        <f t="shared" si="42"/>
        <v>21.707400000000007</v>
      </c>
      <c r="CO51" s="3">
        <f t="shared" si="42"/>
        <v>22.990110000000001</v>
      </c>
      <c r="CP51" s="3">
        <f t="shared" si="42"/>
        <v>24.272820000000003</v>
      </c>
      <c r="CQ51" s="3">
        <f t="shared" si="42"/>
        <v>25.555530000000001</v>
      </c>
      <c r="CR51" s="3">
        <f t="shared" si="42"/>
        <v>26.838240000000006</v>
      </c>
      <c r="CS51" s="3">
        <f t="shared" si="42"/>
        <v>28.120950000000004</v>
      </c>
      <c r="CT51" s="3">
        <f t="shared" si="42"/>
        <v>29.403660000000002</v>
      </c>
      <c r="CU51" s="3">
        <f t="shared" si="42"/>
        <v>30.686370000000007</v>
      </c>
      <c r="CV51" s="3">
        <f t="shared" si="42"/>
        <v>31.969080000000005</v>
      </c>
      <c r="CW51" s="3">
        <f t="shared" si="42"/>
        <v>33.251790000000007</v>
      </c>
      <c r="CX51" s="3">
        <f t="shared" si="42"/>
        <v>34.534500000000001</v>
      </c>
      <c r="CY51" s="3">
        <f t="shared" si="42"/>
        <v>35.817210000000003</v>
      </c>
      <c r="CZ51" s="3">
        <f t="shared" si="42"/>
        <v>20.918040000000001</v>
      </c>
      <c r="DA51" s="3">
        <f t="shared" si="42"/>
        <v>22.200750000000003</v>
      </c>
      <c r="DB51" s="3">
        <f t="shared" si="42"/>
        <v>23.483460000000004</v>
      </c>
      <c r="DC51" s="3">
        <f t="shared" si="42"/>
        <v>24.766170000000002</v>
      </c>
      <c r="DD51" s="3">
        <f t="shared" si="42"/>
        <v>26.048880000000004</v>
      </c>
      <c r="DE51" s="3">
        <f t="shared" si="42"/>
        <v>27.331590000000006</v>
      </c>
      <c r="DF51" s="3">
        <f t="shared" si="42"/>
        <v>28.614300000000004</v>
      </c>
      <c r="DG51" s="3">
        <f t="shared" si="42"/>
        <v>29.897010000000002</v>
      </c>
      <c r="DH51" s="3">
        <f t="shared" si="42"/>
        <v>31.179720000000003</v>
      </c>
      <c r="DI51" s="3">
        <f t="shared" si="42"/>
        <v>32.462430000000005</v>
      </c>
      <c r="DJ51" s="3">
        <f t="shared" si="42"/>
        <v>33.745140000000006</v>
      </c>
      <c r="DK51" s="3">
        <f t="shared" si="42"/>
        <v>35.027850000000001</v>
      </c>
      <c r="DL51" s="3">
        <f t="shared" si="42"/>
        <v>36.310560000000009</v>
      </c>
      <c r="DM51" s="3">
        <f t="shared" si="42"/>
        <v>37.593270000000004</v>
      </c>
      <c r="DN51" s="3">
        <f t="shared" si="42"/>
        <v>38.875980000000006</v>
      </c>
      <c r="DO51" s="3">
        <f t="shared" si="42"/>
        <v>40.15869</v>
      </c>
      <c r="DP51" s="3">
        <f t="shared" si="42"/>
        <v>41.441400000000002</v>
      </c>
      <c r="DQ51" s="3">
        <f t="shared" si="42"/>
        <v>42.72411000000001</v>
      </c>
      <c r="DR51" s="3">
        <f t="shared" si="42"/>
        <v>44.006820000000012</v>
      </c>
      <c r="DS51" s="3">
        <f t="shared" si="42"/>
        <v>45.289530000000006</v>
      </c>
      <c r="DT51" s="3">
        <f t="shared" si="42"/>
        <v>16.379220000000004</v>
      </c>
      <c r="DU51" s="3">
        <f t="shared" si="42"/>
        <v>17.661930000000002</v>
      </c>
      <c r="DV51" s="3">
        <f t="shared" si="42"/>
        <v>18.944640000000003</v>
      </c>
      <c r="DW51" s="3">
        <f t="shared" si="42"/>
        <v>20.227350000000001</v>
      </c>
      <c r="DX51" s="3">
        <f t="shared" si="42"/>
        <v>21.510059999999999</v>
      </c>
      <c r="DY51" s="3">
        <f t="shared" si="42"/>
        <v>22.792770000000004</v>
      </c>
      <c r="DZ51" s="3">
        <f t="shared" si="42"/>
        <v>24.075480000000006</v>
      </c>
      <c r="EA51" s="3">
        <f t="shared" si="42"/>
        <v>25.358190000000004</v>
      </c>
      <c r="EB51" s="3">
        <f t="shared" si="42"/>
        <v>26.640900000000002</v>
      </c>
      <c r="EC51" s="3">
        <f>EC50*$C$45*EC48*EC49</f>
        <v>27.923610000000004</v>
      </c>
    </row>
    <row r="52" spans="1:133" s="58" customFormat="1" x14ac:dyDescent="0.25">
      <c r="A52" s="58" t="s">
        <v>41</v>
      </c>
      <c r="B52" s="58" t="s">
        <v>7</v>
      </c>
      <c r="D52" s="3">
        <f>EXP(-1.0587+0.8836*LN(D51)+0.284)</f>
        <v>0.10985103378194568</v>
      </c>
      <c r="E52" s="3">
        <f t="shared" ref="E52:BP52" si="43">EXP(-1.0587+0.8836*LN(E51)+0.284)</f>
        <v>0.65164081871461121</v>
      </c>
      <c r="F52" s="3">
        <f t="shared" si="43"/>
        <v>1.1311569823483905</v>
      </c>
      <c r="G52" s="3">
        <f t="shared" si="43"/>
        <v>1.5844183368210816</v>
      </c>
      <c r="H52" s="3">
        <f t="shared" si="43"/>
        <v>2.0209574524052245</v>
      </c>
      <c r="I52" s="3">
        <f t="shared" si="43"/>
        <v>2.4453089635559677</v>
      </c>
      <c r="J52" s="3">
        <f t="shared" si="43"/>
        <v>2.8601206701732025</v>
      </c>
      <c r="K52" s="3">
        <f t="shared" si="43"/>
        <v>3.2671236956771654</v>
      </c>
      <c r="L52" s="3">
        <f t="shared" si="43"/>
        <v>3.6675353344588211</v>
      </c>
      <c r="M52" s="3">
        <f t="shared" si="43"/>
        <v>4.0622564716759584</v>
      </c>
      <c r="N52" s="3">
        <f t="shared" si="43"/>
        <v>4.4519796423688609</v>
      </c>
      <c r="O52" s="3">
        <f t="shared" si="43"/>
        <v>4.8372530923630892</v>
      </c>
      <c r="P52" s="3">
        <f t="shared" si="43"/>
        <v>5.2185211287930224</v>
      </c>
      <c r="Q52" s="3">
        <f t="shared" si="43"/>
        <v>5.5961507786105571</v>
      </c>
      <c r="R52" s="3">
        <f t="shared" si="43"/>
        <v>5.9704500948534998</v>
      </c>
      <c r="S52" s="3">
        <f t="shared" si="43"/>
        <v>6.3416811354832401</v>
      </c>
      <c r="T52" s="3">
        <f t="shared" si="43"/>
        <v>6.7100694157818674</v>
      </c>
      <c r="U52" s="3">
        <f t="shared" si="43"/>
        <v>7.075810952161099</v>
      </c>
      <c r="V52" s="3">
        <f t="shared" si="43"/>
        <v>7.4390776161302989</v>
      </c>
      <c r="W52" s="3">
        <f t="shared" si="43"/>
        <v>7.8000212747846067</v>
      </c>
      <c r="X52" s="3">
        <f t="shared" si="43"/>
        <v>8.1587770419615371</v>
      </c>
      <c r="Y52" s="3">
        <f t="shared" si="43"/>
        <v>8.5154658658018558</v>
      </c>
      <c r="Z52" s="3">
        <f t="shared" si="43"/>
        <v>8.870196613168595</v>
      </c>
      <c r="AA52" s="3">
        <f t="shared" si="43"/>
        <v>9.223067767077282</v>
      </c>
      <c r="AB52" s="3">
        <f t="shared" si="43"/>
        <v>9.5741688226099129</v>
      </c>
      <c r="AC52" s="3">
        <f t="shared" si="43"/>
        <v>9.9235814451456665</v>
      </c>
      <c r="AD52" s="3">
        <f t="shared" si="43"/>
        <v>10.271380439224316</v>
      </c>
      <c r="AE52" s="3">
        <f t="shared" si="43"/>
        <v>10.617634565063002</v>
      </c>
      <c r="AF52" s="3">
        <f t="shared" si="43"/>
        <v>10.962407231411941</v>
      </c>
      <c r="AG52" s="6">
        <f t="shared" si="43"/>
        <v>6.4836940626758448</v>
      </c>
      <c r="AH52" s="3">
        <f t="shared" si="43"/>
        <v>6.8510425896817599</v>
      </c>
      <c r="AI52" s="3">
        <f t="shared" si="43"/>
        <v>7.2158130856218028</v>
      </c>
      <c r="AJ52" s="3">
        <f t="shared" si="43"/>
        <v>7.5781692925015562</v>
      </c>
      <c r="AK52" s="3">
        <f t="shared" si="43"/>
        <v>7.9382562895225739</v>
      </c>
      <c r="AL52" s="3">
        <f t="shared" si="43"/>
        <v>8.2962034664357258</v>
      </c>
      <c r="AM52" s="3">
        <f t="shared" si="43"/>
        <v>8.6521269013861506</v>
      </c>
      <c r="AN52" s="3">
        <f t="shared" si="43"/>
        <v>9.0061312846628461</v>
      </c>
      <c r="AO52" s="3">
        <f t="shared" si="43"/>
        <v>9.3583114913908769</v>
      </c>
      <c r="AP52" s="3">
        <f t="shared" si="43"/>
        <v>9.7087538794334645</v>
      </c>
      <c r="AQ52" s="3">
        <f t="shared" si="43"/>
        <v>10.057537369765727</v>
      </c>
      <c r="AR52" s="3">
        <f t="shared" si="43"/>
        <v>10.404734352872184</v>
      </c>
      <c r="AS52" s="3">
        <f t="shared" si="43"/>
        <v>10.750411454686404</v>
      </c>
      <c r="AT52" s="3">
        <f t="shared" si="43"/>
        <v>11.094630188150001</v>
      </c>
      <c r="AU52" s="3">
        <f t="shared" si="43"/>
        <v>11.437447510882087</v>
      </c>
      <c r="AV52" s="3">
        <f t="shared" si="43"/>
        <v>11.778916305209485</v>
      </c>
      <c r="AW52" s="3">
        <f t="shared" si="43"/>
        <v>12.119085793555229</v>
      </c>
      <c r="AX52" s="3">
        <f t="shared" si="43"/>
        <v>12.458001899663703</v>
      </c>
      <c r="AY52" s="3">
        <f t="shared" si="43"/>
        <v>12.795707564172314</v>
      </c>
      <c r="AZ52" s="3">
        <f t="shared" si="43"/>
        <v>13.132243021488563</v>
      </c>
      <c r="BA52" s="3">
        <f t="shared" si="43"/>
        <v>13.467646043700139</v>
      </c>
      <c r="BB52" s="3">
        <f t="shared" si="43"/>
        <v>6.37011695841242</v>
      </c>
      <c r="BC52" s="3">
        <f t="shared" si="43"/>
        <v>6.7382950208080272</v>
      </c>
      <c r="BD52" s="3">
        <f t="shared" si="43"/>
        <v>7.103840358157874</v>
      </c>
      <c r="BE52" s="3">
        <f t="shared" si="43"/>
        <v>7.4669231691881306</v>
      </c>
      <c r="BF52" s="3">
        <f t="shared" si="43"/>
        <v>7.8276939264976342</v>
      </c>
      <c r="BG52" s="3">
        <f t="shared" si="43"/>
        <v>8.1862865696505729</v>
      </c>
      <c r="BH52" s="3">
        <f t="shared" si="43"/>
        <v>8.542821049007431</v>
      </c>
      <c r="BI52" s="3">
        <f t="shared" si="43"/>
        <v>8.8974053767120367</v>
      </c>
      <c r="BJ52" s="3">
        <f t="shared" si="43"/>
        <v>9.2501372982157992</v>
      </c>
      <c r="BK52" s="3">
        <f t="shared" si="43"/>
        <v>9.6011056678715843</v>
      </c>
      <c r="BL52" s="3">
        <f t="shared" si="43"/>
        <v>9.9503915910482821</v>
      </c>
      <c r="BM52" s="3">
        <f t="shared" si="43"/>
        <v>10.298069380082687</v>
      </c>
      <c r="BN52" s="3">
        <f t="shared" si="43"/>
        <v>10.644207360356035</v>
      </c>
      <c r="BO52" s="3">
        <f t="shared" si="43"/>
        <v>10.988868554635513</v>
      </c>
      <c r="BP52" s="3">
        <f t="shared" si="43"/>
        <v>11.332111267727287</v>
      </c>
      <c r="BQ52" s="3">
        <f t="shared" ref="BQ52:CE52" si="44">EXP(-1.0587+0.8836*LN(BQ51)+0.284)</f>
        <v>7.3554582707091054</v>
      </c>
      <c r="BR52" s="3">
        <f t="shared" si="44"/>
        <v>7.7169254509488665</v>
      </c>
      <c r="BS52" s="3">
        <f t="shared" si="44"/>
        <v>8.0761749020428741</v>
      </c>
      <c r="BT52" s="3">
        <f t="shared" si="44"/>
        <v>8.4333306399453285</v>
      </c>
      <c r="BU52" s="3">
        <f t="shared" si="44"/>
        <v>8.7885041563169572</v>
      </c>
      <c r="BV52" s="3">
        <f t="shared" si="44"/>
        <v>9.1417961967286043</v>
      </c>
      <c r="BW52" s="3">
        <f t="shared" si="44"/>
        <v>9.4932982198177278</v>
      </c>
      <c r="BX52" s="3">
        <f t="shared" si="44"/>
        <v>9.8430936055947527</v>
      </c>
      <c r="BY52" s="3">
        <f t="shared" si="44"/>
        <v>10.191258664364552</v>
      </c>
      <c r="BZ52" s="3">
        <f t="shared" si="44"/>
        <v>10.537863485589643</v>
      </c>
      <c r="CA52" s="3">
        <f t="shared" si="44"/>
        <v>6.5687049637249597</v>
      </c>
      <c r="CB52" s="3">
        <f t="shared" si="44"/>
        <v>6.9354429222581322</v>
      </c>
      <c r="CC52" s="3">
        <f t="shared" si="44"/>
        <v>7.2996424750114794</v>
      </c>
      <c r="CD52" s="3">
        <f t="shared" si="44"/>
        <v>7.6614627555859434</v>
      </c>
      <c r="CE52" s="3">
        <f t="shared" si="44"/>
        <v>8.0210449830229091</v>
      </c>
      <c r="CF52" s="3">
        <f>EXP(-1.0587+0.8836*LN(CF51)+0.284)</f>
        <v>8.378515282602546</v>
      </c>
      <c r="CG52" s="3">
        <f t="shared" ref="CG52:EC52" si="45">EXP(-1.0587+0.8836*LN(CG51)+0.284)</f>
        <v>8.7339869479751293</v>
      </c>
      <c r="CH52" s="3">
        <f t="shared" si="45"/>
        <v>9.0875622758803498</v>
      </c>
      <c r="CI52" s="3">
        <f t="shared" si="45"/>
        <v>9.4393340694529488</v>
      </c>
      <c r="CJ52" s="3">
        <f t="shared" si="45"/>
        <v>9.7893868814142149</v>
      </c>
      <c r="CK52" s="3">
        <f t="shared" si="45"/>
        <v>5.8843545569824052</v>
      </c>
      <c r="CL52" s="3">
        <f t="shared" si="45"/>
        <v>6.2562724423292568</v>
      </c>
      <c r="CM52" s="3">
        <f t="shared" si="45"/>
        <v>6.6252983686888234</v>
      </c>
      <c r="CN52" s="3">
        <f t="shared" si="45"/>
        <v>6.9916346322090552</v>
      </c>
      <c r="CO52" s="3">
        <f t="shared" si="45"/>
        <v>7.3554582707091054</v>
      </c>
      <c r="CP52" s="3">
        <f t="shared" si="45"/>
        <v>7.7169254509488665</v>
      </c>
      <c r="CQ52" s="3">
        <f t="shared" si="45"/>
        <v>8.0761749020428741</v>
      </c>
      <c r="CR52" s="3">
        <f t="shared" si="45"/>
        <v>8.4333306399453285</v>
      </c>
      <c r="CS52" s="3">
        <f t="shared" si="45"/>
        <v>8.7885041563169572</v>
      </c>
      <c r="CT52" s="3">
        <f t="shared" si="45"/>
        <v>9.1417961967286043</v>
      </c>
      <c r="CU52" s="3">
        <f t="shared" si="45"/>
        <v>9.4932982198177278</v>
      </c>
      <c r="CV52" s="3">
        <f t="shared" si="45"/>
        <v>9.8430936055947527</v>
      </c>
      <c r="CW52" s="3">
        <f t="shared" si="45"/>
        <v>10.191258664364552</v>
      </c>
      <c r="CX52" s="3">
        <f t="shared" si="45"/>
        <v>10.537863485589643</v>
      </c>
      <c r="CY52" s="3">
        <f t="shared" si="45"/>
        <v>10.882972657091019</v>
      </c>
      <c r="CZ52" s="3">
        <f t="shared" si="45"/>
        <v>6.76650505916417</v>
      </c>
      <c r="DA52" s="3">
        <f t="shared" si="45"/>
        <v>7.1318552026065802</v>
      </c>
      <c r="DB52" s="3">
        <f t="shared" si="45"/>
        <v>7.4947550495171331</v>
      </c>
      <c r="DC52" s="3">
        <f t="shared" si="45"/>
        <v>7.8553536967867039</v>
      </c>
      <c r="DD52" s="3">
        <f t="shared" si="45"/>
        <v>8.2137839246830069</v>
      </c>
      <c r="DE52" s="3">
        <f t="shared" si="45"/>
        <v>8.5701646978675381</v>
      </c>
      <c r="DF52" s="3">
        <f t="shared" si="45"/>
        <v>8.9246031836151793</v>
      </c>
      <c r="DG52" s="3">
        <f t="shared" si="45"/>
        <v>9.2771963979226335</v>
      </c>
      <c r="DH52" s="3">
        <f t="shared" si="45"/>
        <v>9.6280325611487427</v>
      </c>
      <c r="DI52" s="3">
        <f t="shared" si="45"/>
        <v>9.9771922242910485</v>
      </c>
      <c r="DJ52" s="3">
        <f t="shared" si="45"/>
        <v>10.324749212239388</v>
      </c>
      <c r="DK52" s="3">
        <f t="shared" si="45"/>
        <v>10.670771419577713</v>
      </c>
      <c r="DL52" s="3">
        <f t="shared" si="45"/>
        <v>11.015321486541216</v>
      </c>
      <c r="DM52" s="3">
        <f t="shared" si="45"/>
        <v>11.358457376773886</v>
      </c>
      <c r="DN52" s="3">
        <f t="shared" si="45"/>
        <v>11.700232874016804</v>
      </c>
      <c r="DO52" s="3">
        <f t="shared" si="45"/>
        <v>12.040698011402146</v>
      </c>
      <c r="DP52" s="3">
        <f t="shared" si="45"/>
        <v>12.379899444358182</v>
      </c>
      <c r="DQ52" s="3">
        <f t="shared" si="45"/>
        <v>12.717880776047881</v>
      </c>
      <c r="DR52" s="3">
        <f t="shared" si="45"/>
        <v>13.054682842626852</v>
      </c>
      <c r="DS52" s="3">
        <f t="shared" si="45"/>
        <v>13.390343964307744</v>
      </c>
      <c r="DT52" s="3">
        <f t="shared" si="45"/>
        <v>5.4513184219524131</v>
      </c>
      <c r="DU52" s="3">
        <f t="shared" si="45"/>
        <v>5.8268653500280578</v>
      </c>
      <c r="DV52" s="3">
        <f t="shared" si="45"/>
        <v>6.1992479892359196</v>
      </c>
      <c r="DW52" s="3">
        <f t="shared" si="45"/>
        <v>6.5687049637249597</v>
      </c>
      <c r="DX52" s="3">
        <f t="shared" si="45"/>
        <v>6.9354429222581322</v>
      </c>
      <c r="DY52" s="3">
        <f t="shared" si="45"/>
        <v>7.2996424750114794</v>
      </c>
      <c r="DZ52" s="3">
        <f t="shared" si="45"/>
        <v>7.6614627555859434</v>
      </c>
      <c r="EA52" s="3">
        <f t="shared" si="45"/>
        <v>8.0210449830229091</v>
      </c>
      <c r="EB52" s="3">
        <f t="shared" si="45"/>
        <v>8.378515282602546</v>
      </c>
      <c r="EC52" s="3">
        <f t="shared" si="45"/>
        <v>8.7339869479751293</v>
      </c>
    </row>
    <row r="53" spans="1:133" s="58" customFormat="1" x14ac:dyDescent="0.25">
      <c r="A53" s="58" t="s">
        <v>42</v>
      </c>
      <c r="B53" s="58" t="s">
        <v>0</v>
      </c>
      <c r="D53" s="3">
        <f>$C$45*70</f>
        <v>23.1</v>
      </c>
      <c r="E53" s="3">
        <f t="shared" ref="E53:BP53" si="46">$C$45*70</f>
        <v>23.1</v>
      </c>
      <c r="F53" s="3">
        <f t="shared" si="46"/>
        <v>23.1</v>
      </c>
      <c r="G53" s="3">
        <f t="shared" si="46"/>
        <v>23.1</v>
      </c>
      <c r="H53" s="3">
        <f t="shared" si="46"/>
        <v>23.1</v>
      </c>
      <c r="I53" s="3">
        <f t="shared" si="46"/>
        <v>23.1</v>
      </c>
      <c r="J53" s="3">
        <f t="shared" si="46"/>
        <v>23.1</v>
      </c>
      <c r="K53" s="3">
        <f t="shared" si="46"/>
        <v>23.1</v>
      </c>
      <c r="L53" s="3">
        <f t="shared" si="46"/>
        <v>23.1</v>
      </c>
      <c r="M53" s="3">
        <f t="shared" si="46"/>
        <v>23.1</v>
      </c>
      <c r="N53" s="3">
        <f t="shared" si="46"/>
        <v>23.1</v>
      </c>
      <c r="O53" s="3">
        <f t="shared" si="46"/>
        <v>23.1</v>
      </c>
      <c r="P53" s="3">
        <f t="shared" si="46"/>
        <v>23.1</v>
      </c>
      <c r="Q53" s="3">
        <f t="shared" si="46"/>
        <v>23.1</v>
      </c>
      <c r="R53" s="3">
        <f t="shared" si="46"/>
        <v>23.1</v>
      </c>
      <c r="S53" s="3">
        <f t="shared" si="46"/>
        <v>23.1</v>
      </c>
      <c r="T53" s="3">
        <f t="shared" si="46"/>
        <v>23.1</v>
      </c>
      <c r="U53" s="3">
        <f t="shared" si="46"/>
        <v>23.1</v>
      </c>
      <c r="V53" s="3">
        <f t="shared" si="46"/>
        <v>23.1</v>
      </c>
      <c r="W53" s="3">
        <f t="shared" si="46"/>
        <v>23.1</v>
      </c>
      <c r="X53" s="3">
        <f t="shared" si="46"/>
        <v>23.1</v>
      </c>
      <c r="Y53" s="3">
        <f t="shared" si="46"/>
        <v>23.1</v>
      </c>
      <c r="Z53" s="3">
        <f t="shared" si="46"/>
        <v>23.1</v>
      </c>
      <c r="AA53" s="3">
        <f t="shared" si="46"/>
        <v>23.1</v>
      </c>
      <c r="AB53" s="3">
        <f t="shared" si="46"/>
        <v>23.1</v>
      </c>
      <c r="AC53" s="3">
        <f t="shared" si="46"/>
        <v>23.1</v>
      </c>
      <c r="AD53" s="3">
        <f t="shared" si="46"/>
        <v>23.1</v>
      </c>
      <c r="AE53" s="3">
        <f t="shared" si="46"/>
        <v>23.1</v>
      </c>
      <c r="AF53" s="3">
        <f t="shared" si="46"/>
        <v>23.1</v>
      </c>
      <c r="AG53" s="6">
        <f t="shared" si="46"/>
        <v>23.1</v>
      </c>
      <c r="AH53" s="3">
        <f t="shared" si="46"/>
        <v>23.1</v>
      </c>
      <c r="AI53" s="3">
        <f t="shared" si="46"/>
        <v>23.1</v>
      </c>
      <c r="AJ53" s="3">
        <f t="shared" si="46"/>
        <v>23.1</v>
      </c>
      <c r="AK53" s="3">
        <f t="shared" si="46"/>
        <v>23.1</v>
      </c>
      <c r="AL53" s="3">
        <f t="shared" si="46"/>
        <v>23.1</v>
      </c>
      <c r="AM53" s="3">
        <f t="shared" si="46"/>
        <v>23.1</v>
      </c>
      <c r="AN53" s="3">
        <f t="shared" si="46"/>
        <v>23.1</v>
      </c>
      <c r="AO53" s="3">
        <f t="shared" si="46"/>
        <v>23.1</v>
      </c>
      <c r="AP53" s="3">
        <f t="shared" si="46"/>
        <v>23.1</v>
      </c>
      <c r="AQ53" s="3">
        <f t="shared" si="46"/>
        <v>23.1</v>
      </c>
      <c r="AR53" s="3">
        <f t="shared" si="46"/>
        <v>23.1</v>
      </c>
      <c r="AS53" s="3">
        <f t="shared" si="46"/>
        <v>23.1</v>
      </c>
      <c r="AT53" s="3">
        <f t="shared" si="46"/>
        <v>23.1</v>
      </c>
      <c r="AU53" s="3">
        <f t="shared" si="46"/>
        <v>23.1</v>
      </c>
      <c r="AV53" s="3">
        <f t="shared" si="46"/>
        <v>23.1</v>
      </c>
      <c r="AW53" s="3">
        <f t="shared" si="46"/>
        <v>23.1</v>
      </c>
      <c r="AX53" s="3">
        <f t="shared" si="46"/>
        <v>23.1</v>
      </c>
      <c r="AY53" s="3">
        <f t="shared" si="46"/>
        <v>23.1</v>
      </c>
      <c r="AZ53" s="3">
        <f t="shared" si="46"/>
        <v>23.1</v>
      </c>
      <c r="BA53" s="3">
        <f t="shared" si="46"/>
        <v>23.1</v>
      </c>
      <c r="BB53" s="3">
        <f t="shared" si="46"/>
        <v>23.1</v>
      </c>
      <c r="BC53" s="3">
        <f t="shared" si="46"/>
        <v>23.1</v>
      </c>
      <c r="BD53" s="3">
        <f t="shared" si="46"/>
        <v>23.1</v>
      </c>
      <c r="BE53" s="3">
        <f t="shared" si="46"/>
        <v>23.1</v>
      </c>
      <c r="BF53" s="3">
        <f t="shared" si="46"/>
        <v>23.1</v>
      </c>
      <c r="BG53" s="3">
        <f t="shared" si="46"/>
        <v>23.1</v>
      </c>
      <c r="BH53" s="3">
        <f t="shared" si="46"/>
        <v>23.1</v>
      </c>
      <c r="BI53" s="3">
        <f t="shared" si="46"/>
        <v>23.1</v>
      </c>
      <c r="BJ53" s="3">
        <f t="shared" si="46"/>
        <v>23.1</v>
      </c>
      <c r="BK53" s="3">
        <f t="shared" si="46"/>
        <v>23.1</v>
      </c>
      <c r="BL53" s="3">
        <f t="shared" si="46"/>
        <v>23.1</v>
      </c>
      <c r="BM53" s="3">
        <f t="shared" si="46"/>
        <v>23.1</v>
      </c>
      <c r="BN53" s="3">
        <f t="shared" si="46"/>
        <v>23.1</v>
      </c>
      <c r="BO53" s="3">
        <f t="shared" si="46"/>
        <v>23.1</v>
      </c>
      <c r="BP53" s="3">
        <f t="shared" si="46"/>
        <v>23.1</v>
      </c>
      <c r="BQ53" s="3">
        <f t="shared" ref="BQ53:EB53" si="47">$C$45*70</f>
        <v>23.1</v>
      </c>
      <c r="BR53" s="3">
        <f t="shared" si="47"/>
        <v>23.1</v>
      </c>
      <c r="BS53" s="3">
        <f t="shared" si="47"/>
        <v>23.1</v>
      </c>
      <c r="BT53" s="3">
        <f t="shared" si="47"/>
        <v>23.1</v>
      </c>
      <c r="BU53" s="3">
        <f t="shared" si="47"/>
        <v>23.1</v>
      </c>
      <c r="BV53" s="3">
        <f t="shared" si="47"/>
        <v>23.1</v>
      </c>
      <c r="BW53" s="3">
        <f t="shared" si="47"/>
        <v>23.1</v>
      </c>
      <c r="BX53" s="3">
        <f t="shared" si="47"/>
        <v>23.1</v>
      </c>
      <c r="BY53" s="3">
        <f t="shared" si="47"/>
        <v>23.1</v>
      </c>
      <c r="BZ53" s="3">
        <f t="shared" si="47"/>
        <v>23.1</v>
      </c>
      <c r="CA53" s="3">
        <f t="shared" si="47"/>
        <v>23.1</v>
      </c>
      <c r="CB53" s="3">
        <f t="shared" si="47"/>
        <v>23.1</v>
      </c>
      <c r="CC53" s="3">
        <f t="shared" si="47"/>
        <v>23.1</v>
      </c>
      <c r="CD53" s="3">
        <f t="shared" si="47"/>
        <v>23.1</v>
      </c>
      <c r="CE53" s="3">
        <f t="shared" si="47"/>
        <v>23.1</v>
      </c>
      <c r="CF53" s="3">
        <f t="shared" si="47"/>
        <v>23.1</v>
      </c>
      <c r="CG53" s="3">
        <f t="shared" si="47"/>
        <v>23.1</v>
      </c>
      <c r="CH53" s="3">
        <f t="shared" si="47"/>
        <v>23.1</v>
      </c>
      <c r="CI53" s="3">
        <f t="shared" si="47"/>
        <v>23.1</v>
      </c>
      <c r="CJ53" s="3">
        <f t="shared" si="47"/>
        <v>23.1</v>
      </c>
      <c r="CK53" s="3">
        <f t="shared" si="47"/>
        <v>23.1</v>
      </c>
      <c r="CL53" s="3">
        <f t="shared" si="47"/>
        <v>23.1</v>
      </c>
      <c r="CM53" s="3">
        <f t="shared" si="47"/>
        <v>23.1</v>
      </c>
      <c r="CN53" s="3">
        <f t="shared" si="47"/>
        <v>23.1</v>
      </c>
      <c r="CO53" s="3">
        <f t="shared" si="47"/>
        <v>23.1</v>
      </c>
      <c r="CP53" s="3">
        <f t="shared" si="47"/>
        <v>23.1</v>
      </c>
      <c r="CQ53" s="3">
        <f t="shared" si="47"/>
        <v>23.1</v>
      </c>
      <c r="CR53" s="3">
        <f t="shared" si="47"/>
        <v>23.1</v>
      </c>
      <c r="CS53" s="3">
        <f t="shared" si="47"/>
        <v>23.1</v>
      </c>
      <c r="CT53" s="3">
        <f t="shared" si="47"/>
        <v>23.1</v>
      </c>
      <c r="CU53" s="3">
        <f t="shared" si="47"/>
        <v>23.1</v>
      </c>
      <c r="CV53" s="3">
        <f t="shared" si="47"/>
        <v>23.1</v>
      </c>
      <c r="CW53" s="3">
        <f t="shared" si="47"/>
        <v>23.1</v>
      </c>
      <c r="CX53" s="3">
        <f t="shared" si="47"/>
        <v>23.1</v>
      </c>
      <c r="CY53" s="3">
        <f t="shared" si="47"/>
        <v>23.1</v>
      </c>
      <c r="CZ53" s="3">
        <f t="shared" si="47"/>
        <v>23.1</v>
      </c>
      <c r="DA53" s="3">
        <f t="shared" si="47"/>
        <v>23.1</v>
      </c>
      <c r="DB53" s="3">
        <f t="shared" si="47"/>
        <v>23.1</v>
      </c>
      <c r="DC53" s="3">
        <f t="shared" si="47"/>
        <v>23.1</v>
      </c>
      <c r="DD53" s="3">
        <f t="shared" si="47"/>
        <v>23.1</v>
      </c>
      <c r="DE53" s="3">
        <f t="shared" si="47"/>
        <v>23.1</v>
      </c>
      <c r="DF53" s="3">
        <f t="shared" si="47"/>
        <v>23.1</v>
      </c>
      <c r="DG53" s="3">
        <f t="shared" si="47"/>
        <v>23.1</v>
      </c>
      <c r="DH53" s="3">
        <f t="shared" si="47"/>
        <v>23.1</v>
      </c>
      <c r="DI53" s="3">
        <f t="shared" si="47"/>
        <v>23.1</v>
      </c>
      <c r="DJ53" s="3">
        <f t="shared" si="47"/>
        <v>23.1</v>
      </c>
      <c r="DK53" s="3">
        <f t="shared" si="47"/>
        <v>23.1</v>
      </c>
      <c r="DL53" s="3">
        <f t="shared" si="47"/>
        <v>23.1</v>
      </c>
      <c r="DM53" s="3">
        <f t="shared" si="47"/>
        <v>23.1</v>
      </c>
      <c r="DN53" s="3">
        <f t="shared" si="47"/>
        <v>23.1</v>
      </c>
      <c r="DO53" s="3">
        <f t="shared" si="47"/>
        <v>23.1</v>
      </c>
      <c r="DP53" s="3">
        <f t="shared" si="47"/>
        <v>23.1</v>
      </c>
      <c r="DQ53" s="3">
        <f t="shared" si="47"/>
        <v>23.1</v>
      </c>
      <c r="DR53" s="3">
        <f t="shared" si="47"/>
        <v>23.1</v>
      </c>
      <c r="DS53" s="3">
        <f t="shared" si="47"/>
        <v>23.1</v>
      </c>
      <c r="DT53" s="3">
        <f t="shared" si="47"/>
        <v>23.1</v>
      </c>
      <c r="DU53" s="3">
        <f t="shared" si="47"/>
        <v>23.1</v>
      </c>
      <c r="DV53" s="3">
        <f t="shared" si="47"/>
        <v>23.1</v>
      </c>
      <c r="DW53" s="3">
        <f t="shared" si="47"/>
        <v>23.1</v>
      </c>
      <c r="DX53" s="3">
        <f t="shared" si="47"/>
        <v>23.1</v>
      </c>
      <c r="DY53" s="3">
        <f t="shared" si="47"/>
        <v>23.1</v>
      </c>
      <c r="DZ53" s="3">
        <f t="shared" si="47"/>
        <v>23.1</v>
      </c>
      <c r="EA53" s="3">
        <f t="shared" si="47"/>
        <v>23.1</v>
      </c>
      <c r="EB53" s="3">
        <f t="shared" si="47"/>
        <v>23.1</v>
      </c>
      <c r="EC53" s="3">
        <f>$C$45*70</f>
        <v>23.1</v>
      </c>
    </row>
    <row r="54" spans="1:133" s="58" customFormat="1" x14ac:dyDescent="0.25">
      <c r="A54" s="58" t="s">
        <v>43</v>
      </c>
      <c r="B54" s="58" t="s">
        <v>8</v>
      </c>
      <c r="D54" s="3">
        <v>0</v>
      </c>
      <c r="E54" s="3">
        <f>D54+$AG$37/30</f>
        <v>0.14666666666666667</v>
      </c>
      <c r="F54" s="3">
        <f>E54+$AG$37/30</f>
        <v>0.29333333333333333</v>
      </c>
      <c r="G54" s="3">
        <f t="shared" ref="G54:AE54" si="48">F54+$AG$37/30</f>
        <v>0.44</v>
      </c>
      <c r="H54" s="3">
        <f t="shared" si="48"/>
        <v>0.58666666666666667</v>
      </c>
      <c r="I54" s="3">
        <f t="shared" si="48"/>
        <v>0.73333333333333339</v>
      </c>
      <c r="J54" s="3">
        <f t="shared" si="48"/>
        <v>0.88000000000000012</v>
      </c>
      <c r="K54" s="3">
        <f t="shared" si="48"/>
        <v>1.0266666666666668</v>
      </c>
      <c r="L54" s="3">
        <f t="shared" si="48"/>
        <v>1.1733333333333336</v>
      </c>
      <c r="M54" s="3">
        <f t="shared" si="48"/>
        <v>1.3200000000000003</v>
      </c>
      <c r="N54" s="3">
        <f t="shared" si="48"/>
        <v>1.466666666666667</v>
      </c>
      <c r="O54" s="3">
        <f t="shared" si="48"/>
        <v>1.6133333333333337</v>
      </c>
      <c r="P54" s="3">
        <f t="shared" si="48"/>
        <v>1.7600000000000005</v>
      </c>
      <c r="Q54" s="3">
        <f t="shared" si="48"/>
        <v>1.9066666666666672</v>
      </c>
      <c r="R54" s="3">
        <f t="shared" si="48"/>
        <v>2.0533333333333337</v>
      </c>
      <c r="S54" s="3">
        <f t="shared" si="48"/>
        <v>2.2000000000000002</v>
      </c>
      <c r="T54" s="3">
        <f t="shared" si="48"/>
        <v>2.3466666666666667</v>
      </c>
      <c r="U54" s="3">
        <f t="shared" si="48"/>
        <v>2.4933333333333332</v>
      </c>
      <c r="V54" s="3">
        <f t="shared" si="48"/>
        <v>2.6399999999999997</v>
      </c>
      <c r="W54" s="3">
        <f t="shared" si="48"/>
        <v>2.7866666666666662</v>
      </c>
      <c r="X54" s="3">
        <f t="shared" si="48"/>
        <v>2.9333333333333327</v>
      </c>
      <c r="Y54" s="3">
        <f t="shared" si="48"/>
        <v>3.0799999999999992</v>
      </c>
      <c r="Z54" s="3">
        <f t="shared" si="48"/>
        <v>3.2266666666666657</v>
      </c>
      <c r="AA54" s="3">
        <f t="shared" si="48"/>
        <v>3.3733333333333322</v>
      </c>
      <c r="AB54" s="3">
        <f t="shared" si="48"/>
        <v>3.5199999999999987</v>
      </c>
      <c r="AC54" s="3">
        <f t="shared" si="48"/>
        <v>3.6666666666666652</v>
      </c>
      <c r="AD54" s="3">
        <f t="shared" si="48"/>
        <v>3.8133333333333317</v>
      </c>
      <c r="AE54" s="3">
        <f t="shared" si="48"/>
        <v>3.9599999999999982</v>
      </c>
      <c r="AF54" s="3">
        <f>AE54+$AG$37/30</f>
        <v>4.1066666666666647</v>
      </c>
      <c r="AG54" s="6">
        <f>10*$C$45</f>
        <v>3.3000000000000003</v>
      </c>
      <c r="AH54" s="3">
        <f>10*$C$45</f>
        <v>3.3000000000000003</v>
      </c>
      <c r="AI54" s="3">
        <f t="shared" ref="AI54:CT54" si="49">10*$C$45</f>
        <v>3.3000000000000003</v>
      </c>
      <c r="AJ54" s="3">
        <f t="shared" si="49"/>
        <v>3.3000000000000003</v>
      </c>
      <c r="AK54" s="3">
        <f t="shared" si="49"/>
        <v>3.3000000000000003</v>
      </c>
      <c r="AL54" s="3">
        <f t="shared" si="49"/>
        <v>3.3000000000000003</v>
      </c>
      <c r="AM54" s="3">
        <f t="shared" si="49"/>
        <v>3.3000000000000003</v>
      </c>
      <c r="AN54" s="3">
        <f t="shared" si="49"/>
        <v>3.3000000000000003</v>
      </c>
      <c r="AO54" s="3">
        <f t="shared" si="49"/>
        <v>3.3000000000000003</v>
      </c>
      <c r="AP54" s="3">
        <f t="shared" si="49"/>
        <v>3.3000000000000003</v>
      </c>
      <c r="AQ54" s="3">
        <f t="shared" si="49"/>
        <v>3.3000000000000003</v>
      </c>
      <c r="AR54" s="3">
        <f t="shared" si="49"/>
        <v>3.3000000000000003</v>
      </c>
      <c r="AS54" s="3">
        <f t="shared" si="49"/>
        <v>3.3000000000000003</v>
      </c>
      <c r="AT54" s="3">
        <f t="shared" si="49"/>
        <v>3.3000000000000003</v>
      </c>
      <c r="AU54" s="3">
        <f t="shared" si="49"/>
        <v>3.3000000000000003</v>
      </c>
      <c r="AV54" s="3">
        <f t="shared" si="49"/>
        <v>3.3000000000000003</v>
      </c>
      <c r="AW54" s="3">
        <f t="shared" si="49"/>
        <v>3.3000000000000003</v>
      </c>
      <c r="AX54" s="3">
        <f t="shared" si="49"/>
        <v>3.3000000000000003</v>
      </c>
      <c r="AY54" s="3">
        <f t="shared" si="49"/>
        <v>3.3000000000000003</v>
      </c>
      <c r="AZ54" s="3">
        <f t="shared" si="49"/>
        <v>3.3000000000000003</v>
      </c>
      <c r="BA54" s="3">
        <f t="shared" si="49"/>
        <v>3.3000000000000003</v>
      </c>
      <c r="BB54" s="3">
        <f t="shared" si="49"/>
        <v>3.3000000000000003</v>
      </c>
      <c r="BC54" s="3">
        <f t="shared" si="49"/>
        <v>3.3000000000000003</v>
      </c>
      <c r="BD54" s="3">
        <f t="shared" si="49"/>
        <v>3.3000000000000003</v>
      </c>
      <c r="BE54" s="3">
        <f t="shared" si="49"/>
        <v>3.3000000000000003</v>
      </c>
      <c r="BF54" s="3">
        <f t="shared" si="49"/>
        <v>3.3000000000000003</v>
      </c>
      <c r="BG54" s="3">
        <f t="shared" si="49"/>
        <v>3.3000000000000003</v>
      </c>
      <c r="BH54" s="3">
        <f t="shared" si="49"/>
        <v>3.3000000000000003</v>
      </c>
      <c r="BI54" s="3">
        <f t="shared" si="49"/>
        <v>3.3000000000000003</v>
      </c>
      <c r="BJ54" s="3">
        <f t="shared" si="49"/>
        <v>3.3000000000000003</v>
      </c>
      <c r="BK54" s="3">
        <f t="shared" si="49"/>
        <v>3.3000000000000003</v>
      </c>
      <c r="BL54" s="3">
        <f t="shared" si="49"/>
        <v>3.3000000000000003</v>
      </c>
      <c r="BM54" s="3">
        <f t="shared" si="49"/>
        <v>3.3000000000000003</v>
      </c>
      <c r="BN54" s="3">
        <f t="shared" si="49"/>
        <v>3.3000000000000003</v>
      </c>
      <c r="BO54" s="3">
        <f t="shared" si="49"/>
        <v>3.3000000000000003</v>
      </c>
      <c r="BP54" s="3">
        <f t="shared" si="49"/>
        <v>3.3000000000000003</v>
      </c>
      <c r="BQ54" s="3">
        <f t="shared" si="49"/>
        <v>3.3000000000000003</v>
      </c>
      <c r="BR54" s="3">
        <f t="shared" si="49"/>
        <v>3.3000000000000003</v>
      </c>
      <c r="BS54" s="3">
        <f t="shared" si="49"/>
        <v>3.3000000000000003</v>
      </c>
      <c r="BT54" s="3">
        <f t="shared" si="49"/>
        <v>3.3000000000000003</v>
      </c>
      <c r="BU54" s="3">
        <f t="shared" si="49"/>
        <v>3.3000000000000003</v>
      </c>
      <c r="BV54" s="3">
        <f t="shared" si="49"/>
        <v>3.3000000000000003</v>
      </c>
      <c r="BW54" s="3">
        <f t="shared" si="49"/>
        <v>3.3000000000000003</v>
      </c>
      <c r="BX54" s="3">
        <f t="shared" si="49"/>
        <v>3.3000000000000003</v>
      </c>
      <c r="BY54" s="3">
        <f t="shared" si="49"/>
        <v>3.3000000000000003</v>
      </c>
      <c r="BZ54" s="3">
        <f t="shared" si="49"/>
        <v>3.3000000000000003</v>
      </c>
      <c r="CA54" s="3">
        <f t="shared" si="49"/>
        <v>3.3000000000000003</v>
      </c>
      <c r="CB54" s="3">
        <f t="shared" si="49"/>
        <v>3.3000000000000003</v>
      </c>
      <c r="CC54" s="3">
        <f t="shared" si="49"/>
        <v>3.3000000000000003</v>
      </c>
      <c r="CD54" s="3">
        <f t="shared" si="49"/>
        <v>3.3000000000000003</v>
      </c>
      <c r="CE54" s="3">
        <f t="shared" si="49"/>
        <v>3.3000000000000003</v>
      </c>
      <c r="CF54" s="3">
        <f t="shared" si="49"/>
        <v>3.3000000000000003</v>
      </c>
      <c r="CG54" s="3">
        <f t="shared" si="49"/>
        <v>3.3000000000000003</v>
      </c>
      <c r="CH54" s="3">
        <f t="shared" si="49"/>
        <v>3.3000000000000003</v>
      </c>
      <c r="CI54" s="3">
        <f t="shared" si="49"/>
        <v>3.3000000000000003</v>
      </c>
      <c r="CJ54" s="3">
        <f t="shared" si="49"/>
        <v>3.3000000000000003</v>
      </c>
      <c r="CK54" s="3">
        <f t="shared" si="49"/>
        <v>3.3000000000000003</v>
      </c>
      <c r="CL54" s="3">
        <f t="shared" si="49"/>
        <v>3.3000000000000003</v>
      </c>
      <c r="CM54" s="3">
        <f t="shared" si="49"/>
        <v>3.3000000000000003</v>
      </c>
      <c r="CN54" s="3">
        <f t="shared" si="49"/>
        <v>3.3000000000000003</v>
      </c>
      <c r="CO54" s="3">
        <f t="shared" si="49"/>
        <v>3.3000000000000003</v>
      </c>
      <c r="CP54" s="3">
        <f t="shared" si="49"/>
        <v>3.3000000000000003</v>
      </c>
      <c r="CQ54" s="3">
        <f t="shared" si="49"/>
        <v>3.3000000000000003</v>
      </c>
      <c r="CR54" s="3">
        <f t="shared" si="49"/>
        <v>3.3000000000000003</v>
      </c>
      <c r="CS54" s="3">
        <f t="shared" si="49"/>
        <v>3.3000000000000003</v>
      </c>
      <c r="CT54" s="3">
        <f t="shared" si="49"/>
        <v>3.3000000000000003</v>
      </c>
      <c r="CU54" s="3">
        <f t="shared" ref="CU54:EC54" si="50">10*$C$45</f>
        <v>3.3000000000000003</v>
      </c>
      <c r="CV54" s="3">
        <f t="shared" si="50"/>
        <v>3.3000000000000003</v>
      </c>
      <c r="CW54" s="3">
        <f t="shared" si="50"/>
        <v>3.3000000000000003</v>
      </c>
      <c r="CX54" s="3">
        <f t="shared" si="50"/>
        <v>3.3000000000000003</v>
      </c>
      <c r="CY54" s="3">
        <f t="shared" si="50"/>
        <v>3.3000000000000003</v>
      </c>
      <c r="CZ54" s="3">
        <f t="shared" si="50"/>
        <v>3.3000000000000003</v>
      </c>
      <c r="DA54" s="3">
        <f t="shared" si="50"/>
        <v>3.3000000000000003</v>
      </c>
      <c r="DB54" s="3">
        <f t="shared" si="50"/>
        <v>3.3000000000000003</v>
      </c>
      <c r="DC54" s="3">
        <f t="shared" si="50"/>
        <v>3.3000000000000003</v>
      </c>
      <c r="DD54" s="3">
        <f t="shared" si="50"/>
        <v>3.3000000000000003</v>
      </c>
      <c r="DE54" s="3">
        <f t="shared" si="50"/>
        <v>3.3000000000000003</v>
      </c>
      <c r="DF54" s="3">
        <f t="shared" si="50"/>
        <v>3.3000000000000003</v>
      </c>
      <c r="DG54" s="3">
        <f t="shared" si="50"/>
        <v>3.3000000000000003</v>
      </c>
      <c r="DH54" s="3">
        <f t="shared" si="50"/>
        <v>3.3000000000000003</v>
      </c>
      <c r="DI54" s="3">
        <f t="shared" si="50"/>
        <v>3.3000000000000003</v>
      </c>
      <c r="DJ54" s="3">
        <f t="shared" si="50"/>
        <v>3.3000000000000003</v>
      </c>
      <c r="DK54" s="3">
        <f t="shared" si="50"/>
        <v>3.3000000000000003</v>
      </c>
      <c r="DL54" s="3">
        <f t="shared" si="50"/>
        <v>3.3000000000000003</v>
      </c>
      <c r="DM54" s="3">
        <f t="shared" si="50"/>
        <v>3.3000000000000003</v>
      </c>
      <c r="DN54" s="3">
        <f t="shared" si="50"/>
        <v>3.3000000000000003</v>
      </c>
      <c r="DO54" s="3">
        <f t="shared" si="50"/>
        <v>3.3000000000000003</v>
      </c>
      <c r="DP54" s="3">
        <f t="shared" si="50"/>
        <v>3.3000000000000003</v>
      </c>
      <c r="DQ54" s="3">
        <f t="shared" si="50"/>
        <v>3.3000000000000003</v>
      </c>
      <c r="DR54" s="3">
        <f t="shared" si="50"/>
        <v>3.3000000000000003</v>
      </c>
      <c r="DS54" s="3">
        <f t="shared" si="50"/>
        <v>3.3000000000000003</v>
      </c>
      <c r="DT54" s="3">
        <f t="shared" si="50"/>
        <v>3.3000000000000003</v>
      </c>
      <c r="DU54" s="3">
        <f t="shared" si="50"/>
        <v>3.3000000000000003</v>
      </c>
      <c r="DV54" s="3">
        <f t="shared" si="50"/>
        <v>3.3000000000000003</v>
      </c>
      <c r="DW54" s="3">
        <f t="shared" si="50"/>
        <v>3.3000000000000003</v>
      </c>
      <c r="DX54" s="3">
        <f t="shared" si="50"/>
        <v>3.3000000000000003</v>
      </c>
      <c r="DY54" s="3">
        <f t="shared" si="50"/>
        <v>3.3000000000000003</v>
      </c>
      <c r="DZ54" s="3">
        <f t="shared" si="50"/>
        <v>3.3000000000000003</v>
      </c>
      <c r="EA54" s="3">
        <f t="shared" si="50"/>
        <v>3.3000000000000003</v>
      </c>
      <c r="EB54" s="3">
        <f t="shared" si="50"/>
        <v>3.3000000000000003</v>
      </c>
      <c r="EC54" s="3">
        <f t="shared" si="50"/>
        <v>3.3000000000000003</v>
      </c>
    </row>
    <row r="55" spans="1:133" s="58" customFormat="1" x14ac:dyDescent="0.25">
      <c r="A55" s="58" t="s">
        <v>44</v>
      </c>
      <c r="B55" s="58" t="s">
        <v>9</v>
      </c>
      <c r="C55" s="3">
        <f>SUM(D55:DD55)</f>
        <v>16228.442243424046</v>
      </c>
      <c r="D55" s="3">
        <f>((D51+D52)*0.475+D53+D54)*44/12</f>
        <v>85.235024383836887</v>
      </c>
      <c r="E55" s="3">
        <f>((E51+E52)*0.475+E53+E54)*44/12</f>
        <v>88.950472620372409</v>
      </c>
      <c r="F55" s="3">
        <f t="shared" ref="F55:BP55" si="51">((F51+F52)*0.475+F53+F54)*44/12</f>
        <v>92.557460966479013</v>
      </c>
      <c r="G55" s="3">
        <f t="shared" si="51"/>
        <v>96.118722186630066</v>
      </c>
      <c r="H55" s="3">
        <f t="shared" si="51"/>
        <v>99.650858840716879</v>
      </c>
      <c r="I55" s="3">
        <f t="shared" si="51"/>
        <v>103.16176875041555</v>
      </c>
      <c r="J55" s="3">
        <f t="shared" si="51"/>
        <v>106.65606350055167</v>
      </c>
      <c r="K55" s="3">
        <f t="shared" si="51"/>
        <v>110.13675813108217</v>
      </c>
      <c r="L55" s="3">
        <f t="shared" si="51"/>
        <v>113.60597276307134</v>
      </c>
      <c r="M55" s="3">
        <f t="shared" si="51"/>
        <v>117.06527643816897</v>
      </c>
      <c r="N55" s="3">
        <f t="shared" si="51"/>
        <v>120.51587532157022</v>
      </c>
      <c r="O55" s="3">
        <f t="shared" si="51"/>
        <v>123.95872427475462</v>
      </c>
      <c r="P55" s="3">
        <f t="shared" si="51"/>
        <v>127.39459713264785</v>
      </c>
      <c r="Q55" s="3">
        <f t="shared" si="51"/>
        <v>130.82413313385783</v>
      </c>
      <c r="R55" s="3">
        <f t="shared" si="51"/>
        <v>134.24786880409209</v>
      </c>
      <c r="S55" s="3">
        <f t="shared" si="51"/>
        <v>137.66626056096666</v>
      </c>
      <c r="T55" s="3">
        <f t="shared" si="51"/>
        <v>141.0797011769312</v>
      </c>
      <c r="U55" s="3">
        <f t="shared" si="51"/>
        <v>144.48853204723613</v>
      </c>
      <c r="V55" s="3">
        <f t="shared" si="51"/>
        <v>147.89305251476029</v>
      </c>
      <c r="W55" s="3">
        <f t="shared" si="51"/>
        <v>151.29352708136099</v>
      </c>
      <c r="X55" s="3">
        <f t="shared" si="51"/>
        <v>154.69019107030525</v>
      </c>
      <c r="Y55" s="3">
        <f t="shared" si="51"/>
        <v>158.08325513293823</v>
      </c>
      <c r="Z55" s="3">
        <f t="shared" si="51"/>
        <v>161.4729088790464</v>
      </c>
      <c r="AA55" s="3">
        <f t="shared" si="51"/>
        <v>164.85932383321517</v>
      </c>
      <c r="AB55" s="3">
        <f t="shared" si="51"/>
        <v>168.24265586604562</v>
      </c>
      <c r="AC55" s="3">
        <f t="shared" si="51"/>
        <v>171.62304721140649</v>
      </c>
      <c r="AD55" s="3">
        <f t="shared" si="51"/>
        <v>175.00062815387125</v>
      </c>
      <c r="AE55" s="3">
        <f t="shared" si="51"/>
        <v>178.37551845081808</v>
      </c>
      <c r="AF55" s="3">
        <f t="shared" si="51"/>
        <v>181.74782853915357</v>
      </c>
      <c r="AG55" s="6">
        <f t="shared" si="51"/>
        <v>142.80618432582708</v>
      </c>
      <c r="AH55" s="3">
        <f t="shared" si="51"/>
        <v>145.68003626036239</v>
      </c>
      <c r="AI55" s="3">
        <f t="shared" si="51"/>
        <v>148.54939812412462</v>
      </c>
      <c r="AJ55" s="3">
        <f t="shared" si="51"/>
        <v>151.41455510110686</v>
      </c>
      <c r="AK55" s="3">
        <f t="shared" si="51"/>
        <v>154.27575987091848</v>
      </c>
      <c r="AL55" s="3">
        <f t="shared" si="51"/>
        <v>157.13323778737555</v>
      </c>
      <c r="AM55" s="3">
        <f t="shared" si="51"/>
        <v>159.98719101991421</v>
      </c>
      <c r="AN55" s="3">
        <f t="shared" si="51"/>
        <v>162.83780190412111</v>
      </c>
      <c r="AO55" s="3">
        <f t="shared" si="51"/>
        <v>165.6852356808391</v>
      </c>
      <c r="AP55" s="3">
        <f t="shared" si="51"/>
        <v>168.52964275667998</v>
      </c>
      <c r="AQ55" s="3">
        <f t="shared" si="51"/>
        <v>171.37116058567531</v>
      </c>
      <c r="AR55" s="3">
        <f t="shared" si="51"/>
        <v>174.20991524791907</v>
      </c>
      <c r="AS55" s="3">
        <f t="shared" si="51"/>
        <v>177.04602278357882</v>
      </c>
      <c r="AT55" s="3">
        <f t="shared" si="51"/>
        <v>179.87959032769459</v>
      </c>
      <c r="AU55" s="3">
        <f t="shared" si="51"/>
        <v>182.710717081453</v>
      </c>
      <c r="AV55" s="3">
        <f t="shared" si="51"/>
        <v>185.53949514823987</v>
      </c>
      <c r="AW55" s="3">
        <f t="shared" si="51"/>
        <v>188.36601025710868</v>
      </c>
      <c r="AX55" s="3">
        <f t="shared" si="51"/>
        <v>191.19034239191424</v>
      </c>
      <c r="AY55" s="3">
        <f t="shared" si="51"/>
        <v>194.0125663409334</v>
      </c>
      <c r="AZ55" s="3">
        <f t="shared" si="51"/>
        <v>196.83275217909258</v>
      </c>
      <c r="BA55" s="3">
        <f t="shared" si="51"/>
        <v>199.65096569277776</v>
      </c>
      <c r="BB55" s="3">
        <f t="shared" si="51"/>
        <v>141.92096986923497</v>
      </c>
      <c r="BC55" s="3">
        <f t="shared" si="51"/>
        <v>144.79626657790732</v>
      </c>
      <c r="BD55" s="3">
        <f t="shared" si="51"/>
        <v>147.66697795712497</v>
      </c>
      <c r="BE55" s="3">
        <f t="shared" si="51"/>
        <v>150.533400436336</v>
      </c>
      <c r="BF55" s="3">
        <f t="shared" si="51"/>
        <v>153.39579608865003</v>
      </c>
      <c r="BG55" s="3">
        <f t="shared" si="51"/>
        <v>156.25439819214139</v>
      </c>
      <c r="BH55" s="3">
        <f t="shared" si="51"/>
        <v>159.10941566035461</v>
      </c>
      <c r="BI55" s="3">
        <f t="shared" si="51"/>
        <v>161.96103661444013</v>
      </c>
      <c r="BJ55" s="3">
        <f t="shared" si="51"/>
        <v>164.80943129439251</v>
      </c>
      <c r="BK55" s="3">
        <f t="shared" si="51"/>
        <v>167.65475445487633</v>
      </c>
      <c r="BL55" s="3">
        <f t="shared" si="51"/>
        <v>170.49714735440912</v>
      </c>
      <c r="BM55" s="3">
        <f t="shared" si="51"/>
        <v>173.33673942031066</v>
      </c>
      <c r="BN55" s="3">
        <f t="shared" si="51"/>
        <v>176.17364965262013</v>
      </c>
      <c r="BO55" s="3">
        <f t="shared" si="51"/>
        <v>179.00798781599019</v>
      </c>
      <c r="BP55" s="3">
        <f t="shared" si="51"/>
        <v>181.83985545795835</v>
      </c>
      <c r="BQ55" s="3">
        <f t="shared" ref="BQ55:CE55" si="52">((BQ51+BQ52)*0.475+BQ53+BQ54)*44/12</f>
        <v>149.65186473815172</v>
      </c>
      <c r="BR55" s="3">
        <f t="shared" si="52"/>
        <v>152.51547332706926</v>
      </c>
      <c r="BS55" s="3">
        <f t="shared" si="52"/>
        <v>155.37521937105799</v>
      </c>
      <c r="BT55" s="3">
        <f t="shared" si="52"/>
        <v>158.23131886457145</v>
      </c>
      <c r="BU55" s="3">
        <f t="shared" si="52"/>
        <v>161.08396598891869</v>
      </c>
      <c r="BV55" s="3">
        <f t="shared" si="52"/>
        <v>163.9333362093023</v>
      </c>
      <c r="BW55" s="3">
        <f t="shared" si="52"/>
        <v>166.77958881618255</v>
      </c>
      <c r="BX55" s="3">
        <f t="shared" si="52"/>
        <v>169.62286902974418</v>
      </c>
      <c r="BY55" s="3">
        <f t="shared" si="52"/>
        <v>172.46330975710157</v>
      </c>
      <c r="BZ55" s="3">
        <f t="shared" si="52"/>
        <v>175.30103307073531</v>
      </c>
      <c r="CA55" s="3">
        <f t="shared" si="52"/>
        <v>143.46979572848764</v>
      </c>
      <c r="CB55" s="3">
        <f t="shared" si="52"/>
        <v>146.34258425626624</v>
      </c>
      <c r="CC55" s="3">
        <f t="shared" si="52"/>
        <v>149.21095172731168</v>
      </c>
      <c r="CD55" s="3">
        <f t="shared" si="52"/>
        <v>152.07517529931218</v>
      </c>
      <c r="CE55" s="3">
        <f t="shared" si="52"/>
        <v>154.9355009287649</v>
      </c>
      <c r="CF55" s="3">
        <f>((CF51+CF52)*0.475+CF53+CF54)*44/12</f>
        <v>157.79214828386611</v>
      </c>
      <c r="CG55" s="3">
        <f t="shared" ref="CG55:EC55" si="53">((CG51+CG52)*0.475+CG53+CG54)*44/12</f>
        <v>160.64531468439003</v>
      </c>
      <c r="CH55" s="3">
        <f t="shared" si="53"/>
        <v>163.49517829715828</v>
      </c>
      <c r="CI55" s="3">
        <f t="shared" si="53"/>
        <v>166.3419007542972</v>
      </c>
      <c r="CJ55" s="3">
        <f t="shared" si="53"/>
        <v>169.1856293184631</v>
      </c>
      <c r="CK55" s="3">
        <f t="shared" si="53"/>
        <v>138.15347943674436</v>
      </c>
      <c r="CL55" s="3">
        <f t="shared" si="53"/>
        <v>141.03528967039009</v>
      </c>
      <c r="CM55" s="3">
        <f t="shared" si="53"/>
        <v>143.91206307546636</v>
      </c>
      <c r="CN55" s="3">
        <f t="shared" si="53"/>
        <v>146.78415198443079</v>
      </c>
      <c r="CO55" s="3">
        <f t="shared" si="53"/>
        <v>149.65186473815172</v>
      </c>
      <c r="CP55" s="3">
        <f t="shared" si="53"/>
        <v>152.51547332706926</v>
      </c>
      <c r="CQ55" s="3">
        <f t="shared" si="53"/>
        <v>155.37521937105799</v>
      </c>
      <c r="CR55" s="3">
        <f t="shared" si="53"/>
        <v>158.23131886457145</v>
      </c>
      <c r="CS55" s="3">
        <f t="shared" si="53"/>
        <v>161.08396598891869</v>
      </c>
      <c r="CT55" s="3">
        <f t="shared" si="53"/>
        <v>163.9333362093023</v>
      </c>
      <c r="CU55" s="3">
        <f t="shared" si="53"/>
        <v>166.77958881618255</v>
      </c>
      <c r="CV55" s="3">
        <f t="shared" si="53"/>
        <v>169.62286902974418</v>
      </c>
      <c r="CW55" s="3">
        <f t="shared" si="53"/>
        <v>172.46330975710157</v>
      </c>
      <c r="CX55" s="3">
        <f t="shared" si="53"/>
        <v>175.30103307073531</v>
      </c>
      <c r="CY55" s="3">
        <f t="shared" si="53"/>
        <v>178.13615146110018</v>
      </c>
      <c r="CZ55" s="3">
        <f t="shared" si="53"/>
        <v>145.01724931137758</v>
      </c>
      <c r="DA55" s="3">
        <f t="shared" si="53"/>
        <v>147.88762072787313</v>
      </c>
      <c r="DB55" s="3">
        <f t="shared" si="53"/>
        <v>150.75372454457568</v>
      </c>
      <c r="DC55" s="3">
        <f t="shared" si="53"/>
        <v>153.61582043857018</v>
      </c>
      <c r="DD55" s="3">
        <f t="shared" si="53"/>
        <v>156.47413966882291</v>
      </c>
      <c r="DE55" s="3">
        <f t="shared" si="53"/>
        <v>159.32888943211927</v>
      </c>
      <c r="DF55" s="3">
        <f t="shared" si="53"/>
        <v>162.18025637812977</v>
      </c>
      <c r="DG55" s="3">
        <f t="shared" si="53"/>
        <v>165.02840947638194</v>
      </c>
      <c r="DH55" s="3">
        <f t="shared" si="53"/>
        <v>167.87350237733406</v>
      </c>
      <c r="DI55" s="3">
        <f t="shared" si="53"/>
        <v>170.7156753739736</v>
      </c>
      <c r="DJ55" s="3">
        <f t="shared" si="53"/>
        <v>173.55505704465028</v>
      </c>
      <c r="DK55" s="3">
        <f t="shared" si="53"/>
        <v>176.39176563909783</v>
      </c>
      <c r="DL55" s="3">
        <f t="shared" si="53"/>
        <v>179.22591025572595</v>
      </c>
      <c r="DM55" s="3">
        <f t="shared" si="53"/>
        <v>182.05759184788118</v>
      </c>
      <c r="DN55" s="3">
        <f t="shared" si="53"/>
        <v>184.88690408891262</v>
      </c>
      <c r="DO55" s="3">
        <f t="shared" si="53"/>
        <v>187.71393411985875</v>
      </c>
      <c r="DP55" s="3">
        <f t="shared" si="53"/>
        <v>190.53876319892382</v>
      </c>
      <c r="DQ55" s="3">
        <f t="shared" si="53"/>
        <v>193.36146726828341</v>
      </c>
      <c r="DR55" s="3">
        <f t="shared" si="53"/>
        <v>196.18211745090844</v>
      </c>
      <c r="DS55" s="3">
        <f t="shared" si="53"/>
        <v>199.00078048783598</v>
      </c>
      <c r="DT55" s="3">
        <f t="shared" si="53"/>
        <v>134.82152108490047</v>
      </c>
      <c r="DU55" s="3">
        <f t="shared" si="53"/>
        <v>137.70965190129888</v>
      </c>
      <c r="DV55" s="3">
        <f t="shared" si="53"/>
        <v>140.59227158125256</v>
      </c>
      <c r="DW55" s="3">
        <f t="shared" si="53"/>
        <v>143.46979572848764</v>
      </c>
      <c r="DX55" s="3">
        <f t="shared" si="53"/>
        <v>146.34258425626624</v>
      </c>
      <c r="DY55" s="3">
        <f t="shared" si="53"/>
        <v>149.21095172731168</v>
      </c>
      <c r="DZ55" s="3">
        <f t="shared" si="53"/>
        <v>152.07517529931218</v>
      </c>
      <c r="EA55" s="3">
        <f t="shared" si="53"/>
        <v>154.9355009287649</v>
      </c>
      <c r="EB55" s="3">
        <f t="shared" si="53"/>
        <v>157.79214828386611</v>
      </c>
      <c r="EC55" s="3">
        <f t="shared" si="53"/>
        <v>160.64531468439003</v>
      </c>
    </row>
    <row r="56" spans="1:133" s="58" customFormat="1" x14ac:dyDescent="0.25">
      <c r="B56" s="57" t="s">
        <v>10</v>
      </c>
      <c r="C56" s="27">
        <f>AG55</f>
        <v>142.80618432582708</v>
      </c>
      <c r="E56" s="60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</row>
    <row r="57" spans="1:133" s="58" customFormat="1" x14ac:dyDescent="0.25">
      <c r="B57" s="57"/>
      <c r="C57" s="27"/>
      <c r="E57" s="60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</row>
    <row r="60" spans="1:133" s="58" customFormat="1" ht="18.75" x14ac:dyDescent="0.3">
      <c r="A60" s="78" t="s">
        <v>86</v>
      </c>
      <c r="B60" s="78"/>
      <c r="C60" s="78"/>
    </row>
    <row r="61" spans="1:133" s="58" customFormat="1" x14ac:dyDescent="0.25">
      <c r="A61" s="58" t="s">
        <v>36</v>
      </c>
      <c r="B61" s="58" t="s">
        <v>88</v>
      </c>
      <c r="C61" s="58">
        <v>80</v>
      </c>
      <c r="D61" s="58">
        <v>1</v>
      </c>
      <c r="E61" s="58">
        <v>2</v>
      </c>
      <c r="F61" s="58">
        <v>3</v>
      </c>
      <c r="G61" s="58">
        <v>4</v>
      </c>
      <c r="H61" s="58">
        <v>5</v>
      </c>
      <c r="I61" s="58">
        <v>6</v>
      </c>
      <c r="J61" s="58">
        <v>7</v>
      </c>
      <c r="K61" s="58">
        <v>8</v>
      </c>
      <c r="L61" s="58">
        <v>9</v>
      </c>
      <c r="M61" s="58">
        <v>10</v>
      </c>
      <c r="N61" s="58">
        <v>11</v>
      </c>
      <c r="O61" s="58">
        <v>12</v>
      </c>
      <c r="P61" s="58">
        <v>13</v>
      </c>
      <c r="Q61" s="58">
        <v>14</v>
      </c>
      <c r="R61" s="58">
        <v>15</v>
      </c>
      <c r="S61" s="58">
        <v>16</v>
      </c>
      <c r="T61" s="58">
        <v>17</v>
      </c>
      <c r="U61" s="58">
        <v>18</v>
      </c>
      <c r="V61" s="58">
        <v>19</v>
      </c>
      <c r="W61" s="58">
        <v>20</v>
      </c>
      <c r="X61" s="58">
        <v>21</v>
      </c>
      <c r="Y61" s="58">
        <v>22</v>
      </c>
      <c r="Z61" s="58">
        <v>23</v>
      </c>
      <c r="AA61" s="58">
        <v>24</v>
      </c>
      <c r="AB61" s="58">
        <v>25</v>
      </c>
      <c r="AC61" s="58">
        <v>26</v>
      </c>
      <c r="AD61" s="58">
        <v>27</v>
      </c>
      <c r="AE61" s="58">
        <v>28</v>
      </c>
      <c r="AF61" s="58">
        <v>29</v>
      </c>
      <c r="AG61" s="5">
        <v>30</v>
      </c>
      <c r="AH61" s="58">
        <v>31</v>
      </c>
      <c r="AI61" s="58">
        <v>32</v>
      </c>
      <c r="AJ61" s="58">
        <v>33</v>
      </c>
      <c r="AK61" s="58">
        <v>34</v>
      </c>
      <c r="AL61" s="58">
        <v>35</v>
      </c>
      <c r="AM61" s="58">
        <v>36</v>
      </c>
      <c r="AN61" s="58">
        <v>37</v>
      </c>
      <c r="AO61" s="58">
        <v>38</v>
      </c>
      <c r="AP61" s="58">
        <v>39</v>
      </c>
      <c r="AQ61" s="58">
        <v>40</v>
      </c>
      <c r="AR61" s="58">
        <v>41</v>
      </c>
      <c r="AS61" s="58">
        <v>42</v>
      </c>
      <c r="AT61" s="58">
        <v>43</v>
      </c>
      <c r="AU61" s="58">
        <v>44</v>
      </c>
      <c r="AV61" s="58">
        <v>45</v>
      </c>
      <c r="AW61" s="58">
        <v>46</v>
      </c>
      <c r="AX61" s="58">
        <v>47</v>
      </c>
      <c r="AY61" s="58">
        <v>48</v>
      </c>
      <c r="AZ61" s="58">
        <v>49</v>
      </c>
      <c r="BA61" s="58">
        <v>50</v>
      </c>
      <c r="BB61" s="58">
        <v>51</v>
      </c>
      <c r="BC61" s="58">
        <v>52</v>
      </c>
      <c r="BD61" s="58">
        <v>53</v>
      </c>
      <c r="BE61" s="58">
        <v>54</v>
      </c>
      <c r="BF61" s="58">
        <v>55</v>
      </c>
      <c r="BG61" s="58">
        <v>56</v>
      </c>
      <c r="BH61" s="58">
        <v>57</v>
      </c>
      <c r="BI61" s="58">
        <v>58</v>
      </c>
      <c r="BJ61" s="58">
        <v>59</v>
      </c>
      <c r="BK61" s="58">
        <v>60</v>
      </c>
      <c r="BL61" s="58">
        <v>61</v>
      </c>
      <c r="BM61" s="58">
        <v>62</v>
      </c>
      <c r="BN61" s="58">
        <v>63</v>
      </c>
      <c r="BO61" s="58">
        <v>64</v>
      </c>
      <c r="BP61" s="58">
        <v>65</v>
      </c>
      <c r="BQ61" s="58">
        <v>66</v>
      </c>
      <c r="BR61" s="58">
        <v>67</v>
      </c>
      <c r="BS61" s="58">
        <v>68</v>
      </c>
      <c r="BT61" s="58">
        <v>69</v>
      </c>
      <c r="BU61" s="58">
        <v>70</v>
      </c>
      <c r="BV61" s="58">
        <v>71</v>
      </c>
      <c r="BW61" s="58">
        <v>72</v>
      </c>
      <c r="BX61" s="58">
        <v>73</v>
      </c>
      <c r="BY61" s="58">
        <v>74</v>
      </c>
      <c r="BZ61" s="58">
        <v>75</v>
      </c>
      <c r="CA61" s="58">
        <v>76</v>
      </c>
      <c r="CB61" s="58">
        <v>77</v>
      </c>
      <c r="CC61" s="58">
        <v>78</v>
      </c>
      <c r="CD61" s="58">
        <v>79</v>
      </c>
      <c r="CE61" s="58">
        <v>80</v>
      </c>
    </row>
    <row r="62" spans="1:133" s="58" customFormat="1" x14ac:dyDescent="0.25">
      <c r="A62" s="58" t="s">
        <v>37</v>
      </c>
      <c r="B62" s="58" t="s">
        <v>0</v>
      </c>
      <c r="C62" s="58">
        <v>2.2000000000000002</v>
      </c>
      <c r="AG62" s="5"/>
    </row>
    <row r="63" spans="1:133" s="58" customFormat="1" x14ac:dyDescent="0.25">
      <c r="A63" s="58" t="s">
        <v>38</v>
      </c>
      <c r="B63" s="58" t="s">
        <v>1</v>
      </c>
      <c r="AG63" s="5"/>
    </row>
    <row r="64" spans="1:133" s="58" customFormat="1" x14ac:dyDescent="0.25">
      <c r="A64" s="58" t="s">
        <v>2</v>
      </c>
      <c r="B64" s="58" t="s">
        <v>3</v>
      </c>
      <c r="AG64" s="5"/>
    </row>
    <row r="65" spans="1:173" s="58" customFormat="1" x14ac:dyDescent="0.25">
      <c r="A65" s="58" t="s">
        <v>35</v>
      </c>
      <c r="B65" s="58" t="s">
        <v>4</v>
      </c>
      <c r="C65" s="58">
        <v>0.56999999999999995</v>
      </c>
      <c r="D65" s="58">
        <v>0.56999999999999995</v>
      </c>
      <c r="E65" s="58">
        <v>0.56999999999999995</v>
      </c>
      <c r="F65" s="58">
        <v>0.56999999999999995</v>
      </c>
      <c r="G65" s="58">
        <v>0.56999999999999995</v>
      </c>
      <c r="H65" s="58">
        <v>0.56999999999999995</v>
      </c>
      <c r="I65" s="58">
        <v>0.56999999999999995</v>
      </c>
      <c r="J65" s="58">
        <v>0.56999999999999995</v>
      </c>
      <c r="K65" s="58">
        <v>0.56999999999999995</v>
      </c>
      <c r="L65" s="58">
        <v>0.56999999999999995</v>
      </c>
      <c r="M65" s="58">
        <v>0.56999999999999995</v>
      </c>
      <c r="N65" s="58">
        <v>0.56999999999999995</v>
      </c>
      <c r="O65" s="58">
        <v>0.56999999999999995</v>
      </c>
      <c r="P65" s="58">
        <v>0.56999999999999995</v>
      </c>
      <c r="Q65" s="58">
        <v>0.56999999999999995</v>
      </c>
      <c r="R65" s="58">
        <v>0.56999999999999995</v>
      </c>
      <c r="S65" s="58">
        <v>0.56999999999999995</v>
      </c>
      <c r="T65" s="58">
        <v>0.56999999999999995</v>
      </c>
      <c r="U65" s="58">
        <v>0.56999999999999995</v>
      </c>
      <c r="V65" s="58">
        <v>0.56999999999999995</v>
      </c>
      <c r="W65" s="58">
        <v>0.56999999999999995</v>
      </c>
      <c r="X65" s="58">
        <v>0.56999999999999995</v>
      </c>
      <c r="Y65" s="58">
        <v>0.56999999999999995</v>
      </c>
      <c r="Z65" s="58">
        <v>0.56999999999999995</v>
      </c>
      <c r="AA65" s="58">
        <v>0.56999999999999995</v>
      </c>
      <c r="AB65" s="58">
        <v>0.56999999999999995</v>
      </c>
      <c r="AC65" s="58">
        <v>0.56999999999999995</v>
      </c>
      <c r="AD65" s="58">
        <v>0.56999999999999995</v>
      </c>
      <c r="AE65" s="58">
        <v>0.56999999999999995</v>
      </c>
      <c r="AF65" s="58">
        <v>0.56999999999999995</v>
      </c>
      <c r="AG65" s="5">
        <v>0.56999999999999995</v>
      </c>
      <c r="AH65" s="58">
        <v>0.56999999999999995</v>
      </c>
      <c r="AI65" s="58">
        <v>0.56999999999999995</v>
      </c>
      <c r="AJ65" s="58">
        <v>0.56999999999999995</v>
      </c>
      <c r="AK65" s="58">
        <v>0.56999999999999995</v>
      </c>
      <c r="AL65" s="58">
        <v>0.56999999999999995</v>
      </c>
      <c r="AM65" s="58">
        <v>0.56999999999999995</v>
      </c>
      <c r="AN65" s="58">
        <v>0.56999999999999995</v>
      </c>
      <c r="AO65" s="58">
        <v>0.56999999999999995</v>
      </c>
      <c r="AP65" s="58">
        <v>0.56999999999999995</v>
      </c>
      <c r="AQ65" s="58">
        <v>0.56999999999999995</v>
      </c>
      <c r="AR65" s="58">
        <v>0.56999999999999995</v>
      </c>
      <c r="AS65" s="58">
        <v>0.56999999999999995</v>
      </c>
      <c r="AT65" s="58">
        <v>0.56999999999999995</v>
      </c>
      <c r="AU65" s="58">
        <v>0.56999999999999995</v>
      </c>
      <c r="AV65" s="58">
        <v>0.56999999999999995</v>
      </c>
      <c r="AW65" s="58">
        <v>0.56999999999999995</v>
      </c>
      <c r="AX65" s="58">
        <v>0.56999999999999995</v>
      </c>
      <c r="AY65" s="58">
        <v>0.56999999999999995</v>
      </c>
      <c r="AZ65" s="58">
        <v>0.56999999999999995</v>
      </c>
      <c r="BA65" s="58">
        <v>0.56999999999999995</v>
      </c>
      <c r="BB65" s="58">
        <v>0.56999999999999995</v>
      </c>
      <c r="BC65" s="58">
        <v>0.56999999999999995</v>
      </c>
      <c r="BD65" s="58">
        <v>0.56999999999999995</v>
      </c>
      <c r="BE65" s="58">
        <v>0.56999999999999995</v>
      </c>
      <c r="BF65" s="58">
        <v>0.56999999999999995</v>
      </c>
      <c r="BG65" s="58">
        <v>0.56999999999999995</v>
      </c>
      <c r="BH65" s="58">
        <v>0.56999999999999995</v>
      </c>
      <c r="BI65" s="58">
        <v>0.56999999999999995</v>
      </c>
      <c r="BJ65" s="58">
        <v>0.56999999999999995</v>
      </c>
      <c r="BK65" s="58">
        <v>0.56999999999999995</v>
      </c>
      <c r="BL65" s="58">
        <v>0.56999999999999995</v>
      </c>
      <c r="BM65" s="58">
        <v>0.56999999999999995</v>
      </c>
      <c r="BN65" s="58">
        <v>0.56999999999999995</v>
      </c>
      <c r="BO65" s="58">
        <v>0.56999999999999995</v>
      </c>
      <c r="BP65" s="58">
        <v>0.56999999999999995</v>
      </c>
      <c r="BQ65" s="58">
        <v>0.56999999999999995</v>
      </c>
      <c r="BR65" s="58">
        <v>0.56999999999999995</v>
      </c>
      <c r="BS65" s="58">
        <v>0.56999999999999995</v>
      </c>
      <c r="BT65" s="58">
        <v>0.56999999999999995</v>
      </c>
      <c r="BU65" s="58">
        <v>0.56999999999999995</v>
      </c>
      <c r="BV65" s="58">
        <v>0.56999999999999995</v>
      </c>
      <c r="BW65" s="58">
        <v>0.56999999999999995</v>
      </c>
      <c r="BX65" s="58">
        <v>0.56999999999999995</v>
      </c>
      <c r="BY65" s="58">
        <v>0.56999999999999995</v>
      </c>
      <c r="BZ65" s="58">
        <v>0.56999999999999995</v>
      </c>
      <c r="CA65" s="58">
        <v>0.56999999999999995</v>
      </c>
      <c r="CB65" s="58">
        <v>0.56999999999999995</v>
      </c>
      <c r="CC65" s="58">
        <v>0.56999999999999995</v>
      </c>
      <c r="CD65" s="58">
        <v>0.56999999999999995</v>
      </c>
      <c r="CE65" s="58">
        <v>0.56999999999999995</v>
      </c>
    </row>
    <row r="66" spans="1:173" s="58" customFormat="1" x14ac:dyDescent="0.25">
      <c r="A66" s="58" t="s">
        <v>34</v>
      </c>
      <c r="B66" s="58" t="s">
        <v>27</v>
      </c>
      <c r="C66" s="58">
        <v>1.56</v>
      </c>
      <c r="D66" s="58">
        <v>1.56</v>
      </c>
      <c r="E66" s="58">
        <v>1.56</v>
      </c>
      <c r="F66" s="58">
        <v>1.56</v>
      </c>
      <c r="G66" s="58">
        <v>1.56</v>
      </c>
      <c r="H66" s="58">
        <v>1.56</v>
      </c>
      <c r="I66" s="58">
        <v>1.56</v>
      </c>
      <c r="J66" s="58">
        <v>1.56</v>
      </c>
      <c r="K66" s="58">
        <v>1.56</v>
      </c>
      <c r="L66" s="58">
        <v>1.56</v>
      </c>
      <c r="M66" s="58">
        <v>1.56</v>
      </c>
      <c r="N66" s="58">
        <v>1.56</v>
      </c>
      <c r="O66" s="58">
        <v>1.56</v>
      </c>
      <c r="P66" s="58">
        <v>1.56</v>
      </c>
      <c r="Q66" s="58">
        <v>1.56</v>
      </c>
      <c r="R66" s="58">
        <v>1.56</v>
      </c>
      <c r="S66" s="58">
        <v>1.56</v>
      </c>
      <c r="T66" s="58">
        <v>1.56</v>
      </c>
      <c r="U66" s="58">
        <v>1.56</v>
      </c>
      <c r="V66" s="58">
        <v>1.56</v>
      </c>
      <c r="W66" s="58">
        <v>1.56</v>
      </c>
      <c r="X66" s="58">
        <v>1.56</v>
      </c>
      <c r="Y66" s="58">
        <v>1.56</v>
      </c>
      <c r="Z66" s="58">
        <v>1.56</v>
      </c>
      <c r="AA66" s="58">
        <v>1.56</v>
      </c>
      <c r="AB66" s="58">
        <v>1.56</v>
      </c>
      <c r="AC66" s="58">
        <v>1.56</v>
      </c>
      <c r="AD66" s="58">
        <v>1.56</v>
      </c>
      <c r="AE66" s="58">
        <v>1.56</v>
      </c>
      <c r="AF66" s="58">
        <v>1.56</v>
      </c>
      <c r="AG66" s="5">
        <v>1.56</v>
      </c>
      <c r="AH66" s="58">
        <v>1.56</v>
      </c>
      <c r="AI66" s="58">
        <v>1.56</v>
      </c>
      <c r="AJ66" s="58">
        <v>1.56</v>
      </c>
      <c r="AK66" s="58">
        <v>1.56</v>
      </c>
      <c r="AL66" s="58">
        <v>1.56</v>
      </c>
      <c r="AM66" s="58">
        <v>1.56</v>
      </c>
      <c r="AN66" s="58">
        <v>1.56</v>
      </c>
      <c r="AO66" s="58">
        <v>1.56</v>
      </c>
      <c r="AP66" s="58">
        <v>1.56</v>
      </c>
      <c r="AQ66" s="58">
        <v>1.56</v>
      </c>
      <c r="AR66" s="58">
        <v>1.56</v>
      </c>
      <c r="AS66" s="58">
        <v>1.56</v>
      </c>
      <c r="AT66" s="58">
        <v>1.56</v>
      </c>
      <c r="AU66" s="58">
        <v>1.56</v>
      </c>
      <c r="AV66" s="58">
        <v>1.56</v>
      </c>
      <c r="AW66" s="58">
        <v>1.56</v>
      </c>
      <c r="AX66" s="58">
        <v>1.56</v>
      </c>
      <c r="AY66" s="58">
        <v>1.56</v>
      </c>
      <c r="AZ66" s="58">
        <v>1.56</v>
      </c>
      <c r="BA66" s="58">
        <v>1.56</v>
      </c>
      <c r="BB66" s="58">
        <v>1.56</v>
      </c>
      <c r="BC66" s="58">
        <v>1.56</v>
      </c>
      <c r="BD66" s="58">
        <v>1.56</v>
      </c>
      <c r="BE66" s="58">
        <v>1.56</v>
      </c>
      <c r="BF66" s="58">
        <v>1.56</v>
      </c>
      <c r="BG66" s="58">
        <v>1.56</v>
      </c>
      <c r="BH66" s="58">
        <v>1.56</v>
      </c>
      <c r="BI66" s="58">
        <v>1.56</v>
      </c>
      <c r="BJ66" s="58">
        <v>1.56</v>
      </c>
      <c r="BK66" s="58">
        <v>1.56</v>
      </c>
      <c r="BL66" s="58">
        <v>1.56</v>
      </c>
      <c r="BM66" s="58">
        <v>1.56</v>
      </c>
      <c r="BN66" s="58">
        <v>1.56</v>
      </c>
      <c r="BO66" s="58">
        <v>1.56</v>
      </c>
      <c r="BP66" s="58">
        <v>1.56</v>
      </c>
      <c r="BQ66" s="58">
        <v>1.56</v>
      </c>
      <c r="BR66" s="58">
        <v>1.56</v>
      </c>
      <c r="BS66" s="58">
        <v>1.56</v>
      </c>
      <c r="BT66" s="58">
        <v>1.56</v>
      </c>
      <c r="BU66" s="58">
        <v>1.56</v>
      </c>
      <c r="BV66" s="58">
        <v>1.56</v>
      </c>
      <c r="BW66" s="58">
        <v>1.56</v>
      </c>
      <c r="BX66" s="58">
        <v>1.56</v>
      </c>
      <c r="BY66" s="58">
        <v>1.56</v>
      </c>
      <c r="BZ66" s="58">
        <v>1.56</v>
      </c>
      <c r="CA66" s="58">
        <v>1.56</v>
      </c>
      <c r="CB66" s="58">
        <v>1.56</v>
      </c>
      <c r="CC66" s="58">
        <v>1.56</v>
      </c>
      <c r="CD66" s="58">
        <v>1.56</v>
      </c>
      <c r="CE66" s="58">
        <v>1.56</v>
      </c>
      <c r="CF66"/>
      <c r="CG66"/>
      <c r="CH66"/>
      <c r="CI66"/>
      <c r="CJ66"/>
      <c r="CK66"/>
      <c r="CL66"/>
      <c r="CM66"/>
      <c r="CN66"/>
      <c r="CO66"/>
      <c r="CP66"/>
      <c r="CQ66"/>
      <c r="CR66"/>
      <c r="CS66"/>
      <c r="CT66"/>
      <c r="CU66"/>
      <c r="CV66"/>
      <c r="CW66"/>
      <c r="CX66"/>
      <c r="CY66"/>
      <c r="CZ66"/>
      <c r="DA66"/>
      <c r="DB66"/>
      <c r="DC66"/>
      <c r="DD66"/>
      <c r="DE66"/>
      <c r="DF66"/>
      <c r="DG66"/>
      <c r="DH66"/>
      <c r="DI66"/>
      <c r="DJ66"/>
      <c r="DK66"/>
      <c r="DL66"/>
      <c r="DM66"/>
      <c r="DN66"/>
      <c r="DO66"/>
      <c r="DP66"/>
      <c r="DQ66"/>
      <c r="DR66"/>
      <c r="DS66"/>
      <c r="DT66"/>
      <c r="DU66"/>
      <c r="DV66"/>
      <c r="DW66"/>
      <c r="DX66"/>
      <c r="DY66"/>
      <c r="DZ66"/>
      <c r="EA66"/>
      <c r="EB66"/>
      <c r="EC66"/>
      <c r="ED66"/>
      <c r="EE66"/>
      <c r="EF66"/>
      <c r="EG66"/>
      <c r="EH66"/>
      <c r="EI66"/>
      <c r="EJ66"/>
      <c r="EK66"/>
      <c r="EL66"/>
      <c r="EM66"/>
      <c r="EN66"/>
      <c r="EO66"/>
      <c r="EP66"/>
      <c r="EQ66"/>
      <c r="ER66"/>
      <c r="ES66"/>
      <c r="ET66"/>
      <c r="EU66"/>
      <c r="EV66"/>
      <c r="EW66"/>
      <c r="EX66"/>
      <c r="EY66"/>
      <c r="EZ66"/>
      <c r="FA66"/>
      <c r="FB66"/>
      <c r="FC66"/>
      <c r="FD66"/>
      <c r="FE66"/>
      <c r="FF66"/>
      <c r="FG66"/>
      <c r="FH66"/>
      <c r="FI66"/>
      <c r="FJ66"/>
      <c r="FK66"/>
      <c r="FL66"/>
      <c r="FM66"/>
      <c r="FN66"/>
      <c r="FO66"/>
      <c r="FP66"/>
      <c r="FQ66"/>
    </row>
    <row r="67" spans="1:173" s="57" customFormat="1" x14ac:dyDescent="0.25">
      <c r="A67" s="57" t="s">
        <v>39</v>
      </c>
      <c r="B67" s="57" t="s">
        <v>14</v>
      </c>
      <c r="D67" s="57">
        <v>1</v>
      </c>
      <c r="E67" s="57">
        <v>2</v>
      </c>
      <c r="F67" s="57">
        <v>3</v>
      </c>
      <c r="G67" s="57">
        <v>4</v>
      </c>
      <c r="H67" s="57">
        <v>5</v>
      </c>
      <c r="I67" s="57">
        <v>6</v>
      </c>
      <c r="J67" s="57">
        <v>7</v>
      </c>
      <c r="K67" s="57">
        <v>8</v>
      </c>
      <c r="L67" s="57">
        <v>9</v>
      </c>
      <c r="M67" s="57">
        <v>10</v>
      </c>
      <c r="N67" s="57">
        <v>11</v>
      </c>
      <c r="O67" s="57">
        <v>12</v>
      </c>
      <c r="P67" s="57">
        <v>13</v>
      </c>
      <c r="Q67" s="57">
        <v>14</v>
      </c>
      <c r="R67" s="57">
        <v>15</v>
      </c>
      <c r="S67" s="57">
        <v>16</v>
      </c>
      <c r="T67" s="57">
        <v>17</v>
      </c>
      <c r="U67" s="57">
        <v>18</v>
      </c>
      <c r="V67" s="57">
        <v>19</v>
      </c>
      <c r="W67" s="57">
        <v>20</v>
      </c>
      <c r="X67" s="57">
        <v>21</v>
      </c>
      <c r="Y67" s="57">
        <v>22</v>
      </c>
      <c r="Z67" s="57">
        <v>23</v>
      </c>
      <c r="AA67" s="57">
        <v>24</v>
      </c>
      <c r="AB67" s="57">
        <v>25</v>
      </c>
      <c r="AC67" s="57">
        <v>26</v>
      </c>
      <c r="AD67" s="57">
        <v>27</v>
      </c>
      <c r="AE67" s="57">
        <v>28</v>
      </c>
      <c r="AF67" s="57">
        <v>29</v>
      </c>
      <c r="AG67" s="12">
        <v>30</v>
      </c>
      <c r="AH67" s="57">
        <v>31</v>
      </c>
      <c r="AI67" s="57">
        <v>32</v>
      </c>
      <c r="AJ67" s="57">
        <v>33</v>
      </c>
      <c r="AK67" s="57">
        <v>34</v>
      </c>
      <c r="AL67" s="57">
        <v>35</v>
      </c>
      <c r="AM67" s="57">
        <v>36</v>
      </c>
      <c r="AN67" s="57">
        <v>37</v>
      </c>
      <c r="AO67" s="57">
        <v>38</v>
      </c>
      <c r="AP67" s="57">
        <v>39</v>
      </c>
      <c r="AQ67" s="57">
        <v>40</v>
      </c>
      <c r="AR67" s="57">
        <v>41</v>
      </c>
      <c r="AS67" s="57">
        <v>42</v>
      </c>
      <c r="AT67" s="57">
        <v>43</v>
      </c>
      <c r="AU67" s="57">
        <v>44</v>
      </c>
      <c r="AV67" s="57">
        <v>45</v>
      </c>
      <c r="AW67" s="57">
        <v>46</v>
      </c>
      <c r="AX67" s="57">
        <v>47</v>
      </c>
      <c r="AY67" s="57">
        <v>48</v>
      </c>
      <c r="AZ67" s="57">
        <v>49</v>
      </c>
      <c r="BA67" s="57">
        <v>50</v>
      </c>
      <c r="BB67" s="57">
        <v>51</v>
      </c>
      <c r="BC67" s="57">
        <v>52</v>
      </c>
      <c r="BD67" s="57">
        <v>53</v>
      </c>
      <c r="BE67" s="57">
        <v>54</v>
      </c>
      <c r="BF67" s="57">
        <v>55</v>
      </c>
      <c r="BG67" s="57">
        <v>56</v>
      </c>
      <c r="BH67" s="57">
        <v>57</v>
      </c>
      <c r="BI67" s="57">
        <v>58</v>
      </c>
      <c r="BJ67" s="57">
        <v>59</v>
      </c>
      <c r="BK67" s="57">
        <v>60</v>
      </c>
      <c r="BL67" s="57">
        <v>61</v>
      </c>
      <c r="BM67" s="57">
        <v>62</v>
      </c>
      <c r="BN67" s="57">
        <v>63</v>
      </c>
      <c r="BO67" s="57">
        <v>64</v>
      </c>
      <c r="BP67" s="57">
        <v>65</v>
      </c>
      <c r="BQ67" s="57">
        <v>66</v>
      </c>
      <c r="BR67" s="57">
        <v>67</v>
      </c>
      <c r="BS67" s="57">
        <v>68</v>
      </c>
      <c r="BT67" s="57">
        <v>69</v>
      </c>
      <c r="BU67" s="57">
        <v>70</v>
      </c>
      <c r="BV67" s="57">
        <v>71</v>
      </c>
      <c r="BW67" s="57">
        <v>72</v>
      </c>
      <c r="BX67" s="57">
        <v>73</v>
      </c>
      <c r="BY67" s="57">
        <v>74</v>
      </c>
      <c r="BZ67" s="57">
        <v>75</v>
      </c>
      <c r="CA67" s="57">
        <v>76</v>
      </c>
      <c r="CB67" s="57">
        <v>77</v>
      </c>
      <c r="CC67" s="57">
        <v>78</v>
      </c>
      <c r="CD67" s="57">
        <v>79</v>
      </c>
      <c r="CE67" s="47">
        <v>80</v>
      </c>
    </row>
    <row r="68" spans="1:173" s="58" customFormat="1" x14ac:dyDescent="0.25">
      <c r="A68" s="58" t="s">
        <v>40</v>
      </c>
      <c r="B68" s="58" t="s">
        <v>6</v>
      </c>
      <c r="D68" s="3">
        <f>D67*D65*$C$62*D66</f>
        <v>1.95624</v>
      </c>
      <c r="E68" s="3">
        <f>E67*E65*$C$62*E66</f>
        <v>3.91248</v>
      </c>
      <c r="F68" s="3">
        <f t="shared" ref="F68:BP68" si="54">F67*F65*$C$62*F66</f>
        <v>5.8687200000000006</v>
      </c>
      <c r="G68" s="3">
        <f t="shared" si="54"/>
        <v>7.8249599999999999</v>
      </c>
      <c r="H68" s="3">
        <f t="shared" si="54"/>
        <v>9.7812000000000001</v>
      </c>
      <c r="I68" s="3">
        <f t="shared" si="54"/>
        <v>11.737440000000001</v>
      </c>
      <c r="J68" s="3">
        <f t="shared" si="54"/>
        <v>13.693680000000001</v>
      </c>
      <c r="K68" s="3">
        <f t="shared" si="54"/>
        <v>15.64992</v>
      </c>
      <c r="L68" s="3">
        <f t="shared" si="54"/>
        <v>17.606160000000003</v>
      </c>
      <c r="M68" s="3">
        <f t="shared" si="54"/>
        <v>19.5624</v>
      </c>
      <c r="N68" s="3">
        <f t="shared" si="54"/>
        <v>21.518640000000001</v>
      </c>
      <c r="O68" s="3">
        <f t="shared" si="54"/>
        <v>23.474880000000002</v>
      </c>
      <c r="P68" s="3">
        <f t="shared" si="54"/>
        <v>25.43112</v>
      </c>
      <c r="Q68" s="3">
        <f t="shared" si="54"/>
        <v>27.387360000000001</v>
      </c>
      <c r="R68" s="3">
        <f t="shared" si="54"/>
        <v>29.343599999999999</v>
      </c>
      <c r="S68" s="3">
        <f t="shared" si="54"/>
        <v>31.29984</v>
      </c>
      <c r="T68" s="3">
        <f t="shared" si="54"/>
        <v>33.256080000000004</v>
      </c>
      <c r="U68" s="3">
        <f t="shared" si="54"/>
        <v>35.212320000000005</v>
      </c>
      <c r="V68" s="3">
        <f t="shared" si="54"/>
        <v>37.168559999999999</v>
      </c>
      <c r="W68" s="3">
        <f t="shared" si="54"/>
        <v>39.1248</v>
      </c>
      <c r="X68" s="3">
        <f t="shared" si="54"/>
        <v>41.081040000000002</v>
      </c>
      <c r="Y68" s="3">
        <f t="shared" si="54"/>
        <v>43.037280000000003</v>
      </c>
      <c r="Z68" s="3">
        <f t="shared" si="54"/>
        <v>44.993520000000004</v>
      </c>
      <c r="AA68" s="3">
        <f t="shared" si="54"/>
        <v>46.949760000000005</v>
      </c>
      <c r="AB68" s="3">
        <f t="shared" si="54"/>
        <v>48.905999999999999</v>
      </c>
      <c r="AC68" s="3">
        <f t="shared" si="54"/>
        <v>50.86224</v>
      </c>
      <c r="AD68" s="3">
        <f t="shared" si="54"/>
        <v>52.818479999999994</v>
      </c>
      <c r="AE68" s="3">
        <f t="shared" si="54"/>
        <v>54.774720000000002</v>
      </c>
      <c r="AF68" s="3">
        <f t="shared" si="54"/>
        <v>56.730960000000003</v>
      </c>
      <c r="AG68" s="6">
        <f t="shared" si="54"/>
        <v>58.687199999999997</v>
      </c>
      <c r="AH68" s="3">
        <f t="shared" si="54"/>
        <v>60.643440000000005</v>
      </c>
      <c r="AI68" s="3">
        <f t="shared" si="54"/>
        <v>62.599679999999999</v>
      </c>
      <c r="AJ68" s="3">
        <f t="shared" si="54"/>
        <v>64.55592</v>
      </c>
      <c r="AK68" s="3">
        <f t="shared" si="54"/>
        <v>66.512160000000009</v>
      </c>
      <c r="AL68" s="3">
        <f t="shared" si="54"/>
        <v>68.468400000000003</v>
      </c>
      <c r="AM68" s="3">
        <f t="shared" si="54"/>
        <v>70.424640000000011</v>
      </c>
      <c r="AN68" s="3">
        <f t="shared" si="54"/>
        <v>72.380880000000005</v>
      </c>
      <c r="AO68" s="3">
        <f t="shared" si="54"/>
        <v>74.337119999999999</v>
      </c>
      <c r="AP68" s="3">
        <f t="shared" si="54"/>
        <v>76.293360000000007</v>
      </c>
      <c r="AQ68" s="3">
        <f t="shared" si="54"/>
        <v>78.249600000000001</v>
      </c>
      <c r="AR68" s="3">
        <f t="shared" si="54"/>
        <v>80.205840000000009</v>
      </c>
      <c r="AS68" s="3">
        <f t="shared" si="54"/>
        <v>82.162080000000003</v>
      </c>
      <c r="AT68" s="3">
        <f t="shared" si="54"/>
        <v>84.118319999999997</v>
      </c>
      <c r="AU68" s="3">
        <f t="shared" si="54"/>
        <v>86.074560000000005</v>
      </c>
      <c r="AV68" s="3">
        <f t="shared" si="54"/>
        <v>88.030799999999999</v>
      </c>
      <c r="AW68" s="3">
        <f t="shared" si="54"/>
        <v>89.987040000000007</v>
      </c>
      <c r="AX68" s="3">
        <f t="shared" si="54"/>
        <v>91.943280000000001</v>
      </c>
      <c r="AY68" s="3">
        <f t="shared" si="54"/>
        <v>93.89952000000001</v>
      </c>
      <c r="AZ68" s="3">
        <f t="shared" si="54"/>
        <v>95.855760000000004</v>
      </c>
      <c r="BA68" s="3">
        <f t="shared" si="54"/>
        <v>97.811999999999998</v>
      </c>
      <c r="BB68" s="3">
        <f t="shared" si="54"/>
        <v>99.768240000000006</v>
      </c>
      <c r="BC68" s="3">
        <f t="shared" si="54"/>
        <v>101.72448</v>
      </c>
      <c r="BD68" s="3">
        <f t="shared" si="54"/>
        <v>103.68072000000001</v>
      </c>
      <c r="BE68" s="3">
        <f t="shared" si="54"/>
        <v>105.63695999999999</v>
      </c>
      <c r="BF68" s="3">
        <f t="shared" si="54"/>
        <v>107.5932</v>
      </c>
      <c r="BG68" s="3">
        <f t="shared" si="54"/>
        <v>109.54944</v>
      </c>
      <c r="BH68" s="3">
        <f t="shared" si="54"/>
        <v>111.50568</v>
      </c>
      <c r="BI68" s="3">
        <f t="shared" si="54"/>
        <v>113.46192000000001</v>
      </c>
      <c r="BJ68" s="3">
        <f t="shared" si="54"/>
        <v>115.41815999999999</v>
      </c>
      <c r="BK68" s="3">
        <f t="shared" si="54"/>
        <v>117.37439999999999</v>
      </c>
      <c r="BL68" s="3">
        <f t="shared" si="54"/>
        <v>119.33064</v>
      </c>
      <c r="BM68" s="3">
        <f t="shared" si="54"/>
        <v>121.28688000000001</v>
      </c>
      <c r="BN68" s="3">
        <f t="shared" si="54"/>
        <v>123.24311999999999</v>
      </c>
      <c r="BO68" s="3">
        <f t="shared" si="54"/>
        <v>125.19936</v>
      </c>
      <c r="BP68" s="3">
        <f t="shared" si="54"/>
        <v>127.15560000000001</v>
      </c>
      <c r="BQ68" s="3">
        <f t="shared" ref="BQ68:CD68" si="55">BQ67*BQ65*$C$62*BQ66</f>
        <v>129.11184</v>
      </c>
      <c r="BR68" s="3">
        <f t="shared" si="55"/>
        <v>131.06808000000001</v>
      </c>
      <c r="BS68" s="3">
        <f t="shared" si="55"/>
        <v>133.02432000000002</v>
      </c>
      <c r="BT68" s="3">
        <f t="shared" si="55"/>
        <v>134.98056</v>
      </c>
      <c r="BU68" s="3">
        <f t="shared" si="55"/>
        <v>136.93680000000001</v>
      </c>
      <c r="BV68" s="3">
        <f t="shared" si="55"/>
        <v>138.89304000000001</v>
      </c>
      <c r="BW68" s="3">
        <f t="shared" si="55"/>
        <v>140.84928000000002</v>
      </c>
      <c r="BX68" s="3">
        <f t="shared" si="55"/>
        <v>142.80552</v>
      </c>
      <c r="BY68" s="3">
        <f t="shared" si="55"/>
        <v>144.76176000000001</v>
      </c>
      <c r="BZ68" s="3">
        <f t="shared" si="55"/>
        <v>146.71799999999999</v>
      </c>
      <c r="CA68" s="3">
        <f t="shared" si="55"/>
        <v>148.67424</v>
      </c>
      <c r="CB68" s="3">
        <f t="shared" si="55"/>
        <v>150.63048000000001</v>
      </c>
      <c r="CC68" s="3">
        <f t="shared" si="55"/>
        <v>152.58672000000001</v>
      </c>
      <c r="CD68" s="3">
        <f t="shared" si="55"/>
        <v>154.54295999999999</v>
      </c>
      <c r="CE68" s="3">
        <f>CE67*CE65*$C$62*CE66</f>
        <v>156.4992</v>
      </c>
      <c r="CF68"/>
      <c r="CG68"/>
      <c r="CH68"/>
      <c r="CI68"/>
      <c r="CJ68"/>
      <c r="CK68"/>
      <c r="CL68"/>
      <c r="CM68"/>
      <c r="CN68"/>
      <c r="CO68"/>
      <c r="CP68"/>
      <c r="CQ68"/>
      <c r="CR68"/>
      <c r="CS68"/>
      <c r="CT68"/>
      <c r="CU68"/>
      <c r="CV68"/>
      <c r="CW68"/>
      <c r="CX68"/>
      <c r="CY68"/>
      <c r="CZ68"/>
      <c r="DA68"/>
      <c r="DB68"/>
      <c r="DC68"/>
      <c r="DD68"/>
      <c r="DE68"/>
      <c r="DF68"/>
      <c r="DG68"/>
      <c r="DH68"/>
      <c r="DI68"/>
      <c r="DJ68"/>
      <c r="DK68"/>
      <c r="DL68"/>
      <c r="DM68"/>
      <c r="DN68"/>
      <c r="DO68"/>
      <c r="DP68"/>
      <c r="DQ68"/>
      <c r="DR68"/>
      <c r="DS68"/>
      <c r="DT68"/>
      <c r="DU68"/>
      <c r="DV68"/>
      <c r="DW68"/>
      <c r="DX68"/>
      <c r="DY68"/>
      <c r="DZ68"/>
      <c r="EA68"/>
      <c r="EB68"/>
      <c r="EC68"/>
      <c r="ED68"/>
      <c r="EE68"/>
      <c r="EF68"/>
      <c r="EG68"/>
      <c r="EH68"/>
      <c r="EI68"/>
      <c r="EJ68"/>
      <c r="EK68"/>
      <c r="EL68"/>
      <c r="EM68"/>
      <c r="EN68"/>
      <c r="EO68"/>
      <c r="EP68"/>
      <c r="EQ68"/>
      <c r="ER68"/>
      <c r="ES68"/>
      <c r="ET68"/>
      <c r="EU68"/>
      <c r="EV68"/>
      <c r="EW68"/>
      <c r="EX68"/>
      <c r="EY68"/>
      <c r="EZ68"/>
      <c r="FA68"/>
      <c r="FB68"/>
      <c r="FC68"/>
      <c r="FD68"/>
      <c r="FE68"/>
      <c r="FF68"/>
      <c r="FG68"/>
      <c r="FH68"/>
      <c r="FI68"/>
      <c r="FJ68"/>
      <c r="FK68"/>
      <c r="FL68"/>
      <c r="FM68"/>
      <c r="FN68"/>
      <c r="FO68"/>
      <c r="FP68"/>
      <c r="FQ68"/>
    </row>
    <row r="69" spans="1:173" s="58" customFormat="1" x14ac:dyDescent="0.25">
      <c r="A69" s="58" t="s">
        <v>41</v>
      </c>
      <c r="B69" s="58" t="s">
        <v>7</v>
      </c>
      <c r="D69" s="3">
        <f>EXP(-1.0587+0.8836*LN(D68)+0.284)</f>
        <v>0.83378228422236333</v>
      </c>
      <c r="E69" s="3">
        <f t="shared" ref="E69:BP69" si="56">EXP(-1.0587+0.8836*LN(E68)+0.284)</f>
        <v>1.5383061183961511</v>
      </c>
      <c r="F69" s="3">
        <f t="shared" si="56"/>
        <v>2.2010859615725553</v>
      </c>
      <c r="G69" s="3">
        <f t="shared" si="56"/>
        <v>2.8381338374226437</v>
      </c>
      <c r="H69" s="3">
        <f t="shared" si="56"/>
        <v>3.4567069199829903</v>
      </c>
      <c r="I69" s="3">
        <f t="shared" si="56"/>
        <v>4.0609450043195352</v>
      </c>
      <c r="J69" s="3">
        <f t="shared" si="56"/>
        <v>4.6535168562437788</v>
      </c>
      <c r="K69" s="3">
        <f t="shared" si="56"/>
        <v>5.2362813765062466</v>
      </c>
      <c r="L69" s="3">
        <f t="shared" si="56"/>
        <v>5.8106048808056894</v>
      </c>
      <c r="M69" s="3">
        <f t="shared" si="56"/>
        <v>6.3775322468881095</v>
      </c>
      <c r="N69" s="3">
        <f t="shared" si="56"/>
        <v>6.9378872840938133</v>
      </c>
      <c r="O69" s="3">
        <f t="shared" si="56"/>
        <v>7.4923354271569096</v>
      </c>
      <c r="P69" s="3">
        <f t="shared" si="56"/>
        <v>8.0414248807064563</v>
      </c>
      <c r="Q69" s="3">
        <f t="shared" si="56"/>
        <v>8.5856147191900511</v>
      </c>
      <c r="R69" s="3">
        <f t="shared" si="56"/>
        <v>9.1252947188023139</v>
      </c>
      <c r="S69" s="3">
        <f t="shared" si="56"/>
        <v>9.6607997453867362</v>
      </c>
      <c r="T69" s="3">
        <f t="shared" si="56"/>
        <v>10.192420440721566</v>
      </c>
      <c r="U69" s="3">
        <f t="shared" si="56"/>
        <v>10.720411321838661</v>
      </c>
      <c r="V69" s="3">
        <f t="shared" si="56"/>
        <v>11.244997028893735</v>
      </c>
      <c r="W69" s="3">
        <f t="shared" si="56"/>
        <v>11.766377220171686</v>
      </c>
      <c r="X69" s="3">
        <f t="shared" si="56"/>
        <v>12.284730460269358</v>
      </c>
      <c r="Y69" s="3">
        <f t="shared" si="56"/>
        <v>12.800217346688152</v>
      </c>
      <c r="Z69" s="3">
        <f t="shared" si="56"/>
        <v>13.31298305188589</v>
      </c>
      <c r="AA69" s="3">
        <f t="shared" si="56"/>
        <v>13.823159410758063</v>
      </c>
      <c r="AB69" s="3">
        <f t="shared" si="56"/>
        <v>14.330866650402026</v>
      </c>
      <c r="AC69" s="3">
        <f t="shared" si="56"/>
        <v>14.836214835328345</v>
      </c>
      <c r="AD69" s="3">
        <f t="shared" si="56"/>
        <v>15.339305084078115</v>
      </c>
      <c r="AE69" s="3">
        <f t="shared" si="56"/>
        <v>15.840230600533872</v>
      </c>
      <c r="AF69" s="3">
        <f t="shared" si="56"/>
        <v>16.339077553760198</v>
      </c>
      <c r="AG69" s="6">
        <f t="shared" si="56"/>
        <v>16.835925833077539</v>
      </c>
      <c r="AH69" s="3">
        <f t="shared" si="56"/>
        <v>17.330849699631369</v>
      </c>
      <c r="AI69" s="3">
        <f t="shared" si="56"/>
        <v>17.823918351526174</v>
      </c>
      <c r="AJ69" s="3">
        <f t="shared" si="56"/>
        <v>18.315196416333308</v>
      </c>
      <c r="AK69" s="3">
        <f t="shared" si="56"/>
        <v>18.804744382223518</v>
      </c>
      <c r="AL69" s="3">
        <f t="shared" si="56"/>
        <v>19.292618976952735</v>
      </c>
      <c r="AM69" s="3">
        <f t="shared" si="56"/>
        <v>19.778873502317886</v>
      </c>
      <c r="AN69" s="3">
        <f t="shared" si="56"/>
        <v>20.263558130406125</v>
      </c>
      <c r="AO69" s="3">
        <f t="shared" si="56"/>
        <v>20.746720166916457</v>
      </c>
      <c r="AP69" s="3">
        <f t="shared" si="56"/>
        <v>21.228404285983625</v>
      </c>
      <c r="AQ69" s="3">
        <f t="shared" si="56"/>
        <v>21.708652740239781</v>
      </c>
      <c r="AR69" s="3">
        <f t="shared" si="56"/>
        <v>22.187505549278729</v>
      </c>
      <c r="AS69" s="3">
        <f t="shared" si="56"/>
        <v>22.665000669215523</v>
      </c>
      <c r="AT69" s="3">
        <f t="shared" si="56"/>
        <v>23.141174145643006</v>
      </c>
      <c r="AU69" s="3">
        <f t="shared" si="56"/>
        <v>23.616060251958526</v>
      </c>
      <c r="AV69" s="3">
        <f t="shared" si="56"/>
        <v>24.089691614761261</v>
      </c>
      <c r="AW69" s="3">
        <f t="shared" si="56"/>
        <v>24.562099327788811</v>
      </c>
      <c r="AX69" s="3">
        <f t="shared" si="56"/>
        <v>25.033313055666699</v>
      </c>
      <c r="AY69" s="3">
        <f t="shared" si="56"/>
        <v>25.503361128579041</v>
      </c>
      <c r="AZ69" s="3">
        <f t="shared" si="56"/>
        <v>25.972270628827271</v>
      </c>
      <c r="BA69" s="3">
        <f t="shared" si="56"/>
        <v>26.44006747012326</v>
      </c>
      <c r="BB69" s="3">
        <f t="shared" si="56"/>
        <v>26.906776470360082</v>
      </c>
      <c r="BC69" s="3">
        <f t="shared" si="56"/>
        <v>27.372421418513511</v>
      </c>
      <c r="BD69" s="3">
        <f t="shared" si="56"/>
        <v>27.837025136252151</v>
      </c>
      <c r="BE69" s="3">
        <f t="shared" si="56"/>
        <v>28.300609534766192</v>
      </c>
      <c r="BF69" s="3">
        <f t="shared" si="56"/>
        <v>28.763195667267496</v>
      </c>
      <c r="BG69" s="3">
        <f t="shared" si="56"/>
        <v>29.224803777563423</v>
      </c>
      <c r="BH69" s="3">
        <f t="shared" si="56"/>
        <v>29.685453345063078</v>
      </c>
      <c r="BI69" s="3">
        <f t="shared" si="56"/>
        <v>30.145163126535493</v>
      </c>
      <c r="BJ69" s="3">
        <f t="shared" si="56"/>
        <v>30.603951194906731</v>
      </c>
      <c r="BK69" s="3">
        <f t="shared" si="56"/>
        <v>31.061834975351903</v>
      </c>
      <c r="BL69" s="3">
        <f t="shared" si="56"/>
        <v>31.518831278912842</v>
      </c>
      <c r="BM69" s="3">
        <f t="shared" si="56"/>
        <v>31.974956333849104</v>
      </c>
      <c r="BN69" s="3">
        <f t="shared" si="56"/>
        <v>32.430225814908702</v>
      </c>
      <c r="BO69" s="3">
        <f t="shared" si="56"/>
        <v>32.884654870687818</v>
      </c>
      <c r="BP69" s="3">
        <f t="shared" si="56"/>
        <v>33.338258149231912</v>
      </c>
      <c r="BQ69" s="3">
        <f t="shared" ref="BQ69:CE69" si="57">EXP(-1.0587+0.8836*LN(BQ68)+0.284)</f>
        <v>33.791049822016738</v>
      </c>
      <c r="BR69" s="3">
        <f t="shared" si="57"/>
        <v>34.243043606434696</v>
      </c>
      <c r="BS69" s="3">
        <f t="shared" si="57"/>
        <v>34.694252786900599</v>
      </c>
      <c r="BT69" s="3">
        <f t="shared" si="57"/>
        <v>35.144690234680603</v>
      </c>
      <c r="BU69" s="3">
        <f t="shared" si="57"/>
        <v>35.594368426539006</v>
      </c>
      <c r="BV69" s="3">
        <f t="shared" si="57"/>
        <v>36.043299462289369</v>
      </c>
      <c r="BW69" s="3">
        <f t="shared" si="57"/>
        <v>36.491495081328402</v>
      </c>
      <c r="BX69" s="3">
        <f t="shared" si="57"/>
        <v>36.938966678225533</v>
      </c>
      <c r="BY69" s="3">
        <f t="shared" si="57"/>
        <v>37.38572531743381</v>
      </c>
      <c r="BZ69" s="3">
        <f t="shared" si="57"/>
        <v>37.831781747183037</v>
      </c>
      <c r="CA69" s="3">
        <f t="shared" si="57"/>
        <v>38.277146412610733</v>
      </c>
      <c r="CB69" s="3">
        <f t="shared" si="57"/>
        <v>38.721829468182399</v>
      </c>
      <c r="CC69" s="3">
        <f t="shared" si="57"/>
        <v>39.16584078944841</v>
      </c>
      <c r="CD69" s="3">
        <f t="shared" si="57"/>
        <v>39.609189984180475</v>
      </c>
      <c r="CE69" s="3">
        <f t="shared" si="57"/>
        <v>40.051886402928389</v>
      </c>
      <c r="CF69"/>
      <c r="CG69"/>
      <c r="CH69"/>
      <c r="CI69"/>
      <c r="CJ69"/>
      <c r="CK69"/>
      <c r="CL69"/>
      <c r="CM69"/>
      <c r="CN69"/>
      <c r="CO69"/>
      <c r="CP69"/>
      <c r="CQ69"/>
      <c r="CR69"/>
      <c r="CS69"/>
      <c r="CT69"/>
      <c r="CU69"/>
      <c r="CV69"/>
      <c r="CW69"/>
      <c r="CX69"/>
      <c r="CY69"/>
      <c r="CZ69"/>
      <c r="DA69"/>
      <c r="DB69"/>
      <c r="DC69"/>
      <c r="DD69"/>
      <c r="DE69"/>
      <c r="DF69"/>
      <c r="DG69"/>
      <c r="DH69"/>
      <c r="DI69"/>
      <c r="DJ69"/>
      <c r="DK69"/>
      <c r="DL69"/>
      <c r="DM69"/>
      <c r="DN69"/>
      <c r="DO69"/>
      <c r="DP69"/>
      <c r="DQ69"/>
      <c r="DR69"/>
      <c r="DS69"/>
      <c r="DT69"/>
      <c r="DU69"/>
      <c r="DV69"/>
      <c r="DW69"/>
      <c r="DX69"/>
      <c r="DY69"/>
      <c r="DZ69"/>
      <c r="EA69"/>
      <c r="EB69"/>
      <c r="EC69"/>
      <c r="ED69"/>
      <c r="EE69"/>
      <c r="EF69"/>
      <c r="EG69"/>
      <c r="EH69"/>
      <c r="EI69"/>
      <c r="EJ69"/>
      <c r="EK69"/>
      <c r="EL69"/>
      <c r="EM69"/>
      <c r="EN69"/>
      <c r="EO69"/>
      <c r="EP69"/>
      <c r="EQ69"/>
      <c r="ER69"/>
      <c r="ES69"/>
      <c r="ET69"/>
      <c r="EU69"/>
      <c r="EV69"/>
      <c r="EW69"/>
      <c r="EX69"/>
      <c r="EY69"/>
      <c r="EZ69"/>
      <c r="FA69"/>
      <c r="FB69"/>
      <c r="FC69"/>
      <c r="FD69"/>
      <c r="FE69"/>
      <c r="FF69"/>
      <c r="FG69"/>
      <c r="FH69"/>
      <c r="FI69"/>
      <c r="FJ69"/>
      <c r="FK69"/>
      <c r="FL69"/>
      <c r="FM69"/>
      <c r="FN69"/>
      <c r="FO69"/>
      <c r="FP69"/>
      <c r="FQ69"/>
    </row>
    <row r="70" spans="1:173" s="58" customFormat="1" x14ac:dyDescent="0.25">
      <c r="A70" s="58" t="s">
        <v>42</v>
      </c>
      <c r="B70" s="58" t="s">
        <v>0</v>
      </c>
      <c r="D70" s="3">
        <f>$C$62*70</f>
        <v>154</v>
      </c>
      <c r="E70" s="3">
        <f>$C$62*70</f>
        <v>154</v>
      </c>
      <c r="F70" s="3">
        <f t="shared" ref="F70:BQ70" si="58">$C$62*70</f>
        <v>154</v>
      </c>
      <c r="G70" s="3">
        <f t="shared" si="58"/>
        <v>154</v>
      </c>
      <c r="H70" s="3">
        <f t="shared" si="58"/>
        <v>154</v>
      </c>
      <c r="I70" s="3">
        <f t="shared" si="58"/>
        <v>154</v>
      </c>
      <c r="J70" s="3">
        <f t="shared" si="58"/>
        <v>154</v>
      </c>
      <c r="K70" s="3">
        <f t="shared" si="58"/>
        <v>154</v>
      </c>
      <c r="L70" s="3">
        <f t="shared" si="58"/>
        <v>154</v>
      </c>
      <c r="M70" s="3">
        <f t="shared" si="58"/>
        <v>154</v>
      </c>
      <c r="N70" s="3">
        <f t="shared" si="58"/>
        <v>154</v>
      </c>
      <c r="O70" s="3">
        <f t="shared" si="58"/>
        <v>154</v>
      </c>
      <c r="P70" s="3">
        <f t="shared" si="58"/>
        <v>154</v>
      </c>
      <c r="Q70" s="3">
        <f t="shared" si="58"/>
        <v>154</v>
      </c>
      <c r="R70" s="3">
        <f t="shared" si="58"/>
        <v>154</v>
      </c>
      <c r="S70" s="3">
        <f t="shared" si="58"/>
        <v>154</v>
      </c>
      <c r="T70" s="3">
        <f t="shared" si="58"/>
        <v>154</v>
      </c>
      <c r="U70" s="3">
        <f t="shared" si="58"/>
        <v>154</v>
      </c>
      <c r="V70" s="3">
        <f t="shared" si="58"/>
        <v>154</v>
      </c>
      <c r="W70" s="3">
        <f t="shared" si="58"/>
        <v>154</v>
      </c>
      <c r="X70" s="3">
        <f t="shared" si="58"/>
        <v>154</v>
      </c>
      <c r="Y70" s="3">
        <f t="shared" si="58"/>
        <v>154</v>
      </c>
      <c r="Z70" s="3">
        <f t="shared" si="58"/>
        <v>154</v>
      </c>
      <c r="AA70" s="3">
        <f t="shared" si="58"/>
        <v>154</v>
      </c>
      <c r="AB70" s="3">
        <f t="shared" si="58"/>
        <v>154</v>
      </c>
      <c r="AC70" s="3">
        <f t="shared" si="58"/>
        <v>154</v>
      </c>
      <c r="AD70" s="3">
        <f t="shared" si="58"/>
        <v>154</v>
      </c>
      <c r="AE70" s="3">
        <f t="shared" si="58"/>
        <v>154</v>
      </c>
      <c r="AF70" s="3">
        <f t="shared" si="58"/>
        <v>154</v>
      </c>
      <c r="AG70" s="6">
        <f t="shared" si="58"/>
        <v>154</v>
      </c>
      <c r="AH70" s="3">
        <f t="shared" si="58"/>
        <v>154</v>
      </c>
      <c r="AI70" s="3">
        <f t="shared" si="58"/>
        <v>154</v>
      </c>
      <c r="AJ70" s="3">
        <f t="shared" si="58"/>
        <v>154</v>
      </c>
      <c r="AK70" s="3">
        <f t="shared" si="58"/>
        <v>154</v>
      </c>
      <c r="AL70" s="3">
        <f t="shared" si="58"/>
        <v>154</v>
      </c>
      <c r="AM70" s="3">
        <f t="shared" si="58"/>
        <v>154</v>
      </c>
      <c r="AN70" s="3">
        <f t="shared" si="58"/>
        <v>154</v>
      </c>
      <c r="AO70" s="3">
        <f t="shared" si="58"/>
        <v>154</v>
      </c>
      <c r="AP70" s="3">
        <f t="shared" si="58"/>
        <v>154</v>
      </c>
      <c r="AQ70" s="3">
        <f t="shared" si="58"/>
        <v>154</v>
      </c>
      <c r="AR70" s="3">
        <f t="shared" si="58"/>
        <v>154</v>
      </c>
      <c r="AS70" s="3">
        <f t="shared" si="58"/>
        <v>154</v>
      </c>
      <c r="AT70" s="3">
        <f t="shared" si="58"/>
        <v>154</v>
      </c>
      <c r="AU70" s="3">
        <f t="shared" si="58"/>
        <v>154</v>
      </c>
      <c r="AV70" s="3">
        <f t="shared" si="58"/>
        <v>154</v>
      </c>
      <c r="AW70" s="3">
        <f t="shared" si="58"/>
        <v>154</v>
      </c>
      <c r="AX70" s="3">
        <f t="shared" si="58"/>
        <v>154</v>
      </c>
      <c r="AY70" s="3">
        <f t="shared" si="58"/>
        <v>154</v>
      </c>
      <c r="AZ70" s="3">
        <f t="shared" si="58"/>
        <v>154</v>
      </c>
      <c r="BA70" s="3">
        <f t="shared" si="58"/>
        <v>154</v>
      </c>
      <c r="BB70" s="3">
        <f t="shared" si="58"/>
        <v>154</v>
      </c>
      <c r="BC70" s="3">
        <f t="shared" si="58"/>
        <v>154</v>
      </c>
      <c r="BD70" s="3">
        <f t="shared" si="58"/>
        <v>154</v>
      </c>
      <c r="BE70" s="3">
        <f t="shared" si="58"/>
        <v>154</v>
      </c>
      <c r="BF70" s="3">
        <f t="shared" si="58"/>
        <v>154</v>
      </c>
      <c r="BG70" s="3">
        <f t="shared" si="58"/>
        <v>154</v>
      </c>
      <c r="BH70" s="3">
        <f t="shared" si="58"/>
        <v>154</v>
      </c>
      <c r="BI70" s="3">
        <f t="shared" si="58"/>
        <v>154</v>
      </c>
      <c r="BJ70" s="3">
        <f t="shared" si="58"/>
        <v>154</v>
      </c>
      <c r="BK70" s="3">
        <f t="shared" si="58"/>
        <v>154</v>
      </c>
      <c r="BL70" s="3">
        <f t="shared" si="58"/>
        <v>154</v>
      </c>
      <c r="BM70" s="3">
        <f t="shared" si="58"/>
        <v>154</v>
      </c>
      <c r="BN70" s="3">
        <f t="shared" si="58"/>
        <v>154</v>
      </c>
      <c r="BO70" s="3">
        <f t="shared" si="58"/>
        <v>154</v>
      </c>
      <c r="BP70" s="3">
        <f t="shared" si="58"/>
        <v>154</v>
      </c>
      <c r="BQ70" s="3">
        <f t="shared" si="58"/>
        <v>154</v>
      </c>
      <c r="BR70" s="3">
        <f t="shared" ref="BR70:CE70" si="59">$C$62*70</f>
        <v>154</v>
      </c>
      <c r="BS70" s="3">
        <f t="shared" si="59"/>
        <v>154</v>
      </c>
      <c r="BT70" s="3">
        <f t="shared" si="59"/>
        <v>154</v>
      </c>
      <c r="BU70" s="3">
        <f t="shared" si="59"/>
        <v>154</v>
      </c>
      <c r="BV70" s="3">
        <f t="shared" si="59"/>
        <v>154</v>
      </c>
      <c r="BW70" s="3">
        <f t="shared" si="59"/>
        <v>154</v>
      </c>
      <c r="BX70" s="3">
        <f t="shared" si="59"/>
        <v>154</v>
      </c>
      <c r="BY70" s="3">
        <f t="shared" si="59"/>
        <v>154</v>
      </c>
      <c r="BZ70" s="3">
        <f t="shared" si="59"/>
        <v>154</v>
      </c>
      <c r="CA70" s="3">
        <f t="shared" si="59"/>
        <v>154</v>
      </c>
      <c r="CB70" s="3">
        <f t="shared" si="59"/>
        <v>154</v>
      </c>
      <c r="CC70" s="3">
        <f t="shared" si="59"/>
        <v>154</v>
      </c>
      <c r="CD70" s="3">
        <f t="shared" si="59"/>
        <v>154</v>
      </c>
      <c r="CE70" s="3">
        <f t="shared" si="59"/>
        <v>154</v>
      </c>
      <c r="CF70"/>
      <c r="CG70"/>
      <c r="CH70"/>
      <c r="CI70"/>
      <c r="CJ70"/>
      <c r="CK70"/>
      <c r="CL70"/>
      <c r="CM70"/>
      <c r="CN70"/>
      <c r="CO70"/>
      <c r="CP70"/>
      <c r="CQ70"/>
      <c r="CR70"/>
      <c r="CS70"/>
      <c r="CT70"/>
      <c r="CU70"/>
      <c r="CV70"/>
      <c r="CW70"/>
      <c r="CX70"/>
      <c r="CY70"/>
      <c r="CZ70"/>
      <c r="DA70"/>
      <c r="DB70"/>
      <c r="DC70"/>
      <c r="DD70"/>
      <c r="DE70"/>
      <c r="DF70"/>
      <c r="DG70"/>
      <c r="DH70"/>
      <c r="DI70"/>
      <c r="DJ70"/>
      <c r="DK70"/>
      <c r="DL70"/>
      <c r="DM70"/>
      <c r="DN70"/>
      <c r="DO70"/>
      <c r="DP70"/>
      <c r="DQ70"/>
      <c r="DR70"/>
      <c r="DS70"/>
      <c r="DT70"/>
      <c r="DU70"/>
      <c r="DV70"/>
      <c r="DW70"/>
      <c r="DX70"/>
      <c r="DY70"/>
      <c r="DZ70"/>
      <c r="EA70"/>
      <c r="EB70"/>
      <c r="EC70"/>
      <c r="ED70"/>
      <c r="EE70"/>
      <c r="EF70"/>
      <c r="EG70"/>
      <c r="EH70"/>
      <c r="EI70"/>
      <c r="EJ70"/>
      <c r="EK70"/>
      <c r="EL70"/>
      <c r="EM70"/>
      <c r="EN70"/>
      <c r="EO70"/>
      <c r="EP70"/>
      <c r="EQ70"/>
      <c r="ER70"/>
      <c r="ES70"/>
      <c r="ET70"/>
      <c r="EU70"/>
      <c r="EV70"/>
      <c r="EW70"/>
      <c r="EX70"/>
      <c r="EY70"/>
      <c r="EZ70"/>
      <c r="FA70"/>
      <c r="FB70"/>
      <c r="FC70"/>
      <c r="FD70"/>
      <c r="FE70"/>
      <c r="FF70"/>
      <c r="FG70"/>
      <c r="FH70"/>
      <c r="FI70"/>
      <c r="FJ70"/>
      <c r="FK70"/>
      <c r="FL70"/>
      <c r="FM70"/>
      <c r="FN70"/>
      <c r="FO70"/>
      <c r="FP70"/>
      <c r="FQ70"/>
    </row>
    <row r="71" spans="1:173" s="58" customFormat="1" x14ac:dyDescent="0.25">
      <c r="A71" s="58" t="s">
        <v>43</v>
      </c>
      <c r="B71" s="58" t="s">
        <v>8</v>
      </c>
      <c r="D71" s="3">
        <v>0</v>
      </c>
      <c r="E71" s="3">
        <f>D71+$AG$71/30</f>
        <v>0.73333333333333328</v>
      </c>
      <c r="F71" s="3">
        <f t="shared" ref="F71:AF71" si="60">E71+$AG$71/30</f>
        <v>1.4666666666666666</v>
      </c>
      <c r="G71" s="3">
        <f t="shared" si="60"/>
        <v>2.1999999999999997</v>
      </c>
      <c r="H71" s="3">
        <f t="shared" si="60"/>
        <v>2.9333333333333331</v>
      </c>
      <c r="I71" s="3">
        <f t="shared" si="60"/>
        <v>3.6666666666666665</v>
      </c>
      <c r="J71" s="3">
        <f t="shared" si="60"/>
        <v>4.3999999999999995</v>
      </c>
      <c r="K71" s="3">
        <f t="shared" si="60"/>
        <v>5.1333333333333329</v>
      </c>
      <c r="L71" s="3">
        <f t="shared" si="60"/>
        <v>5.8666666666666663</v>
      </c>
      <c r="M71" s="3">
        <f t="shared" si="60"/>
        <v>6.6</v>
      </c>
      <c r="N71" s="3">
        <f t="shared" si="60"/>
        <v>7.333333333333333</v>
      </c>
      <c r="O71" s="3">
        <f t="shared" si="60"/>
        <v>8.0666666666666664</v>
      </c>
      <c r="P71" s="3">
        <f t="shared" si="60"/>
        <v>8.7999999999999989</v>
      </c>
      <c r="Q71" s="3">
        <f t="shared" si="60"/>
        <v>9.5333333333333314</v>
      </c>
      <c r="R71" s="3">
        <f t="shared" si="60"/>
        <v>10.266666666666664</v>
      </c>
      <c r="S71" s="3">
        <f t="shared" si="60"/>
        <v>10.999999999999996</v>
      </c>
      <c r="T71" s="3">
        <f t="shared" si="60"/>
        <v>11.733333333333329</v>
      </c>
      <c r="U71" s="3">
        <f t="shared" si="60"/>
        <v>12.466666666666661</v>
      </c>
      <c r="V71" s="3">
        <f t="shared" si="60"/>
        <v>13.199999999999994</v>
      </c>
      <c r="W71" s="3">
        <f t="shared" si="60"/>
        <v>13.933333333333326</v>
      </c>
      <c r="X71" s="3">
        <f t="shared" si="60"/>
        <v>14.666666666666659</v>
      </c>
      <c r="Y71" s="3">
        <f t="shared" si="60"/>
        <v>15.399999999999991</v>
      </c>
      <c r="Z71" s="3">
        <f t="shared" si="60"/>
        <v>16.133333333333326</v>
      </c>
      <c r="AA71" s="3">
        <f t="shared" si="60"/>
        <v>16.86666666666666</v>
      </c>
      <c r="AB71" s="3">
        <f t="shared" si="60"/>
        <v>17.599999999999994</v>
      </c>
      <c r="AC71" s="3">
        <f t="shared" si="60"/>
        <v>18.333333333333329</v>
      </c>
      <c r="AD71" s="3">
        <f t="shared" si="60"/>
        <v>19.066666666666663</v>
      </c>
      <c r="AE71" s="3">
        <f t="shared" si="60"/>
        <v>19.799999999999997</v>
      </c>
      <c r="AF71" s="3">
        <f t="shared" si="60"/>
        <v>20.533333333333331</v>
      </c>
      <c r="AG71" s="6">
        <f>$C$62*10</f>
        <v>22</v>
      </c>
      <c r="AH71" s="3">
        <f>$C$62*10</f>
        <v>22</v>
      </c>
      <c r="AI71" s="3">
        <f t="shared" ref="AI71:CE71" si="61">$C$62*10</f>
        <v>22</v>
      </c>
      <c r="AJ71" s="3">
        <f t="shared" si="61"/>
        <v>22</v>
      </c>
      <c r="AK71" s="3">
        <f t="shared" si="61"/>
        <v>22</v>
      </c>
      <c r="AL71" s="3">
        <f t="shared" si="61"/>
        <v>22</v>
      </c>
      <c r="AM71" s="3">
        <f t="shared" si="61"/>
        <v>22</v>
      </c>
      <c r="AN71" s="3">
        <f t="shared" si="61"/>
        <v>22</v>
      </c>
      <c r="AO71" s="3">
        <f t="shared" si="61"/>
        <v>22</v>
      </c>
      <c r="AP71" s="3">
        <f t="shared" si="61"/>
        <v>22</v>
      </c>
      <c r="AQ71" s="3">
        <f t="shared" si="61"/>
        <v>22</v>
      </c>
      <c r="AR71" s="3">
        <f t="shared" si="61"/>
        <v>22</v>
      </c>
      <c r="AS71" s="3">
        <f t="shared" si="61"/>
        <v>22</v>
      </c>
      <c r="AT71" s="3">
        <f t="shared" si="61"/>
        <v>22</v>
      </c>
      <c r="AU71" s="3">
        <f t="shared" si="61"/>
        <v>22</v>
      </c>
      <c r="AV71" s="3">
        <f t="shared" si="61"/>
        <v>22</v>
      </c>
      <c r="AW71" s="3">
        <f t="shared" si="61"/>
        <v>22</v>
      </c>
      <c r="AX71" s="3">
        <f t="shared" si="61"/>
        <v>22</v>
      </c>
      <c r="AY71" s="3">
        <f t="shared" si="61"/>
        <v>22</v>
      </c>
      <c r="AZ71" s="3">
        <f t="shared" si="61"/>
        <v>22</v>
      </c>
      <c r="BA71" s="3">
        <f t="shared" si="61"/>
        <v>22</v>
      </c>
      <c r="BB71" s="3">
        <f t="shared" si="61"/>
        <v>22</v>
      </c>
      <c r="BC71" s="3">
        <f t="shared" si="61"/>
        <v>22</v>
      </c>
      <c r="BD71" s="3">
        <f t="shared" si="61"/>
        <v>22</v>
      </c>
      <c r="BE71" s="3">
        <f t="shared" si="61"/>
        <v>22</v>
      </c>
      <c r="BF71" s="3">
        <f t="shared" si="61"/>
        <v>22</v>
      </c>
      <c r="BG71" s="3">
        <f t="shared" si="61"/>
        <v>22</v>
      </c>
      <c r="BH71" s="3">
        <f t="shared" si="61"/>
        <v>22</v>
      </c>
      <c r="BI71" s="3">
        <f t="shared" si="61"/>
        <v>22</v>
      </c>
      <c r="BJ71" s="3">
        <f t="shared" si="61"/>
        <v>22</v>
      </c>
      <c r="BK71" s="3">
        <f t="shared" si="61"/>
        <v>22</v>
      </c>
      <c r="BL71" s="3">
        <f t="shared" si="61"/>
        <v>22</v>
      </c>
      <c r="BM71" s="3">
        <f t="shared" si="61"/>
        <v>22</v>
      </c>
      <c r="BN71" s="3">
        <f t="shared" si="61"/>
        <v>22</v>
      </c>
      <c r="BO71" s="3">
        <f t="shared" si="61"/>
        <v>22</v>
      </c>
      <c r="BP71" s="3">
        <f t="shared" si="61"/>
        <v>22</v>
      </c>
      <c r="BQ71" s="3">
        <f t="shared" si="61"/>
        <v>22</v>
      </c>
      <c r="BR71" s="3">
        <f t="shared" si="61"/>
        <v>22</v>
      </c>
      <c r="BS71" s="3">
        <f t="shared" si="61"/>
        <v>22</v>
      </c>
      <c r="BT71" s="3">
        <f t="shared" si="61"/>
        <v>22</v>
      </c>
      <c r="BU71" s="3">
        <f t="shared" si="61"/>
        <v>22</v>
      </c>
      <c r="BV71" s="3">
        <f t="shared" si="61"/>
        <v>22</v>
      </c>
      <c r="BW71" s="3">
        <f t="shared" si="61"/>
        <v>22</v>
      </c>
      <c r="BX71" s="3">
        <f t="shared" si="61"/>
        <v>22</v>
      </c>
      <c r="BY71" s="3">
        <f t="shared" si="61"/>
        <v>22</v>
      </c>
      <c r="BZ71" s="3">
        <f t="shared" si="61"/>
        <v>22</v>
      </c>
      <c r="CA71" s="3">
        <f t="shared" si="61"/>
        <v>22</v>
      </c>
      <c r="CB71" s="3">
        <f t="shared" si="61"/>
        <v>22</v>
      </c>
      <c r="CC71" s="3">
        <f t="shared" si="61"/>
        <v>22</v>
      </c>
      <c r="CD71" s="3">
        <f t="shared" si="61"/>
        <v>22</v>
      </c>
      <c r="CE71" s="3">
        <f t="shared" si="61"/>
        <v>22</v>
      </c>
      <c r="CF71"/>
      <c r="CG71"/>
      <c r="CH71"/>
      <c r="CI71"/>
      <c r="CJ71"/>
      <c r="CK71"/>
      <c r="CL71"/>
      <c r="CM71"/>
      <c r="CN71"/>
      <c r="CO71"/>
      <c r="CP71"/>
      <c r="CQ71"/>
      <c r="CR71"/>
      <c r="CS71"/>
      <c r="CT71"/>
      <c r="CU71"/>
      <c r="CV71"/>
      <c r="CW71"/>
      <c r="CX71"/>
      <c r="CY71"/>
      <c r="CZ71"/>
      <c r="DA71"/>
      <c r="DB71"/>
      <c r="DC71"/>
      <c r="DD71"/>
      <c r="DE71"/>
      <c r="DF71"/>
      <c r="DG71"/>
      <c r="DH71"/>
      <c r="DI71"/>
      <c r="DJ71"/>
      <c r="DK71"/>
      <c r="DL71"/>
      <c r="DM71"/>
      <c r="DN71"/>
      <c r="DO71"/>
      <c r="DP71"/>
      <c r="DQ71"/>
      <c r="DR71"/>
      <c r="DS71"/>
      <c r="DT71"/>
      <c r="DU71"/>
      <c r="DV71"/>
      <c r="DW71"/>
      <c r="DX71"/>
      <c r="DY71"/>
      <c r="DZ71"/>
      <c r="EA71"/>
      <c r="EB71"/>
      <c r="EC71"/>
      <c r="ED71"/>
      <c r="EE71"/>
      <c r="EF71"/>
      <c r="EG71"/>
      <c r="EH71"/>
      <c r="EI71"/>
      <c r="EJ71"/>
      <c r="EK71"/>
      <c r="EL71"/>
      <c r="EM71"/>
      <c r="EN71"/>
      <c r="EO71"/>
      <c r="EP71"/>
      <c r="EQ71"/>
      <c r="ER71"/>
      <c r="ES71"/>
      <c r="ET71"/>
      <c r="EU71"/>
      <c r="EV71"/>
      <c r="EW71"/>
      <c r="EX71"/>
      <c r="EY71"/>
      <c r="EZ71"/>
      <c r="FA71"/>
      <c r="FB71"/>
      <c r="FC71"/>
      <c r="FD71"/>
      <c r="FE71"/>
      <c r="FF71"/>
      <c r="FG71"/>
      <c r="FH71"/>
      <c r="FI71"/>
      <c r="FJ71"/>
      <c r="FK71"/>
      <c r="FL71"/>
      <c r="FM71"/>
      <c r="FN71"/>
      <c r="FO71"/>
      <c r="FP71"/>
      <c r="FQ71"/>
    </row>
    <row r="72" spans="1:173" x14ac:dyDescent="0.25">
      <c r="A72" t="s">
        <v>44</v>
      </c>
      <c r="B72" t="s">
        <v>15</v>
      </c>
      <c r="C72" s="3">
        <f>SUM(D72:CE72)</f>
        <v>64415.586885338787</v>
      </c>
      <c r="D72" s="3">
        <f>((D68+D69)*0.475+D70+D71)*44/12</f>
        <v>569.52595547835392</v>
      </c>
      <c r="E72" s="3">
        <f t="shared" ref="E72:BP72" si="62">((E68+E69)*0.475+E70+E71)*44/12</f>
        <v>576.8490080450955</v>
      </c>
      <c r="F72" s="3">
        <f t="shared" si="62"/>
        <v>584.09935649418333</v>
      </c>
      <c r="G72" s="3">
        <f t="shared" si="62"/>
        <v>591.30488843351111</v>
      </c>
      <c r="H72" s="3">
        <f t="shared" si="62"/>
        <v>598.4782434411926</v>
      </c>
      <c r="I72" s="3">
        <f t="shared" si="62"/>
        <v>605.62663166030086</v>
      </c>
      <c r="J72" s="3">
        <f t="shared" si="62"/>
        <v>612.75470119129125</v>
      </c>
      <c r="K72" s="3">
        <f t="shared" si="62"/>
        <v>619.86568961963724</v>
      </c>
      <c r="L72" s="3">
        <f t="shared" si="62"/>
        <v>626.96197661184772</v>
      </c>
      <c r="M72" s="3">
        <f t="shared" si="62"/>
        <v>634.04538199666342</v>
      </c>
      <c r="N72" s="3">
        <f t="shared" si="62"/>
        <v>641.11734057535227</v>
      </c>
      <c r="O72" s="3">
        <f t="shared" si="62"/>
        <v>648.17901131340943</v>
      </c>
      <c r="P72" s="3">
        <f t="shared" si="62"/>
        <v>655.2313490005638</v>
      </c>
      <c r="Q72" s="3">
        <f t="shared" si="62"/>
        <v>662.27515319147824</v>
      </c>
      <c r="R72" s="3">
        <f t="shared" si="62"/>
        <v>669.31110274635842</v>
      </c>
      <c r="S72" s="3">
        <f t="shared" si="62"/>
        <v>676.33978088988192</v>
      </c>
      <c r="T72" s="3">
        <f t="shared" si="62"/>
        <v>683.36169382314563</v>
      </c>
      <c r="U72" s="3">
        <f t="shared" si="62"/>
        <v>690.37728482998011</v>
      </c>
      <c r="V72" s="3">
        <f t="shared" si="62"/>
        <v>697.38694515865654</v>
      </c>
      <c r="W72" s="3">
        <f t="shared" si="62"/>
        <v>704.39102254735451</v>
      </c>
      <c r="X72" s="3">
        <f t="shared" si="62"/>
        <v>711.38982799608027</v>
      </c>
      <c r="Y72" s="3">
        <f t="shared" si="62"/>
        <v>718.38364121214863</v>
      </c>
      <c r="Z72" s="3">
        <f t="shared" si="62"/>
        <v>725.37271503759018</v>
      </c>
      <c r="AA72" s="3">
        <f t="shared" si="62"/>
        <v>732.35727908484807</v>
      </c>
      <c r="AB72" s="3">
        <f t="shared" si="62"/>
        <v>739.33754274945022</v>
      </c>
      <c r="AC72" s="3">
        <f t="shared" si="62"/>
        <v>746.3136977270857</v>
      </c>
      <c r="AD72" s="3">
        <f t="shared" si="62"/>
        <v>753.28592013254718</v>
      </c>
      <c r="AE72" s="3">
        <f t="shared" si="62"/>
        <v>760.25437229592978</v>
      </c>
      <c r="AF72" s="3">
        <f t="shared" si="62"/>
        <v>767.21920429502109</v>
      </c>
      <c r="AG72" s="6">
        <f t="shared" si="62"/>
        <v>776.86944415927667</v>
      </c>
      <c r="AH72" s="3">
        <f t="shared" si="62"/>
        <v>781.13855456019121</v>
      </c>
      <c r="AI72" s="3">
        <f t="shared" si="62"/>
        <v>785.40443379557473</v>
      </c>
      <c r="AJ72" s="3">
        <f t="shared" si="62"/>
        <v>789.66719442511385</v>
      </c>
      <c r="AK72" s="3">
        <f t="shared" si="62"/>
        <v>793.92694179903935</v>
      </c>
      <c r="AL72" s="3">
        <f t="shared" si="62"/>
        <v>798.18377471819269</v>
      </c>
      <c r="AM72" s="3">
        <f t="shared" si="62"/>
        <v>802.43778601653685</v>
      </c>
      <c r="AN72" s="3">
        <f t="shared" si="62"/>
        <v>806.68906307712405</v>
      </c>
      <c r="AO72" s="3">
        <f t="shared" si="62"/>
        <v>810.9376882907128</v>
      </c>
      <c r="AP72" s="3">
        <f t="shared" si="62"/>
        <v>815.18373946475469</v>
      </c>
      <c r="AQ72" s="3">
        <f t="shared" si="62"/>
        <v>819.42729018925093</v>
      </c>
      <c r="AR72" s="3">
        <f t="shared" si="62"/>
        <v>823.66841016499382</v>
      </c>
      <c r="AS72" s="3">
        <f t="shared" si="62"/>
        <v>827.90716549888373</v>
      </c>
      <c r="AT72" s="3">
        <f t="shared" si="62"/>
        <v>832.14361897032825</v>
      </c>
      <c r="AU72" s="3">
        <f t="shared" si="62"/>
        <v>836.37783027216119</v>
      </c>
      <c r="AV72" s="3">
        <f t="shared" si="62"/>
        <v>840.60985622904252</v>
      </c>
      <c r="AW72" s="3">
        <f t="shared" si="62"/>
        <v>844.83975099589895</v>
      </c>
      <c r="AX72" s="3">
        <f t="shared" si="62"/>
        <v>849.06756623861963</v>
      </c>
      <c r="AY72" s="3">
        <f t="shared" si="62"/>
        <v>853.29335129894173</v>
      </c>
      <c r="AZ72" s="3">
        <f t="shared" si="62"/>
        <v>857.51715334520748</v>
      </c>
      <c r="BA72" s="3">
        <f t="shared" si="62"/>
        <v>861.73901751046458</v>
      </c>
      <c r="BB72" s="3">
        <f t="shared" si="62"/>
        <v>865.95898701921044</v>
      </c>
      <c r="BC72" s="3">
        <f t="shared" si="62"/>
        <v>870.17710330391094</v>
      </c>
      <c r="BD72" s="3">
        <f t="shared" si="62"/>
        <v>874.39340611230591</v>
      </c>
      <c r="BE72" s="3">
        <f t="shared" si="62"/>
        <v>878.60793360638434</v>
      </c>
      <c r="BF72" s="3">
        <f t="shared" si="62"/>
        <v>882.82072245382415</v>
      </c>
      <c r="BG72" s="3">
        <f t="shared" si="62"/>
        <v>887.03180791258956</v>
      </c>
      <c r="BH72" s="3">
        <f t="shared" si="62"/>
        <v>891.24122390931814</v>
      </c>
      <c r="BI72" s="3">
        <f t="shared" si="62"/>
        <v>895.44900311204935</v>
      </c>
      <c r="BJ72" s="3">
        <f t="shared" si="62"/>
        <v>899.65517699779593</v>
      </c>
      <c r="BK72" s="3">
        <f t="shared" si="62"/>
        <v>903.8597759154045</v>
      </c>
      <c r="BL72" s="3">
        <f t="shared" si="62"/>
        <v>908.06282914410656</v>
      </c>
      <c r="BM72" s="3">
        <f t="shared" si="62"/>
        <v>912.2643649481206</v>
      </c>
      <c r="BN72" s="3">
        <f t="shared" si="62"/>
        <v>916.46441062763267</v>
      </c>
      <c r="BO72" s="3">
        <f t="shared" si="62"/>
        <v>920.66299256644788</v>
      </c>
      <c r="BP72" s="3">
        <f t="shared" si="62"/>
        <v>924.86013627657894</v>
      </c>
      <c r="BQ72" s="3">
        <f t="shared" ref="BQ72:CE72" si="63">((BQ68+BQ69)*0.475+BQ70+BQ71)*44/12</f>
        <v>929.05586644001244</v>
      </c>
      <c r="BR72" s="3">
        <f t="shared" si="63"/>
        <v>933.25020694787372</v>
      </c>
      <c r="BS72" s="3">
        <f t="shared" si="63"/>
        <v>937.44318093718528</v>
      </c>
      <c r="BT72" s="3">
        <f t="shared" si="63"/>
        <v>941.63481082540204</v>
      </c>
      <c r="BU72" s="3">
        <f t="shared" si="63"/>
        <v>945.82511834288869</v>
      </c>
      <c r="BV72" s="3">
        <f t="shared" si="63"/>
        <v>950.01412456348737</v>
      </c>
      <c r="BW72" s="3">
        <f t="shared" si="63"/>
        <v>954.20184993331384</v>
      </c>
      <c r="BX72" s="3">
        <f t="shared" si="63"/>
        <v>958.38831429790969</v>
      </c>
      <c r="BY72" s="3">
        <f t="shared" si="63"/>
        <v>962.57353692786398</v>
      </c>
      <c r="BZ72" s="3">
        <f t="shared" si="63"/>
        <v>966.75753654301059</v>
      </c>
      <c r="CA72" s="3">
        <f t="shared" si="63"/>
        <v>970.94033133529695</v>
      </c>
      <c r="CB72" s="3">
        <f t="shared" si="63"/>
        <v>975.12193899041756</v>
      </c>
      <c r="CC72" s="3">
        <f t="shared" si="63"/>
        <v>979.30237670828922</v>
      </c>
      <c r="CD72" s="3">
        <f t="shared" si="63"/>
        <v>983.48166122244766</v>
      </c>
      <c r="CE72" s="3">
        <f t="shared" si="63"/>
        <v>987.65980881843359</v>
      </c>
    </row>
    <row r="73" spans="1:173" x14ac:dyDescent="0.25">
      <c r="B73" s="55" t="s">
        <v>16</v>
      </c>
      <c r="C73" s="27">
        <f>AG72</f>
        <v>776.86944415927667</v>
      </c>
    </row>
    <row r="77" spans="1:173" s="51" customFormat="1" x14ac:dyDescent="0.25">
      <c r="B77" s="52" t="s">
        <v>89</v>
      </c>
      <c r="C77" s="53">
        <f>MIN(C22+C39+C56-C73,C21/C10+C38/C27+C55/C44-C72/C61)</f>
        <v>315.84046679137316</v>
      </c>
      <c r="D77" s="51" t="s">
        <v>90</v>
      </c>
      <c r="F77" s="51" t="s">
        <v>91</v>
      </c>
      <c r="I77" s="53">
        <f>C77*(1-N83-N84)</f>
        <v>252.67237343309853</v>
      </c>
      <c r="J77" s="51" t="s">
        <v>90</v>
      </c>
      <c r="AA77" s="54"/>
    </row>
    <row r="81" spans="7:22" x14ac:dyDescent="0.25">
      <c r="G81" s="73" t="s">
        <v>17</v>
      </c>
      <c r="H81" s="73"/>
      <c r="I81" s="73"/>
      <c r="J81" s="73"/>
      <c r="K81" s="73"/>
      <c r="L81" s="73"/>
      <c r="M81" s="73"/>
      <c r="N81" s="73" t="s">
        <v>18</v>
      </c>
      <c r="O81" s="73"/>
      <c r="P81" s="73" t="s">
        <v>19</v>
      </c>
      <c r="Q81" s="73"/>
      <c r="R81" s="73"/>
      <c r="S81" s="73"/>
      <c r="T81" s="73"/>
      <c r="U81" s="73"/>
      <c r="V81" s="73"/>
    </row>
    <row r="82" spans="7:22" x14ac:dyDescent="0.25">
      <c r="G82" s="64" t="s">
        <v>20</v>
      </c>
      <c r="H82" s="64"/>
      <c r="I82" s="64"/>
      <c r="J82" s="64"/>
      <c r="K82" s="64"/>
      <c r="L82" s="64"/>
      <c r="M82" s="64"/>
      <c r="N82" s="70">
        <v>0.2</v>
      </c>
      <c r="O82" s="70"/>
      <c r="P82" s="66" t="s">
        <v>82</v>
      </c>
      <c r="Q82" s="66"/>
      <c r="R82" s="66"/>
      <c r="S82" s="66"/>
      <c r="T82" s="66"/>
      <c r="U82" s="66"/>
      <c r="V82" s="66"/>
    </row>
    <row r="83" spans="7:22" x14ac:dyDescent="0.25">
      <c r="G83" s="74" t="s">
        <v>21</v>
      </c>
      <c r="H83" s="74"/>
      <c r="I83" s="74"/>
      <c r="J83" s="74"/>
      <c r="K83" s="74"/>
      <c r="L83" s="74"/>
      <c r="M83" s="74"/>
      <c r="N83" s="75">
        <v>0.1</v>
      </c>
      <c r="O83" s="75"/>
      <c r="P83" s="73" t="s">
        <v>22</v>
      </c>
      <c r="Q83" s="73"/>
      <c r="R83" s="73"/>
      <c r="S83" s="73"/>
      <c r="T83" s="73"/>
      <c r="U83" s="73"/>
      <c r="V83" s="73"/>
    </row>
    <row r="84" spans="7:22" x14ac:dyDescent="0.25">
      <c r="G84" s="67" t="s">
        <v>23</v>
      </c>
      <c r="H84" s="67"/>
      <c r="I84" s="67"/>
      <c r="J84" s="67"/>
      <c r="K84" s="67"/>
      <c r="L84" s="67"/>
      <c r="M84" s="67"/>
      <c r="N84" s="68">
        <v>0.1</v>
      </c>
      <c r="O84" s="68"/>
      <c r="P84" s="69" t="s">
        <v>83</v>
      </c>
      <c r="Q84" s="66"/>
      <c r="R84" s="66"/>
      <c r="S84" s="66"/>
      <c r="T84" s="66"/>
      <c r="U84" s="66"/>
      <c r="V84" s="66"/>
    </row>
    <row r="85" spans="7:22" x14ac:dyDescent="0.25">
      <c r="G85" s="64" t="s">
        <v>26</v>
      </c>
      <c r="H85" s="64"/>
      <c r="I85" s="64"/>
      <c r="J85" s="64"/>
      <c r="K85" s="64"/>
      <c r="L85" s="64"/>
      <c r="M85" s="64"/>
      <c r="N85" s="70">
        <v>0.1</v>
      </c>
      <c r="O85" s="70"/>
      <c r="P85" s="66" t="s">
        <v>84</v>
      </c>
      <c r="Q85" s="66"/>
      <c r="R85" s="66"/>
      <c r="S85" s="66"/>
      <c r="T85" s="66"/>
      <c r="U85" s="66"/>
      <c r="V85" s="66"/>
    </row>
    <row r="86" spans="7:22" x14ac:dyDescent="0.25">
      <c r="G86" s="64" t="s">
        <v>24</v>
      </c>
      <c r="H86" s="64"/>
      <c r="I86" s="64"/>
      <c r="J86" s="64"/>
      <c r="K86" s="64"/>
      <c r="L86" s="64"/>
      <c r="M86" s="64"/>
      <c r="N86" s="71" t="s">
        <v>81</v>
      </c>
      <c r="O86" s="71"/>
      <c r="P86" s="66" t="s">
        <v>99</v>
      </c>
      <c r="Q86" s="66"/>
      <c r="R86" s="66"/>
      <c r="S86" s="66"/>
      <c r="T86" s="66"/>
      <c r="U86" s="66"/>
      <c r="V86" s="66"/>
    </row>
    <row r="88" spans="7:22" ht="18.75" x14ac:dyDescent="0.3">
      <c r="G88" s="46"/>
      <c r="H88" s="46"/>
      <c r="I88" s="46"/>
      <c r="J88" s="46"/>
    </row>
  </sheetData>
  <mergeCells count="24">
    <mergeCell ref="A2:F2"/>
    <mergeCell ref="P83:V83"/>
    <mergeCell ref="G83:M83"/>
    <mergeCell ref="N83:O83"/>
    <mergeCell ref="P81:V81"/>
    <mergeCell ref="G82:M82"/>
    <mergeCell ref="N82:O82"/>
    <mergeCell ref="P82:V82"/>
    <mergeCell ref="A9:T9"/>
    <mergeCell ref="A26:M26"/>
    <mergeCell ref="A4:D4"/>
    <mergeCell ref="A60:C60"/>
    <mergeCell ref="G81:M81"/>
    <mergeCell ref="N81:O81"/>
    <mergeCell ref="G86:M86"/>
    <mergeCell ref="A43:H43"/>
    <mergeCell ref="P86:V86"/>
    <mergeCell ref="G84:M84"/>
    <mergeCell ref="N84:O84"/>
    <mergeCell ref="P84:V84"/>
    <mergeCell ref="G85:M85"/>
    <mergeCell ref="N85:O85"/>
    <mergeCell ref="P85:V85"/>
    <mergeCell ref="N86:O8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F31EE7-F785-44DF-A12E-227F4B2197E6}">
  <dimension ref="A1:FQ88"/>
  <sheetViews>
    <sheetView topLeftCell="A7" workbookViewId="0">
      <pane xSplit="1" topLeftCell="B1" activePane="topRight" state="frozen"/>
      <selection pane="topRight" activeCell="M4" sqref="M4"/>
    </sheetView>
  </sheetViews>
  <sheetFormatPr baseColWidth="10" defaultRowHeight="15" x14ac:dyDescent="0.25"/>
  <cols>
    <col min="1" max="1" width="32.5703125" customWidth="1"/>
    <col min="2" max="2" width="20.42578125" customWidth="1"/>
  </cols>
  <sheetData>
    <row r="1" spans="1:122" x14ac:dyDescent="0.25">
      <c r="A1" s="1" t="s">
        <v>11</v>
      </c>
      <c r="B1" s="1" t="s">
        <v>12</v>
      </c>
      <c r="C1" s="1"/>
      <c r="D1" s="1"/>
      <c r="E1" s="1"/>
    </row>
    <row r="2" spans="1:122" x14ac:dyDescent="0.25">
      <c r="A2" s="72" t="s">
        <v>98</v>
      </c>
      <c r="B2" s="72"/>
      <c r="C2" s="72"/>
      <c r="D2" s="72"/>
      <c r="E2" s="72"/>
      <c r="F2" s="72"/>
    </row>
    <row r="3" spans="1:122" x14ac:dyDescent="0.25">
      <c r="A3" s="1"/>
      <c r="B3" s="1"/>
      <c r="C3" s="1"/>
      <c r="D3" s="1"/>
      <c r="E3" s="1"/>
    </row>
    <row r="4" spans="1:122" ht="18.75" x14ac:dyDescent="0.3">
      <c r="A4" s="77" t="s">
        <v>28</v>
      </c>
      <c r="B4" s="77"/>
      <c r="C4" s="77"/>
      <c r="D4" s="77"/>
      <c r="E4" s="32"/>
    </row>
    <row r="9" spans="1:122" ht="18.75" x14ac:dyDescent="0.3">
      <c r="A9" s="76" t="s">
        <v>100</v>
      </c>
      <c r="B9" s="76"/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4"/>
      <c r="W9" s="4"/>
      <c r="X9" s="4"/>
      <c r="Y9" s="4"/>
      <c r="Z9" s="4"/>
      <c r="AA9" s="4"/>
      <c r="AB9" s="4"/>
      <c r="AC9" s="4"/>
      <c r="AD9" s="4"/>
      <c r="AE9" s="4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</row>
    <row r="10" spans="1:122" x14ac:dyDescent="0.25">
      <c r="A10" t="s">
        <v>36</v>
      </c>
      <c r="B10" t="s">
        <v>32</v>
      </c>
      <c r="C10">
        <v>115</v>
      </c>
      <c r="D10">
        <v>1</v>
      </c>
      <c r="E10">
        <v>2</v>
      </c>
      <c r="F10">
        <v>3</v>
      </c>
      <c r="G10">
        <v>4</v>
      </c>
      <c r="H10">
        <v>5</v>
      </c>
      <c r="I10">
        <v>6</v>
      </c>
      <c r="J10">
        <v>7</v>
      </c>
      <c r="K10">
        <v>8</v>
      </c>
      <c r="L10">
        <v>9</v>
      </c>
      <c r="M10">
        <v>10</v>
      </c>
      <c r="N10">
        <v>11</v>
      </c>
      <c r="O10">
        <v>12</v>
      </c>
      <c r="P10">
        <v>13</v>
      </c>
      <c r="Q10">
        <v>14</v>
      </c>
      <c r="R10">
        <v>15</v>
      </c>
      <c r="S10">
        <v>16</v>
      </c>
      <c r="T10">
        <v>17</v>
      </c>
      <c r="U10">
        <v>18</v>
      </c>
      <c r="V10">
        <v>19</v>
      </c>
      <c r="W10">
        <v>20</v>
      </c>
      <c r="X10">
        <v>21</v>
      </c>
      <c r="Y10">
        <v>22</v>
      </c>
      <c r="Z10">
        <v>23</v>
      </c>
      <c r="AA10">
        <v>24</v>
      </c>
      <c r="AB10">
        <v>25</v>
      </c>
      <c r="AC10">
        <v>26</v>
      </c>
      <c r="AD10">
        <v>27</v>
      </c>
      <c r="AE10">
        <v>28</v>
      </c>
      <c r="AF10">
        <v>29</v>
      </c>
      <c r="AG10" s="5">
        <v>30</v>
      </c>
      <c r="AH10">
        <v>31</v>
      </c>
      <c r="AI10">
        <v>32</v>
      </c>
      <c r="AJ10">
        <v>33</v>
      </c>
      <c r="AK10">
        <v>34</v>
      </c>
      <c r="AL10">
        <v>35</v>
      </c>
      <c r="AM10">
        <v>36</v>
      </c>
      <c r="AN10">
        <v>37</v>
      </c>
      <c r="AO10">
        <v>38</v>
      </c>
      <c r="AP10">
        <v>39</v>
      </c>
      <c r="AQ10">
        <v>40</v>
      </c>
      <c r="AR10">
        <v>41</v>
      </c>
      <c r="AS10">
        <v>42</v>
      </c>
      <c r="AT10">
        <v>43</v>
      </c>
      <c r="AU10">
        <v>44</v>
      </c>
      <c r="AV10">
        <v>45</v>
      </c>
      <c r="AW10">
        <v>46</v>
      </c>
      <c r="AX10">
        <v>47</v>
      </c>
      <c r="AY10">
        <v>48</v>
      </c>
      <c r="AZ10">
        <v>49</v>
      </c>
      <c r="BA10">
        <v>50</v>
      </c>
      <c r="BB10">
        <v>51</v>
      </c>
      <c r="BC10">
        <v>52</v>
      </c>
      <c r="BD10">
        <v>53</v>
      </c>
      <c r="BE10">
        <v>54</v>
      </c>
      <c r="BF10">
        <v>55</v>
      </c>
      <c r="BG10">
        <v>56</v>
      </c>
      <c r="BH10">
        <v>57</v>
      </c>
      <c r="BI10">
        <v>58</v>
      </c>
      <c r="BJ10">
        <v>59</v>
      </c>
      <c r="BK10">
        <v>60</v>
      </c>
      <c r="BL10">
        <v>61</v>
      </c>
      <c r="BM10">
        <v>62</v>
      </c>
      <c r="BN10">
        <v>63</v>
      </c>
      <c r="BO10">
        <v>64</v>
      </c>
      <c r="BP10">
        <v>65</v>
      </c>
      <c r="BQ10">
        <v>66</v>
      </c>
      <c r="BR10">
        <v>67</v>
      </c>
      <c r="BS10">
        <v>68</v>
      </c>
      <c r="BT10">
        <v>69</v>
      </c>
      <c r="BU10">
        <v>70</v>
      </c>
      <c r="BV10">
        <v>71</v>
      </c>
      <c r="BW10">
        <v>72</v>
      </c>
      <c r="BX10">
        <v>73</v>
      </c>
      <c r="BY10">
        <v>74</v>
      </c>
      <c r="BZ10">
        <v>75</v>
      </c>
      <c r="CA10">
        <v>76</v>
      </c>
      <c r="CB10">
        <v>77</v>
      </c>
      <c r="CC10">
        <v>78</v>
      </c>
      <c r="CD10">
        <v>79</v>
      </c>
      <c r="CE10">
        <v>80</v>
      </c>
      <c r="CF10">
        <v>81</v>
      </c>
      <c r="CG10">
        <v>82</v>
      </c>
      <c r="CH10">
        <v>83</v>
      </c>
      <c r="CI10">
        <v>84</v>
      </c>
      <c r="CJ10">
        <v>85</v>
      </c>
      <c r="CK10">
        <v>86</v>
      </c>
      <c r="CL10">
        <v>87</v>
      </c>
      <c r="CM10">
        <v>88</v>
      </c>
      <c r="CN10">
        <v>89</v>
      </c>
      <c r="CO10">
        <v>90</v>
      </c>
      <c r="CP10">
        <v>91</v>
      </c>
      <c r="CQ10">
        <v>92</v>
      </c>
      <c r="CR10">
        <v>93</v>
      </c>
      <c r="CS10">
        <v>94</v>
      </c>
      <c r="CT10">
        <v>95</v>
      </c>
      <c r="CU10">
        <v>96</v>
      </c>
      <c r="CV10">
        <v>97</v>
      </c>
      <c r="CW10">
        <v>98</v>
      </c>
      <c r="CX10">
        <v>99</v>
      </c>
      <c r="CY10">
        <v>100</v>
      </c>
      <c r="CZ10">
        <v>101</v>
      </c>
      <c r="DA10">
        <v>102</v>
      </c>
      <c r="DB10">
        <v>103</v>
      </c>
      <c r="DC10">
        <v>104</v>
      </c>
      <c r="DD10">
        <v>105</v>
      </c>
      <c r="DE10">
        <v>106</v>
      </c>
      <c r="DF10">
        <v>107</v>
      </c>
      <c r="DG10">
        <v>108</v>
      </c>
      <c r="DH10">
        <v>109</v>
      </c>
      <c r="DI10">
        <v>110</v>
      </c>
      <c r="DJ10">
        <v>111</v>
      </c>
      <c r="DK10">
        <v>112</v>
      </c>
      <c r="DL10">
        <v>113</v>
      </c>
      <c r="DM10">
        <v>114</v>
      </c>
      <c r="DN10">
        <v>115</v>
      </c>
      <c r="DQ10" s="2"/>
      <c r="DR10" s="2"/>
    </row>
    <row r="11" spans="1:122" x14ac:dyDescent="0.25">
      <c r="A11" t="s">
        <v>37</v>
      </c>
      <c r="B11" t="s">
        <v>0</v>
      </c>
      <c r="C11">
        <f>0.65*C62</f>
        <v>3.4449999999999998</v>
      </c>
      <c r="AG11" s="5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</row>
    <row r="12" spans="1:122" x14ac:dyDescent="0.25">
      <c r="A12" t="s">
        <v>38</v>
      </c>
      <c r="B12" t="s">
        <v>1</v>
      </c>
      <c r="AG12" s="5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</row>
    <row r="13" spans="1:122" x14ac:dyDescent="0.25">
      <c r="A13" t="s">
        <v>2</v>
      </c>
      <c r="B13" t="s">
        <v>3</v>
      </c>
      <c r="AG13" s="5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</row>
    <row r="14" spans="1:122" x14ac:dyDescent="0.25">
      <c r="A14" t="s">
        <v>35</v>
      </c>
      <c r="B14" t="s">
        <v>4</v>
      </c>
      <c r="C14">
        <v>0.36</v>
      </c>
      <c r="D14">
        <v>0.36</v>
      </c>
      <c r="E14">
        <v>0.36</v>
      </c>
      <c r="F14">
        <v>0.36</v>
      </c>
      <c r="G14">
        <v>0.36</v>
      </c>
      <c r="H14">
        <v>0.36</v>
      </c>
      <c r="I14">
        <v>0.36</v>
      </c>
      <c r="J14">
        <v>0.36</v>
      </c>
      <c r="K14">
        <v>0.36</v>
      </c>
      <c r="L14">
        <v>0.36</v>
      </c>
      <c r="M14">
        <v>0.36</v>
      </c>
      <c r="N14">
        <v>0.36</v>
      </c>
      <c r="O14">
        <v>0.36</v>
      </c>
      <c r="P14">
        <v>0.36</v>
      </c>
      <c r="Q14">
        <v>0.36</v>
      </c>
      <c r="R14">
        <v>0.36</v>
      </c>
      <c r="S14">
        <v>0.36</v>
      </c>
      <c r="T14">
        <v>0.36</v>
      </c>
      <c r="U14">
        <v>0.36</v>
      </c>
      <c r="V14">
        <v>0.36</v>
      </c>
      <c r="W14">
        <v>0.36</v>
      </c>
      <c r="X14">
        <v>0.36</v>
      </c>
      <c r="Y14">
        <v>0.36</v>
      </c>
      <c r="Z14">
        <v>0.36</v>
      </c>
      <c r="AA14">
        <v>0.36</v>
      </c>
      <c r="AB14">
        <v>0.36</v>
      </c>
      <c r="AC14">
        <v>0.36</v>
      </c>
      <c r="AD14">
        <v>0.36</v>
      </c>
      <c r="AE14">
        <v>0.36</v>
      </c>
      <c r="AF14">
        <v>0.36</v>
      </c>
      <c r="AG14" s="5">
        <v>0.36</v>
      </c>
      <c r="AH14">
        <v>0.36</v>
      </c>
      <c r="AI14">
        <v>0.36</v>
      </c>
      <c r="AJ14">
        <v>0.36</v>
      </c>
      <c r="AK14">
        <v>0.36</v>
      </c>
      <c r="AL14">
        <v>0.36</v>
      </c>
      <c r="AM14">
        <v>0.36</v>
      </c>
      <c r="AN14">
        <v>0.36</v>
      </c>
      <c r="AO14">
        <v>0.36</v>
      </c>
      <c r="AP14">
        <v>0.36</v>
      </c>
      <c r="AQ14">
        <v>0.36</v>
      </c>
      <c r="AR14">
        <v>0.36</v>
      </c>
      <c r="AS14">
        <v>0.36</v>
      </c>
      <c r="AT14">
        <v>0.36</v>
      </c>
      <c r="AU14">
        <v>0.36</v>
      </c>
      <c r="AV14">
        <v>0.36</v>
      </c>
      <c r="AW14">
        <v>0.36</v>
      </c>
      <c r="AX14">
        <v>0.36</v>
      </c>
      <c r="AY14">
        <v>0.36</v>
      </c>
      <c r="AZ14">
        <v>0.36</v>
      </c>
      <c r="BA14">
        <v>0.36</v>
      </c>
      <c r="BB14">
        <v>0.36</v>
      </c>
      <c r="BC14">
        <v>0.36</v>
      </c>
      <c r="BD14">
        <v>0.36</v>
      </c>
      <c r="BE14">
        <v>0.36</v>
      </c>
      <c r="BF14">
        <v>0.36</v>
      </c>
      <c r="BG14">
        <v>0.36</v>
      </c>
      <c r="BH14">
        <v>0.36</v>
      </c>
      <c r="BI14">
        <v>0.36</v>
      </c>
      <c r="BJ14">
        <v>0.36</v>
      </c>
      <c r="BK14">
        <v>0.36</v>
      </c>
      <c r="BL14">
        <v>0.36</v>
      </c>
      <c r="BM14">
        <v>0.36</v>
      </c>
      <c r="BN14">
        <v>0.36</v>
      </c>
      <c r="BO14">
        <v>0.36</v>
      </c>
      <c r="BP14">
        <v>0.36</v>
      </c>
      <c r="BQ14">
        <v>0.36</v>
      </c>
      <c r="BR14">
        <v>0.36</v>
      </c>
      <c r="BS14">
        <v>0.36</v>
      </c>
      <c r="BT14">
        <v>0.36</v>
      </c>
      <c r="BU14">
        <v>0.36</v>
      </c>
      <c r="BV14">
        <v>0.36</v>
      </c>
      <c r="BW14">
        <v>0.36</v>
      </c>
      <c r="BX14">
        <v>0.36</v>
      </c>
      <c r="BY14">
        <v>0.36</v>
      </c>
      <c r="BZ14">
        <v>0.36</v>
      </c>
      <c r="CA14">
        <v>0.36</v>
      </c>
      <c r="CB14">
        <v>0.36</v>
      </c>
      <c r="CC14">
        <v>0.36</v>
      </c>
      <c r="CD14">
        <v>0.36</v>
      </c>
      <c r="CE14">
        <v>0.36</v>
      </c>
      <c r="CF14">
        <v>0.36</v>
      </c>
      <c r="CG14">
        <v>0.36</v>
      </c>
      <c r="CH14">
        <v>0.36</v>
      </c>
      <c r="CI14">
        <v>0.36</v>
      </c>
      <c r="CJ14">
        <v>0.36</v>
      </c>
      <c r="CK14">
        <v>0.36</v>
      </c>
      <c r="CL14">
        <v>0.36</v>
      </c>
      <c r="CM14">
        <v>0.36</v>
      </c>
      <c r="CN14">
        <v>0.36</v>
      </c>
      <c r="CO14">
        <v>0.36</v>
      </c>
      <c r="CP14">
        <v>0.36</v>
      </c>
      <c r="CQ14">
        <v>0.36</v>
      </c>
      <c r="CR14">
        <v>0.36</v>
      </c>
      <c r="CS14">
        <v>0.36</v>
      </c>
      <c r="CT14">
        <v>0.36</v>
      </c>
      <c r="CU14">
        <v>0.36</v>
      </c>
      <c r="CV14">
        <v>0.36</v>
      </c>
      <c r="CW14">
        <v>0.36</v>
      </c>
      <c r="CX14">
        <v>0.36</v>
      </c>
      <c r="CY14">
        <v>0.36</v>
      </c>
      <c r="CZ14">
        <v>0.36</v>
      </c>
      <c r="DA14">
        <v>0.36</v>
      </c>
      <c r="DB14">
        <v>0.36</v>
      </c>
      <c r="DC14">
        <v>0.36</v>
      </c>
      <c r="DD14">
        <v>0.36</v>
      </c>
      <c r="DE14">
        <v>0.36</v>
      </c>
      <c r="DF14">
        <v>0.36</v>
      </c>
      <c r="DG14">
        <v>0.36</v>
      </c>
      <c r="DH14">
        <v>0.36</v>
      </c>
      <c r="DI14">
        <v>0.36</v>
      </c>
      <c r="DJ14">
        <v>0.36</v>
      </c>
      <c r="DK14">
        <v>0.36</v>
      </c>
      <c r="DL14">
        <v>0.36</v>
      </c>
      <c r="DM14">
        <v>0.36</v>
      </c>
      <c r="DN14">
        <v>0.36</v>
      </c>
      <c r="DO14" s="2"/>
      <c r="DP14" s="2"/>
      <c r="DQ14" s="2"/>
      <c r="DR14" s="2"/>
    </row>
    <row r="15" spans="1:122" x14ac:dyDescent="0.25">
      <c r="A15" t="s">
        <v>34</v>
      </c>
      <c r="B15" t="s">
        <v>27</v>
      </c>
      <c r="C15">
        <v>1.3</v>
      </c>
      <c r="D15">
        <v>1.3</v>
      </c>
      <c r="E15">
        <v>1.3</v>
      </c>
      <c r="F15">
        <v>1.3</v>
      </c>
      <c r="G15">
        <v>1.3</v>
      </c>
      <c r="H15">
        <v>1.3</v>
      </c>
      <c r="I15">
        <v>1.3</v>
      </c>
      <c r="J15">
        <v>1.3</v>
      </c>
      <c r="K15">
        <v>1.3</v>
      </c>
      <c r="L15">
        <v>1.3</v>
      </c>
      <c r="M15">
        <v>1.3</v>
      </c>
      <c r="N15">
        <v>1.3</v>
      </c>
      <c r="O15">
        <v>1.3</v>
      </c>
      <c r="P15">
        <v>1.3</v>
      </c>
      <c r="Q15">
        <v>1.3</v>
      </c>
      <c r="R15">
        <v>1.3</v>
      </c>
      <c r="S15">
        <v>1.3</v>
      </c>
      <c r="T15">
        <v>1.3</v>
      </c>
      <c r="U15">
        <v>1.3</v>
      </c>
      <c r="V15">
        <v>1.3</v>
      </c>
      <c r="W15">
        <v>1.3</v>
      </c>
      <c r="X15">
        <v>1.3</v>
      </c>
      <c r="Y15">
        <v>1.3</v>
      </c>
      <c r="Z15">
        <v>1.3</v>
      </c>
      <c r="AA15">
        <v>1.3</v>
      </c>
      <c r="AB15">
        <v>1.3</v>
      </c>
      <c r="AC15">
        <v>1.3</v>
      </c>
      <c r="AD15">
        <v>1.3</v>
      </c>
      <c r="AE15">
        <v>1.3</v>
      </c>
      <c r="AF15">
        <v>1.3</v>
      </c>
      <c r="AG15" s="5">
        <v>1.3</v>
      </c>
      <c r="AH15">
        <v>1.3</v>
      </c>
      <c r="AI15">
        <v>1.3</v>
      </c>
      <c r="AJ15">
        <v>1.3</v>
      </c>
      <c r="AK15">
        <v>1.3</v>
      </c>
      <c r="AL15">
        <v>1.3</v>
      </c>
      <c r="AM15">
        <v>1.3</v>
      </c>
      <c r="AN15">
        <v>1.3</v>
      </c>
      <c r="AO15">
        <v>1.3</v>
      </c>
      <c r="AP15">
        <v>1.3</v>
      </c>
      <c r="AQ15">
        <v>1.3</v>
      </c>
      <c r="AR15">
        <v>1.3</v>
      </c>
      <c r="AS15">
        <v>1.3</v>
      </c>
      <c r="AT15">
        <v>1.3</v>
      </c>
      <c r="AU15">
        <v>1.3</v>
      </c>
      <c r="AV15">
        <v>1.3</v>
      </c>
      <c r="AW15">
        <v>1.3</v>
      </c>
      <c r="AX15">
        <v>1.3</v>
      </c>
      <c r="AY15">
        <v>1.3</v>
      </c>
      <c r="AZ15">
        <v>1.3</v>
      </c>
      <c r="BA15">
        <v>1.3</v>
      </c>
      <c r="BB15">
        <v>1.3</v>
      </c>
      <c r="BC15">
        <v>1.3</v>
      </c>
      <c r="BD15">
        <v>1.3</v>
      </c>
      <c r="BE15">
        <v>1.3</v>
      </c>
      <c r="BF15">
        <v>1.3</v>
      </c>
      <c r="BG15">
        <v>1.3</v>
      </c>
      <c r="BH15">
        <v>1.3</v>
      </c>
      <c r="BI15">
        <v>1.3</v>
      </c>
      <c r="BJ15">
        <v>1.3</v>
      </c>
      <c r="BK15">
        <v>1.3</v>
      </c>
      <c r="BL15">
        <v>1.3</v>
      </c>
      <c r="BM15">
        <v>1.3</v>
      </c>
      <c r="BN15">
        <v>1.3</v>
      </c>
      <c r="BO15">
        <v>1.3</v>
      </c>
      <c r="BP15">
        <v>1.3</v>
      </c>
      <c r="BQ15">
        <v>1.3</v>
      </c>
      <c r="BR15">
        <v>1.3</v>
      </c>
      <c r="BS15">
        <v>1.3</v>
      </c>
      <c r="BT15">
        <v>1.3</v>
      </c>
      <c r="BU15">
        <v>1.3</v>
      </c>
      <c r="BV15">
        <v>1.3</v>
      </c>
      <c r="BW15">
        <v>1.3</v>
      </c>
      <c r="BX15">
        <v>1.3</v>
      </c>
      <c r="BY15">
        <v>1.3</v>
      </c>
      <c r="BZ15">
        <v>1.3</v>
      </c>
      <c r="CA15">
        <v>1.3</v>
      </c>
      <c r="CB15">
        <v>1.3</v>
      </c>
      <c r="CC15">
        <v>1.3</v>
      </c>
      <c r="CD15">
        <v>1.3</v>
      </c>
      <c r="CE15">
        <v>1.3</v>
      </c>
      <c r="CF15">
        <v>1.3</v>
      </c>
      <c r="CG15">
        <v>1.3</v>
      </c>
      <c r="CH15">
        <v>1.3</v>
      </c>
      <c r="CI15">
        <v>1.3</v>
      </c>
      <c r="CJ15">
        <v>1.3</v>
      </c>
      <c r="CK15">
        <v>1.3</v>
      </c>
      <c r="CL15">
        <v>1.3</v>
      </c>
      <c r="CM15">
        <v>1.3</v>
      </c>
      <c r="CN15">
        <v>1.3</v>
      </c>
      <c r="CO15">
        <v>1.3</v>
      </c>
      <c r="CP15">
        <v>1.3</v>
      </c>
      <c r="CQ15">
        <v>1.3</v>
      </c>
      <c r="CR15">
        <v>1.3</v>
      </c>
      <c r="CS15">
        <v>1.3</v>
      </c>
      <c r="CT15">
        <v>1.3</v>
      </c>
      <c r="CU15">
        <v>1.3</v>
      </c>
      <c r="CV15">
        <v>1.3</v>
      </c>
      <c r="CW15">
        <v>1.3</v>
      </c>
      <c r="CX15">
        <v>1.3</v>
      </c>
      <c r="CY15">
        <v>1.3</v>
      </c>
      <c r="CZ15">
        <v>1.3</v>
      </c>
      <c r="DA15">
        <v>1.3</v>
      </c>
      <c r="DB15">
        <v>1.3</v>
      </c>
      <c r="DC15">
        <v>1.3</v>
      </c>
      <c r="DD15">
        <v>1.3</v>
      </c>
      <c r="DE15">
        <v>1.3</v>
      </c>
      <c r="DF15">
        <v>1.3</v>
      </c>
      <c r="DG15">
        <v>1.3</v>
      </c>
      <c r="DH15">
        <v>1.3</v>
      </c>
      <c r="DI15">
        <v>1.3</v>
      </c>
      <c r="DJ15">
        <v>1.3</v>
      </c>
      <c r="DK15">
        <v>1.3</v>
      </c>
      <c r="DL15">
        <v>1.3</v>
      </c>
      <c r="DM15">
        <v>1.3</v>
      </c>
      <c r="DN15">
        <v>1.3</v>
      </c>
      <c r="DO15" s="2"/>
      <c r="DP15" s="2"/>
      <c r="DQ15" s="2"/>
      <c r="DR15" s="2"/>
    </row>
    <row r="16" spans="1:122" x14ac:dyDescent="0.25">
      <c r="A16" s="1" t="s">
        <v>39</v>
      </c>
      <c r="B16" s="56" t="s">
        <v>5</v>
      </c>
      <c r="D16" s="63">
        <v>7.15</v>
      </c>
      <c r="E16" s="63">
        <v>14.3</v>
      </c>
      <c r="F16" s="63">
        <v>21.450000000000003</v>
      </c>
      <c r="G16" s="63">
        <v>28.6</v>
      </c>
      <c r="H16" s="63">
        <v>35.75</v>
      </c>
      <c r="I16" s="63">
        <v>42.900000000000006</v>
      </c>
      <c r="J16" s="63">
        <v>50.050000000000004</v>
      </c>
      <c r="K16" s="63">
        <v>57.2</v>
      </c>
      <c r="L16" s="63">
        <v>64.350000000000009</v>
      </c>
      <c r="M16" s="63">
        <v>71.5</v>
      </c>
      <c r="N16" s="63">
        <v>78.650000000000006</v>
      </c>
      <c r="O16" s="63">
        <v>85.800000000000011</v>
      </c>
      <c r="P16" s="63">
        <v>92.95</v>
      </c>
      <c r="Q16" s="63">
        <v>100.10000000000001</v>
      </c>
      <c r="R16" s="63">
        <v>107.25</v>
      </c>
      <c r="S16" s="63">
        <v>114.4</v>
      </c>
      <c r="T16" s="63">
        <v>121.55000000000001</v>
      </c>
      <c r="U16" s="63">
        <v>128.70000000000002</v>
      </c>
      <c r="V16" s="63">
        <v>135.85</v>
      </c>
      <c r="W16" s="63">
        <v>143</v>
      </c>
      <c r="X16" s="63">
        <v>150.15</v>
      </c>
      <c r="Y16" s="63">
        <v>157.30000000000001</v>
      </c>
      <c r="Z16" s="63">
        <v>164.45000000000002</v>
      </c>
      <c r="AA16" s="63">
        <v>171.60000000000002</v>
      </c>
      <c r="AB16" s="63">
        <v>178.75</v>
      </c>
      <c r="AC16" s="63">
        <v>185.9</v>
      </c>
      <c r="AD16" s="63">
        <v>193.05</v>
      </c>
      <c r="AE16" s="63">
        <v>200.20000000000002</v>
      </c>
      <c r="AF16" s="63">
        <v>207.35000000000002</v>
      </c>
      <c r="AG16" s="63">
        <v>214.5</v>
      </c>
      <c r="AH16" s="63">
        <v>222.86666666666667</v>
      </c>
      <c r="AI16" s="63">
        <v>231.23333333333335</v>
      </c>
      <c r="AJ16" s="63">
        <v>239.60000000000002</v>
      </c>
      <c r="AK16" s="63">
        <v>247.9666666666667</v>
      </c>
      <c r="AL16" s="63">
        <v>256.33333333333337</v>
      </c>
      <c r="AM16" s="63">
        <v>264.70000000000005</v>
      </c>
      <c r="AN16" s="63">
        <v>273.06666666666672</v>
      </c>
      <c r="AO16" s="63">
        <v>281.43333333333339</v>
      </c>
      <c r="AP16" s="63">
        <v>289.80000000000007</v>
      </c>
      <c r="AQ16" s="63">
        <v>298.16666666666674</v>
      </c>
      <c r="AR16" s="63">
        <v>306.53333333333342</v>
      </c>
      <c r="AS16" s="63">
        <v>314.90000000000009</v>
      </c>
      <c r="AT16" s="63">
        <v>323.26666666666677</v>
      </c>
      <c r="AU16" s="63">
        <v>331.63333333333344</v>
      </c>
      <c r="AV16" s="63">
        <v>340</v>
      </c>
      <c r="AW16" s="63">
        <v>226</v>
      </c>
      <c r="AX16" s="63">
        <v>236.55555555555554</v>
      </c>
      <c r="AY16" s="63">
        <v>247.11111111111109</v>
      </c>
      <c r="AZ16" s="63">
        <v>257.66666666666663</v>
      </c>
      <c r="BA16" s="63">
        <v>268.22222222222217</v>
      </c>
      <c r="BB16" s="63">
        <v>278.77777777777771</v>
      </c>
      <c r="BC16" s="63">
        <v>289.33333333333326</v>
      </c>
      <c r="BD16" s="63">
        <v>299.8888888888888</v>
      </c>
      <c r="BE16" s="63">
        <v>310.44444444444434</v>
      </c>
      <c r="BF16" s="63">
        <v>321</v>
      </c>
      <c r="BG16" s="63">
        <v>258</v>
      </c>
      <c r="BH16" s="63">
        <v>270.22222222222223</v>
      </c>
      <c r="BI16" s="63">
        <v>282.44444444444446</v>
      </c>
      <c r="BJ16" s="63">
        <v>294.66666666666669</v>
      </c>
      <c r="BK16" s="63">
        <v>306.88888888888891</v>
      </c>
      <c r="BL16" s="63">
        <v>319.11111111111114</v>
      </c>
      <c r="BM16" s="63">
        <v>331.33333333333337</v>
      </c>
      <c r="BN16" s="63">
        <v>343.5555555555556</v>
      </c>
      <c r="BO16" s="63">
        <v>355.77777777777783</v>
      </c>
      <c r="BP16" s="63">
        <v>368</v>
      </c>
      <c r="BQ16" s="63">
        <v>295</v>
      </c>
      <c r="BR16" s="63">
        <v>308</v>
      </c>
      <c r="BS16" s="63">
        <v>321</v>
      </c>
      <c r="BT16" s="63">
        <v>334</v>
      </c>
      <c r="BU16" s="63">
        <v>347</v>
      </c>
      <c r="BV16" s="63">
        <v>360</v>
      </c>
      <c r="BW16" s="63">
        <v>373</v>
      </c>
      <c r="BX16" s="63">
        <v>386</v>
      </c>
      <c r="BY16" s="63">
        <v>399</v>
      </c>
      <c r="BZ16" s="63">
        <v>412</v>
      </c>
      <c r="CA16" s="63">
        <v>334</v>
      </c>
      <c r="CB16" s="63">
        <v>348.71428571428572</v>
      </c>
      <c r="CC16" s="63">
        <v>363.42857142857144</v>
      </c>
      <c r="CD16" s="63">
        <v>378.14285714285717</v>
      </c>
      <c r="CE16" s="63">
        <v>392.85714285714289</v>
      </c>
      <c r="CF16" s="63">
        <v>407.57142857142861</v>
      </c>
      <c r="CG16" s="63">
        <v>422.28571428571433</v>
      </c>
      <c r="CH16" s="63">
        <v>437.00000000000006</v>
      </c>
      <c r="CI16" s="63">
        <v>451.71428571428578</v>
      </c>
      <c r="CJ16" s="63">
        <v>466.4285714285715</v>
      </c>
      <c r="CK16" s="63">
        <v>481.14285714285722</v>
      </c>
      <c r="CL16" s="63">
        <v>495.85714285714295</v>
      </c>
      <c r="CM16" s="63">
        <v>510.57142857142867</v>
      </c>
      <c r="CN16" s="63">
        <v>525.28571428571433</v>
      </c>
      <c r="CO16" s="63">
        <v>540</v>
      </c>
      <c r="CP16" s="63">
        <v>402</v>
      </c>
      <c r="CQ16" s="63">
        <v>415.14285714285717</v>
      </c>
      <c r="CR16" s="63">
        <v>428.28571428571433</v>
      </c>
      <c r="CS16" s="63">
        <v>441.4285714285715</v>
      </c>
      <c r="CT16" s="63">
        <v>454.57142857142867</v>
      </c>
      <c r="CU16" s="63">
        <v>467.71428571428584</v>
      </c>
      <c r="CV16" s="63">
        <v>480.857142857143</v>
      </c>
      <c r="CW16" s="63">
        <v>494.00000000000017</v>
      </c>
      <c r="CX16" s="63">
        <v>507.14285714285734</v>
      </c>
      <c r="CY16" s="63">
        <v>520.28571428571445</v>
      </c>
      <c r="CZ16" s="63">
        <v>533.42857142857156</v>
      </c>
      <c r="DA16" s="63">
        <v>546.57142857142867</v>
      </c>
      <c r="DB16" s="63">
        <v>559.71428571428578</v>
      </c>
      <c r="DC16" s="63">
        <v>572.85714285714289</v>
      </c>
      <c r="DD16" s="63">
        <v>586</v>
      </c>
      <c r="DE16" s="63">
        <v>464</v>
      </c>
      <c r="DF16" s="63">
        <v>476.25</v>
      </c>
      <c r="DG16" s="63">
        <v>488.5</v>
      </c>
      <c r="DH16" s="63">
        <v>500.75</v>
      </c>
      <c r="DI16" s="63">
        <v>513</v>
      </c>
      <c r="DJ16" s="11">
        <f t="shared" ref="DJ16:DN16" si="0">DI16+4.4</f>
        <v>517.4</v>
      </c>
      <c r="DK16" s="11">
        <f t="shared" si="0"/>
        <v>521.79999999999995</v>
      </c>
      <c r="DL16" s="11">
        <f t="shared" si="0"/>
        <v>526.19999999999993</v>
      </c>
      <c r="DM16" s="11">
        <f t="shared" si="0"/>
        <v>530.59999999999991</v>
      </c>
      <c r="DN16" s="10">
        <f t="shared" si="0"/>
        <v>534.99999999999989</v>
      </c>
      <c r="DO16" s="2"/>
      <c r="DP16" s="2"/>
      <c r="DQ16" s="2"/>
      <c r="DR16" s="2"/>
    </row>
    <row r="17" spans="1:173" x14ac:dyDescent="0.25">
      <c r="A17" t="s">
        <v>40</v>
      </c>
      <c r="B17" t="s">
        <v>6</v>
      </c>
      <c r="D17" s="3">
        <f>D16*D14*$C$11*D15</f>
        <v>11.527658999999998</v>
      </c>
      <c r="E17" s="3">
        <f t="shared" ref="E17:BP17" si="1">E16*E14*$C$11*E15</f>
        <v>23.055317999999996</v>
      </c>
      <c r="F17" s="3">
        <f t="shared" si="1"/>
        <v>34.582977</v>
      </c>
      <c r="G17" s="3">
        <f t="shared" si="1"/>
        <v>46.110635999999992</v>
      </c>
      <c r="H17" s="3">
        <f t="shared" si="1"/>
        <v>57.638294999999992</v>
      </c>
      <c r="I17" s="3">
        <f t="shared" si="1"/>
        <v>69.165953999999999</v>
      </c>
      <c r="J17" s="3">
        <f t="shared" si="1"/>
        <v>80.693612999999999</v>
      </c>
      <c r="K17" s="3">
        <f t="shared" si="1"/>
        <v>92.221271999999985</v>
      </c>
      <c r="L17" s="3">
        <f t="shared" si="1"/>
        <v>103.74893100000001</v>
      </c>
      <c r="M17" s="3">
        <f t="shared" si="1"/>
        <v>115.27658999999998</v>
      </c>
      <c r="N17" s="3">
        <f t="shared" si="1"/>
        <v>126.80424900000001</v>
      </c>
      <c r="O17" s="3">
        <f t="shared" si="1"/>
        <v>138.331908</v>
      </c>
      <c r="P17" s="3">
        <f t="shared" si="1"/>
        <v>149.85956700000003</v>
      </c>
      <c r="Q17" s="3">
        <f t="shared" si="1"/>
        <v>161.387226</v>
      </c>
      <c r="R17" s="3">
        <f t="shared" si="1"/>
        <v>172.914885</v>
      </c>
      <c r="S17" s="3">
        <f t="shared" si="1"/>
        <v>184.44254399999997</v>
      </c>
      <c r="T17" s="3">
        <f t="shared" si="1"/>
        <v>195.970203</v>
      </c>
      <c r="U17" s="3">
        <f t="shared" si="1"/>
        <v>207.49786200000003</v>
      </c>
      <c r="V17" s="3">
        <f t="shared" si="1"/>
        <v>219.025521</v>
      </c>
      <c r="W17" s="3">
        <f t="shared" si="1"/>
        <v>230.55317999999997</v>
      </c>
      <c r="X17" s="3">
        <f t="shared" si="1"/>
        <v>242.080839</v>
      </c>
      <c r="Y17" s="3">
        <f t="shared" si="1"/>
        <v>253.60849800000003</v>
      </c>
      <c r="Z17" s="3">
        <f t="shared" si="1"/>
        <v>265.13615700000003</v>
      </c>
      <c r="AA17" s="3">
        <f t="shared" si="1"/>
        <v>276.663816</v>
      </c>
      <c r="AB17" s="3">
        <f t="shared" si="1"/>
        <v>288.19147499999997</v>
      </c>
      <c r="AC17" s="3">
        <f t="shared" si="1"/>
        <v>299.71913400000005</v>
      </c>
      <c r="AD17" s="3">
        <f t="shared" si="1"/>
        <v>311.24679300000003</v>
      </c>
      <c r="AE17" s="3">
        <f t="shared" si="1"/>
        <v>322.774452</v>
      </c>
      <c r="AF17" s="3">
        <f t="shared" si="1"/>
        <v>334.30211099999997</v>
      </c>
      <c r="AG17" s="6">
        <f t="shared" si="1"/>
        <v>345.82977</v>
      </c>
      <c r="AH17" s="3">
        <f t="shared" si="1"/>
        <v>359.31901199999999</v>
      </c>
      <c r="AI17" s="3">
        <f t="shared" si="1"/>
        <v>372.80825399999998</v>
      </c>
      <c r="AJ17" s="3">
        <f t="shared" si="1"/>
        <v>386.29749599999997</v>
      </c>
      <c r="AK17" s="3">
        <f t="shared" si="1"/>
        <v>399.78673800000001</v>
      </c>
      <c r="AL17" s="3">
        <f t="shared" si="1"/>
        <v>413.27598000000006</v>
      </c>
      <c r="AM17" s="3">
        <f t="shared" si="1"/>
        <v>426.76522200000005</v>
      </c>
      <c r="AN17" s="3">
        <f t="shared" si="1"/>
        <v>440.25446400000004</v>
      </c>
      <c r="AO17" s="3">
        <f t="shared" si="1"/>
        <v>453.74370600000009</v>
      </c>
      <c r="AP17" s="3">
        <f t="shared" si="1"/>
        <v>467.23294800000008</v>
      </c>
      <c r="AQ17" s="3">
        <f t="shared" si="1"/>
        <v>480.72219000000007</v>
      </c>
      <c r="AR17" s="3">
        <f t="shared" si="1"/>
        <v>494.21143200000012</v>
      </c>
      <c r="AS17" s="3">
        <f t="shared" si="1"/>
        <v>507.70067400000016</v>
      </c>
      <c r="AT17" s="3">
        <f t="shared" si="1"/>
        <v>521.18991600000015</v>
      </c>
      <c r="AU17" s="3">
        <f t="shared" si="1"/>
        <v>534.67915800000014</v>
      </c>
      <c r="AV17" s="3">
        <f t="shared" si="1"/>
        <v>548.16839999999991</v>
      </c>
      <c r="AW17" s="3">
        <f t="shared" si="1"/>
        <v>364.37075999999996</v>
      </c>
      <c r="AX17" s="3">
        <f t="shared" si="1"/>
        <v>381.38905999999997</v>
      </c>
      <c r="AY17" s="3">
        <f t="shared" si="1"/>
        <v>398.40735999999998</v>
      </c>
      <c r="AZ17" s="3">
        <f t="shared" si="1"/>
        <v>415.42565999999988</v>
      </c>
      <c r="BA17" s="3">
        <f t="shared" si="1"/>
        <v>432.44395999999989</v>
      </c>
      <c r="BB17" s="3">
        <f t="shared" si="1"/>
        <v>449.4622599999999</v>
      </c>
      <c r="BC17" s="3">
        <f t="shared" si="1"/>
        <v>466.4805599999998</v>
      </c>
      <c r="BD17" s="3">
        <f t="shared" si="1"/>
        <v>483.49885999999981</v>
      </c>
      <c r="BE17" s="3">
        <f t="shared" si="1"/>
        <v>500.51715999999988</v>
      </c>
      <c r="BF17" s="3">
        <f t="shared" si="1"/>
        <v>517.53546000000006</v>
      </c>
      <c r="BG17" s="3">
        <f t="shared" si="1"/>
        <v>415.96307999999999</v>
      </c>
      <c r="BH17" s="3">
        <f t="shared" si="1"/>
        <v>435.66847999999999</v>
      </c>
      <c r="BI17" s="3">
        <f t="shared" si="1"/>
        <v>455.37387999999999</v>
      </c>
      <c r="BJ17" s="3">
        <f t="shared" si="1"/>
        <v>475.07927999999998</v>
      </c>
      <c r="BK17" s="3">
        <f t="shared" si="1"/>
        <v>494.78467999999998</v>
      </c>
      <c r="BL17" s="3">
        <f t="shared" si="1"/>
        <v>514.49008000000003</v>
      </c>
      <c r="BM17" s="3">
        <f t="shared" si="1"/>
        <v>534.19548000000009</v>
      </c>
      <c r="BN17" s="3">
        <f t="shared" si="1"/>
        <v>553.90088000000003</v>
      </c>
      <c r="BO17" s="3">
        <f t="shared" si="1"/>
        <v>573.60628000000008</v>
      </c>
      <c r="BP17" s="3">
        <f t="shared" si="1"/>
        <v>593.31167999999991</v>
      </c>
      <c r="BQ17" s="3">
        <f t="shared" ref="BQ17:DN17" si="2">BQ16*BQ14*$C$11*BQ15</f>
        <v>475.61669999999998</v>
      </c>
      <c r="BR17" s="3">
        <f t="shared" si="2"/>
        <v>496.57607999999993</v>
      </c>
      <c r="BS17" s="3">
        <f t="shared" si="2"/>
        <v>517.53546000000006</v>
      </c>
      <c r="BT17" s="3">
        <f t="shared" si="2"/>
        <v>538.49483999999995</v>
      </c>
      <c r="BU17" s="3">
        <f t="shared" si="2"/>
        <v>559.45422000000008</v>
      </c>
      <c r="BV17" s="3">
        <f t="shared" si="2"/>
        <v>580.41359999999997</v>
      </c>
      <c r="BW17" s="3">
        <f t="shared" si="2"/>
        <v>601.37297999999998</v>
      </c>
      <c r="BX17" s="3">
        <f t="shared" si="2"/>
        <v>622.33235999999999</v>
      </c>
      <c r="BY17" s="3">
        <f t="shared" si="2"/>
        <v>643.29173999999989</v>
      </c>
      <c r="BZ17" s="3">
        <f t="shared" si="2"/>
        <v>664.2511199999999</v>
      </c>
      <c r="CA17" s="3">
        <f t="shared" si="2"/>
        <v>538.49483999999995</v>
      </c>
      <c r="CB17" s="3">
        <f t="shared" si="2"/>
        <v>562.2180942857143</v>
      </c>
      <c r="CC17" s="3">
        <f t="shared" si="2"/>
        <v>585.94134857142865</v>
      </c>
      <c r="CD17" s="3">
        <f t="shared" si="2"/>
        <v>609.66460285714288</v>
      </c>
      <c r="CE17" s="3">
        <f t="shared" si="2"/>
        <v>633.38785714285723</v>
      </c>
      <c r="CF17" s="3">
        <f t="shared" si="2"/>
        <v>657.11111142857146</v>
      </c>
      <c r="CG17" s="3">
        <f t="shared" si="2"/>
        <v>680.83436571428592</v>
      </c>
      <c r="CH17" s="3">
        <f t="shared" si="2"/>
        <v>704.55762000000004</v>
      </c>
      <c r="CI17" s="3">
        <f t="shared" si="2"/>
        <v>728.28087428571428</v>
      </c>
      <c r="CJ17" s="3">
        <f t="shared" si="2"/>
        <v>752.00412857142862</v>
      </c>
      <c r="CK17" s="3">
        <f t="shared" si="2"/>
        <v>775.72738285714297</v>
      </c>
      <c r="CL17" s="3">
        <f t="shared" si="2"/>
        <v>799.4506371428572</v>
      </c>
      <c r="CM17" s="3">
        <f t="shared" si="2"/>
        <v>823.17389142857155</v>
      </c>
      <c r="CN17" s="3">
        <f t="shared" si="2"/>
        <v>846.89714571428567</v>
      </c>
      <c r="CO17" s="3">
        <f t="shared" si="2"/>
        <v>870.62040000000002</v>
      </c>
      <c r="CP17" s="3">
        <f t="shared" si="2"/>
        <v>648.12851999999998</v>
      </c>
      <c r="CQ17" s="3">
        <f t="shared" si="2"/>
        <v>669.31822285714293</v>
      </c>
      <c r="CR17" s="3">
        <f t="shared" si="2"/>
        <v>690.50792571428588</v>
      </c>
      <c r="CS17" s="3">
        <f t="shared" si="2"/>
        <v>711.6976285714286</v>
      </c>
      <c r="CT17" s="3">
        <f t="shared" si="2"/>
        <v>732.88733142857154</v>
      </c>
      <c r="CU17" s="3">
        <f t="shared" si="2"/>
        <v>754.07703428571449</v>
      </c>
      <c r="CV17" s="3">
        <f t="shared" si="2"/>
        <v>775.26673714285732</v>
      </c>
      <c r="CW17" s="3">
        <f t="shared" si="2"/>
        <v>796.45644000000027</v>
      </c>
      <c r="CX17" s="3">
        <f t="shared" si="2"/>
        <v>817.64614285714322</v>
      </c>
      <c r="CY17" s="3">
        <f t="shared" si="2"/>
        <v>838.83584571428594</v>
      </c>
      <c r="CZ17" s="3">
        <f t="shared" si="2"/>
        <v>860.02554857142877</v>
      </c>
      <c r="DA17" s="3">
        <f t="shared" si="2"/>
        <v>881.21525142857149</v>
      </c>
      <c r="DB17" s="3">
        <f t="shared" si="2"/>
        <v>902.40495428571433</v>
      </c>
      <c r="DC17" s="3">
        <f t="shared" si="2"/>
        <v>923.59465714285716</v>
      </c>
      <c r="DD17" s="3">
        <f t="shared" si="2"/>
        <v>944.78435999999988</v>
      </c>
      <c r="DE17" s="3">
        <f t="shared" si="2"/>
        <v>748.08863999999994</v>
      </c>
      <c r="DF17" s="3">
        <f t="shared" si="2"/>
        <v>767.83882499999993</v>
      </c>
      <c r="DG17" s="3">
        <f t="shared" si="2"/>
        <v>787.58900999999992</v>
      </c>
      <c r="DH17" s="3">
        <f t="shared" si="2"/>
        <v>807.3391949999999</v>
      </c>
      <c r="DI17" s="3">
        <f t="shared" si="2"/>
        <v>827.08938000000001</v>
      </c>
      <c r="DJ17" s="3">
        <f t="shared" si="2"/>
        <v>834.18332399999986</v>
      </c>
      <c r="DK17" s="3">
        <f t="shared" si="2"/>
        <v>841.27726799999994</v>
      </c>
      <c r="DL17" s="3">
        <f t="shared" si="2"/>
        <v>848.37121199999979</v>
      </c>
      <c r="DM17" s="3">
        <f t="shared" si="2"/>
        <v>855.46515599999987</v>
      </c>
      <c r="DN17" s="3">
        <f t="shared" si="2"/>
        <v>862.55909999999983</v>
      </c>
      <c r="DO17" s="3"/>
      <c r="DP17" s="3"/>
      <c r="DQ17" s="2"/>
      <c r="DR17" s="2"/>
    </row>
    <row r="18" spans="1:173" x14ac:dyDescent="0.25">
      <c r="A18" t="s">
        <v>41</v>
      </c>
      <c r="B18" t="s">
        <v>7</v>
      </c>
      <c r="D18" s="3">
        <f>EXP(-1.0587+0.8836*LN(D17)+0.284)</f>
        <v>3.9967457285657408</v>
      </c>
      <c r="E18" s="3">
        <f>EXP(-1.0587+0.8836*LN(E17)+0.284)</f>
        <v>7.3738894724305233</v>
      </c>
      <c r="F18" s="3">
        <f>EXP(-1.0587+0.8836*LN(F17)+0.284)</f>
        <v>10.55093287731091</v>
      </c>
      <c r="G18" s="3">
        <f t="shared" ref="G18:BF18" si="3">EXP(-1.0587+0.8836*LN(G17)+0.284)</f>
        <v>13.60462977742001</v>
      </c>
      <c r="H18" s="3">
        <f t="shared" si="3"/>
        <v>16.569767526580282</v>
      </c>
      <c r="I18" s="3">
        <f t="shared" si="3"/>
        <v>19.466190283824634</v>
      </c>
      <c r="J18" s="3">
        <f t="shared" si="3"/>
        <v>22.306690811195981</v>
      </c>
      <c r="K18" s="3">
        <f t="shared" si="3"/>
        <v>25.100179772515183</v>
      </c>
      <c r="L18" s="3">
        <f t="shared" si="3"/>
        <v>27.853206619043302</v>
      </c>
      <c r="M18" s="3">
        <f t="shared" si="3"/>
        <v>30.570779985225123</v>
      </c>
      <c r="N18" s="3">
        <f t="shared" si="3"/>
        <v>33.256848811358765</v>
      </c>
      <c r="O18" s="3">
        <f t="shared" si="3"/>
        <v>35.914602867101763</v>
      </c>
      <c r="P18" s="3">
        <f t="shared" si="3"/>
        <v>38.546669978147946</v>
      </c>
      <c r="Q18" s="3">
        <f t="shared" si="3"/>
        <v>41.15525072356008</v>
      </c>
      <c r="R18" s="3">
        <f t="shared" si="3"/>
        <v>43.742213500365047</v>
      </c>
      <c r="S18" s="3">
        <f t="shared" si="3"/>
        <v>46.309163492140065</v>
      </c>
      <c r="T18" s="3">
        <f t="shared" si="3"/>
        <v>48.857493893856734</v>
      </c>
      <c r="U18" s="3">
        <f t="shared" si="3"/>
        <v>51.388424736066455</v>
      </c>
      <c r="V18" s="3">
        <f t="shared" si="3"/>
        <v>53.903032834143829</v>
      </c>
      <c r="W18" s="3">
        <f t="shared" si="3"/>
        <v>56.402275252555746</v>
      </c>
      <c r="X18" s="3">
        <f t="shared" si="3"/>
        <v>58.887007942913677</v>
      </c>
      <c r="Y18" s="3">
        <f t="shared" si="3"/>
        <v>61.358000731333831</v>
      </c>
      <c r="Z18" s="3">
        <f t="shared" si="3"/>
        <v>63.815949503794819</v>
      </c>
      <c r="AA18" s="3">
        <f t="shared" si="3"/>
        <v>66.261486212504451</v>
      </c>
      <c r="AB18" s="3">
        <f t="shared" si="3"/>
        <v>68.695187167546266</v>
      </c>
      <c r="AC18" s="3">
        <f t="shared" si="3"/>
        <v>71.117579964517788</v>
      </c>
      <c r="AD18" s="3">
        <f t="shared" si="3"/>
        <v>73.529149316400861</v>
      </c>
      <c r="AE18" s="3">
        <f t="shared" si="3"/>
        <v>75.930341997163353</v>
      </c>
      <c r="AF18" s="3">
        <f t="shared" si="3"/>
        <v>78.321571059285802</v>
      </c>
      <c r="AG18" s="6">
        <f t="shared" si="3"/>
        <v>80.7032194532174</v>
      </c>
      <c r="AH18" s="3">
        <f t="shared" si="3"/>
        <v>83.478448111869056</v>
      </c>
      <c r="AI18" s="3">
        <f t="shared" si="3"/>
        <v>86.241573065746252</v>
      </c>
      <c r="AJ18" s="3">
        <f t="shared" si="3"/>
        <v>88.993082426005017</v>
      </c>
      <c r="AK18" s="3">
        <f t="shared" si="3"/>
        <v>91.733428281726091</v>
      </c>
      <c r="AL18" s="3">
        <f t="shared" si="3"/>
        <v>94.463030483170243</v>
      </c>
      <c r="AM18" s="3">
        <f t="shared" si="3"/>
        <v>97.18227991722145</v>
      </c>
      <c r="AN18" s="3">
        <f t="shared" si="3"/>
        <v>99.891541357073208</v>
      </c>
      <c r="AO18" s="3">
        <f t="shared" si="3"/>
        <v>102.59115595284936</v>
      </c>
      <c r="AP18" s="3">
        <f t="shared" si="3"/>
        <v>105.28144341773108</v>
      </c>
      <c r="AQ18" s="3">
        <f t="shared" si="3"/>
        <v>107.96270395452996</v>
      </c>
      <c r="AR18" s="3">
        <f t="shared" si="3"/>
        <v>110.63521995994043</v>
      </c>
      <c r="AS18" s="3">
        <f t="shared" si="3"/>
        <v>113.29925753749507</v>
      </c>
      <c r="AT18" s="3">
        <f t="shared" si="3"/>
        <v>115.95506784520272</v>
      </c>
      <c r="AU18" s="3">
        <f t="shared" si="3"/>
        <v>118.60288829974677</v>
      </c>
      <c r="AV18" s="3">
        <f t="shared" si="3"/>
        <v>121.24294365574099</v>
      </c>
      <c r="AW18" s="3">
        <f t="shared" si="3"/>
        <v>84.514634532988978</v>
      </c>
      <c r="AX18" s="3">
        <f t="shared" si="3"/>
        <v>87.993184262452118</v>
      </c>
      <c r="AY18" s="3">
        <f t="shared" si="3"/>
        <v>91.45370697017384</v>
      </c>
      <c r="AZ18" s="3">
        <f t="shared" si="3"/>
        <v>94.897060726690995</v>
      </c>
      <c r="BA18" s="3">
        <f t="shared" si="3"/>
        <v>98.324029320965252</v>
      </c>
      <c r="BB18" s="3">
        <f t="shared" si="3"/>
        <v>101.73533135929483</v>
      </c>
      <c r="BC18" s="3">
        <f t="shared" si="3"/>
        <v>105.13162794739988</v>
      </c>
      <c r="BD18" s="3">
        <f t="shared" si="3"/>
        <v>108.51352921995897</v>
      </c>
      <c r="BE18" s="3">
        <f t="shared" si="3"/>
        <v>111.8815999250002</v>
      </c>
      <c r="BF18" s="3">
        <f t="shared" si="3"/>
        <v>115.2363642274486</v>
      </c>
      <c r="BG18" s="3">
        <f>EXP(-1.0587+0.8836*LN(BG17)+0.284)</f>
        <v>95.005527392486954</v>
      </c>
      <c r="BH18" s="3">
        <f t="shared" ref="BH18:DN18" si="4">EXP(-1.0587+0.8836*LN(BH17)+0.284)</f>
        <v>98.971563391754799</v>
      </c>
      <c r="BI18" s="3">
        <f t="shared" si="4"/>
        <v>102.91676636285652</v>
      </c>
      <c r="BJ18" s="3">
        <f t="shared" si="4"/>
        <v>106.84214085869321</v>
      </c>
      <c r="BK18" s="3">
        <f t="shared" si="4"/>
        <v>110.74860338327568</v>
      </c>
      <c r="BL18" s="3">
        <f t="shared" si="4"/>
        <v>114.63699330649263</v>
      </c>
      <c r="BM18" s="3">
        <f t="shared" si="4"/>
        <v>118.50808205966915</v>
      </c>
      <c r="BN18" s="3">
        <f t="shared" si="4"/>
        <v>122.36258093616274</v>
      </c>
      <c r="BO18" s="3">
        <f t="shared" si="4"/>
        <v>126.20114775071922</v>
      </c>
      <c r="BP18" s="3">
        <f t="shared" si="4"/>
        <v>130.02439255803154</v>
      </c>
      <c r="BQ18" s="3">
        <f t="shared" si="4"/>
        <v>106.94892762665552</v>
      </c>
      <c r="BR18" s="3">
        <f t="shared" si="4"/>
        <v>111.10282812425886</v>
      </c>
      <c r="BS18" s="3">
        <f t="shared" si="4"/>
        <v>115.2363642274486</v>
      </c>
      <c r="BT18" s="3">
        <f t="shared" si="4"/>
        <v>119.35045500596327</v>
      </c>
      <c r="BU18" s="3">
        <f t="shared" si="4"/>
        <v>123.44594393416557</v>
      </c>
      <c r="BV18" s="3">
        <f t="shared" si="4"/>
        <v>127.52360770628071</v>
      </c>
      <c r="BW18" s="3">
        <f t="shared" si="4"/>
        <v>131.58416374253733</v>
      </c>
      <c r="BX18" s="3">
        <f t="shared" si="4"/>
        <v>135.62827661947597</v>
      </c>
      <c r="BY18" s="3">
        <f t="shared" si="4"/>
        <v>139.65656360966159</v>
      </c>
      <c r="BZ18" s="3">
        <f t="shared" si="4"/>
        <v>143.66959947915018</v>
      </c>
      <c r="CA18" s="3">
        <f t="shared" si="4"/>
        <v>119.35045500596327</v>
      </c>
      <c r="CB18" s="3">
        <f t="shared" si="4"/>
        <v>123.98466207910383</v>
      </c>
      <c r="CC18" s="3">
        <f t="shared" si="4"/>
        <v>128.59615649846</v>
      </c>
      <c r="CD18" s="3">
        <f t="shared" si="4"/>
        <v>133.18596303494704</v>
      </c>
      <c r="CE18" s="3">
        <f t="shared" si="4"/>
        <v>137.7550221919951</v>
      </c>
      <c r="CF18" s="3">
        <f t="shared" si="4"/>
        <v>142.30420002957715</v>
      </c>
      <c r="CG18" s="3">
        <f t="shared" si="4"/>
        <v>146.83429652968226</v>
      </c>
      <c r="CH18" s="3">
        <f t="shared" si="4"/>
        <v>151.34605276307249</v>
      </c>
      <c r="CI18" s="3">
        <f t="shared" si="4"/>
        <v>155.840157063672</v>
      </c>
      <c r="CJ18" s="3">
        <f t="shared" si="4"/>
        <v>160.31725037585124</v>
      </c>
      <c r="CK18" s="3">
        <f t="shared" si="4"/>
        <v>164.77793090799776</v>
      </c>
      <c r="CL18" s="3">
        <f t="shared" si="4"/>
        <v>169.22275820083502</v>
      </c>
      <c r="CM18" s="3">
        <f t="shared" si="4"/>
        <v>173.65225669926994</v>
      </c>
      <c r="CN18" s="3">
        <f t="shared" si="4"/>
        <v>178.06691890091741</v>
      </c>
      <c r="CO18" s="3">
        <f t="shared" si="4"/>
        <v>182.46720814192031</v>
      </c>
      <c r="CP18" s="3">
        <f t="shared" si="4"/>
        <v>140.58398233720479</v>
      </c>
      <c r="CQ18" s="3">
        <f t="shared" si="4"/>
        <v>144.63755567326666</v>
      </c>
      <c r="CR18" s="3">
        <f t="shared" si="4"/>
        <v>148.67621618406716</v>
      </c>
      <c r="CS18" s="3">
        <f t="shared" si="4"/>
        <v>152.70047402071316</v>
      </c>
      <c r="CT18" s="3">
        <f t="shared" si="4"/>
        <v>156.71080722965564</v>
      </c>
      <c r="CU18" s="3">
        <f t="shared" si="4"/>
        <v>160.7076646421967</v>
      </c>
      <c r="CV18" s="3">
        <f t="shared" si="4"/>
        <v>164.69146843008505</v>
      </c>
      <c r="CW18" s="3">
        <f t="shared" si="4"/>
        <v>168.66261637385654</v>
      </c>
      <c r="CX18" s="3">
        <f t="shared" si="4"/>
        <v>172.6214838829863</v>
      </c>
      <c r="CY18" s="3">
        <f t="shared" si="4"/>
        <v>176.56842580073871</v>
      </c>
      <c r="CZ18" s="3">
        <f t="shared" si="4"/>
        <v>180.50377802151348</v>
      </c>
      <c r="DA18" s="3">
        <f t="shared" si="4"/>
        <v>184.42785894431225</v>
      </c>
      <c r="DB18" s="3">
        <f t="shared" si="4"/>
        <v>188.34097078246393</v>
      </c>
      <c r="DC18" s="3">
        <f t="shared" si="4"/>
        <v>192.24340074687021</v>
      </c>
      <c r="DD18" s="3">
        <f t="shared" si="4"/>
        <v>196.13542211760267</v>
      </c>
      <c r="DE18" s="3">
        <f t="shared" si="4"/>
        <v>159.57945905934963</v>
      </c>
      <c r="DF18" s="3">
        <f t="shared" si="4"/>
        <v>163.29643251806147</v>
      </c>
      <c r="DG18" s="3">
        <f t="shared" si="4"/>
        <v>167.00229264776883</v>
      </c>
      <c r="DH18" s="3">
        <f t="shared" si="4"/>
        <v>170.69735018616052</v>
      </c>
      <c r="DI18" s="3">
        <f t="shared" si="4"/>
        <v>174.38189980080298</v>
      </c>
      <c r="DJ18" s="3">
        <f t="shared" si="4"/>
        <v>175.70281904298554</v>
      </c>
      <c r="DK18" s="3">
        <f t="shared" si="4"/>
        <v>177.02243137389118</v>
      </c>
      <c r="DL18" s="3">
        <f t="shared" si="4"/>
        <v>178.34074909087536</v>
      </c>
      <c r="DM18" s="3">
        <f t="shared" si="4"/>
        <v>179.65778427376705</v>
      </c>
      <c r="DN18" s="3">
        <f t="shared" si="4"/>
        <v>180.97354879048476</v>
      </c>
      <c r="DO18" s="3"/>
      <c r="DP18" s="3"/>
      <c r="DQ18" s="2"/>
      <c r="DR18" s="2"/>
    </row>
    <row r="19" spans="1:173" x14ac:dyDescent="0.25">
      <c r="A19" t="s">
        <v>42</v>
      </c>
      <c r="B19" t="s">
        <v>0</v>
      </c>
      <c r="D19" s="3">
        <f>$C$11*70</f>
        <v>241.14999999999998</v>
      </c>
      <c r="E19" s="3">
        <f t="shared" ref="E19:BP19" si="5">$C$11*70</f>
        <v>241.14999999999998</v>
      </c>
      <c r="F19" s="3">
        <f t="shared" si="5"/>
        <v>241.14999999999998</v>
      </c>
      <c r="G19" s="3">
        <f t="shared" si="5"/>
        <v>241.14999999999998</v>
      </c>
      <c r="H19" s="3">
        <f t="shared" si="5"/>
        <v>241.14999999999998</v>
      </c>
      <c r="I19" s="3">
        <f t="shared" si="5"/>
        <v>241.14999999999998</v>
      </c>
      <c r="J19" s="3">
        <f t="shared" si="5"/>
        <v>241.14999999999998</v>
      </c>
      <c r="K19" s="3">
        <f t="shared" si="5"/>
        <v>241.14999999999998</v>
      </c>
      <c r="L19" s="3">
        <f t="shared" si="5"/>
        <v>241.14999999999998</v>
      </c>
      <c r="M19" s="3">
        <f t="shared" si="5"/>
        <v>241.14999999999998</v>
      </c>
      <c r="N19" s="3">
        <f t="shared" si="5"/>
        <v>241.14999999999998</v>
      </c>
      <c r="O19" s="3">
        <f t="shared" si="5"/>
        <v>241.14999999999998</v>
      </c>
      <c r="P19" s="3">
        <f t="shared" si="5"/>
        <v>241.14999999999998</v>
      </c>
      <c r="Q19" s="3">
        <f t="shared" si="5"/>
        <v>241.14999999999998</v>
      </c>
      <c r="R19" s="3">
        <f t="shared" si="5"/>
        <v>241.14999999999998</v>
      </c>
      <c r="S19" s="3">
        <f t="shared" si="5"/>
        <v>241.14999999999998</v>
      </c>
      <c r="T19" s="3">
        <f t="shared" si="5"/>
        <v>241.14999999999998</v>
      </c>
      <c r="U19" s="3">
        <f t="shared" si="5"/>
        <v>241.14999999999998</v>
      </c>
      <c r="V19" s="3">
        <f t="shared" si="5"/>
        <v>241.14999999999998</v>
      </c>
      <c r="W19" s="3">
        <f t="shared" si="5"/>
        <v>241.14999999999998</v>
      </c>
      <c r="X19" s="3">
        <f t="shared" si="5"/>
        <v>241.14999999999998</v>
      </c>
      <c r="Y19" s="3">
        <f t="shared" si="5"/>
        <v>241.14999999999998</v>
      </c>
      <c r="Z19" s="3">
        <f t="shared" si="5"/>
        <v>241.14999999999998</v>
      </c>
      <c r="AA19" s="3">
        <f t="shared" si="5"/>
        <v>241.14999999999998</v>
      </c>
      <c r="AB19" s="3">
        <f t="shared" si="5"/>
        <v>241.14999999999998</v>
      </c>
      <c r="AC19" s="3">
        <f t="shared" si="5"/>
        <v>241.14999999999998</v>
      </c>
      <c r="AD19" s="3">
        <f t="shared" si="5"/>
        <v>241.14999999999998</v>
      </c>
      <c r="AE19" s="3">
        <f t="shared" si="5"/>
        <v>241.14999999999998</v>
      </c>
      <c r="AF19" s="3">
        <f t="shared" si="5"/>
        <v>241.14999999999998</v>
      </c>
      <c r="AG19" s="6">
        <f t="shared" si="5"/>
        <v>241.14999999999998</v>
      </c>
      <c r="AH19" s="3">
        <f t="shared" si="5"/>
        <v>241.14999999999998</v>
      </c>
      <c r="AI19" s="3">
        <f t="shared" si="5"/>
        <v>241.14999999999998</v>
      </c>
      <c r="AJ19" s="3">
        <f t="shared" si="5"/>
        <v>241.14999999999998</v>
      </c>
      <c r="AK19" s="3">
        <f t="shared" si="5"/>
        <v>241.14999999999998</v>
      </c>
      <c r="AL19" s="3">
        <f t="shared" si="5"/>
        <v>241.14999999999998</v>
      </c>
      <c r="AM19" s="3">
        <f t="shared" si="5"/>
        <v>241.14999999999998</v>
      </c>
      <c r="AN19" s="3">
        <f t="shared" si="5"/>
        <v>241.14999999999998</v>
      </c>
      <c r="AO19" s="3">
        <f t="shared" si="5"/>
        <v>241.14999999999998</v>
      </c>
      <c r="AP19" s="3">
        <f t="shared" si="5"/>
        <v>241.14999999999998</v>
      </c>
      <c r="AQ19" s="3">
        <f t="shared" si="5"/>
        <v>241.14999999999998</v>
      </c>
      <c r="AR19" s="3">
        <f t="shared" si="5"/>
        <v>241.14999999999998</v>
      </c>
      <c r="AS19" s="3">
        <f t="shared" si="5"/>
        <v>241.14999999999998</v>
      </c>
      <c r="AT19" s="3">
        <f t="shared" si="5"/>
        <v>241.14999999999998</v>
      </c>
      <c r="AU19" s="3">
        <f t="shared" si="5"/>
        <v>241.14999999999998</v>
      </c>
      <c r="AV19" s="3">
        <f t="shared" si="5"/>
        <v>241.14999999999998</v>
      </c>
      <c r="AW19" s="3">
        <f t="shared" si="5"/>
        <v>241.14999999999998</v>
      </c>
      <c r="AX19" s="3">
        <f t="shared" si="5"/>
        <v>241.14999999999998</v>
      </c>
      <c r="AY19" s="3">
        <f t="shared" si="5"/>
        <v>241.14999999999998</v>
      </c>
      <c r="AZ19" s="3">
        <f t="shared" si="5"/>
        <v>241.14999999999998</v>
      </c>
      <c r="BA19" s="3">
        <f t="shared" si="5"/>
        <v>241.14999999999998</v>
      </c>
      <c r="BB19" s="3">
        <f t="shared" si="5"/>
        <v>241.14999999999998</v>
      </c>
      <c r="BC19" s="3">
        <f t="shared" si="5"/>
        <v>241.14999999999998</v>
      </c>
      <c r="BD19" s="3">
        <f t="shared" si="5"/>
        <v>241.14999999999998</v>
      </c>
      <c r="BE19" s="3">
        <f t="shared" si="5"/>
        <v>241.14999999999998</v>
      </c>
      <c r="BF19" s="3">
        <f t="shared" si="5"/>
        <v>241.14999999999998</v>
      </c>
      <c r="BG19" s="3">
        <f t="shared" si="5"/>
        <v>241.14999999999998</v>
      </c>
      <c r="BH19" s="3">
        <f t="shared" si="5"/>
        <v>241.14999999999998</v>
      </c>
      <c r="BI19" s="3">
        <f t="shared" si="5"/>
        <v>241.14999999999998</v>
      </c>
      <c r="BJ19" s="3">
        <f t="shared" si="5"/>
        <v>241.14999999999998</v>
      </c>
      <c r="BK19" s="3">
        <f t="shared" si="5"/>
        <v>241.14999999999998</v>
      </c>
      <c r="BL19" s="3">
        <f t="shared" si="5"/>
        <v>241.14999999999998</v>
      </c>
      <c r="BM19" s="3">
        <f t="shared" si="5"/>
        <v>241.14999999999998</v>
      </c>
      <c r="BN19" s="3">
        <f t="shared" si="5"/>
        <v>241.14999999999998</v>
      </c>
      <c r="BO19" s="3">
        <f t="shared" si="5"/>
        <v>241.14999999999998</v>
      </c>
      <c r="BP19" s="3">
        <f t="shared" si="5"/>
        <v>241.14999999999998</v>
      </c>
      <c r="BQ19" s="3">
        <f t="shared" ref="BQ19:DN19" si="6">$C$11*70</f>
        <v>241.14999999999998</v>
      </c>
      <c r="BR19" s="3">
        <f t="shared" si="6"/>
        <v>241.14999999999998</v>
      </c>
      <c r="BS19" s="3">
        <f t="shared" si="6"/>
        <v>241.14999999999998</v>
      </c>
      <c r="BT19" s="3">
        <f t="shared" si="6"/>
        <v>241.14999999999998</v>
      </c>
      <c r="BU19" s="3">
        <f t="shared" si="6"/>
        <v>241.14999999999998</v>
      </c>
      <c r="BV19" s="3">
        <f t="shared" si="6"/>
        <v>241.14999999999998</v>
      </c>
      <c r="BW19" s="3">
        <f t="shared" si="6"/>
        <v>241.14999999999998</v>
      </c>
      <c r="BX19" s="3">
        <f t="shared" si="6"/>
        <v>241.14999999999998</v>
      </c>
      <c r="BY19" s="3">
        <f t="shared" si="6"/>
        <v>241.14999999999998</v>
      </c>
      <c r="BZ19" s="3">
        <f t="shared" si="6"/>
        <v>241.14999999999998</v>
      </c>
      <c r="CA19" s="3">
        <f t="shared" si="6"/>
        <v>241.14999999999998</v>
      </c>
      <c r="CB19" s="3">
        <f t="shared" si="6"/>
        <v>241.14999999999998</v>
      </c>
      <c r="CC19" s="3">
        <f t="shared" si="6"/>
        <v>241.14999999999998</v>
      </c>
      <c r="CD19" s="3">
        <f t="shared" si="6"/>
        <v>241.14999999999998</v>
      </c>
      <c r="CE19" s="3">
        <f t="shared" si="6"/>
        <v>241.14999999999998</v>
      </c>
      <c r="CF19" s="3">
        <f t="shared" si="6"/>
        <v>241.14999999999998</v>
      </c>
      <c r="CG19" s="3">
        <f t="shared" si="6"/>
        <v>241.14999999999998</v>
      </c>
      <c r="CH19" s="3">
        <f t="shared" si="6"/>
        <v>241.14999999999998</v>
      </c>
      <c r="CI19" s="3">
        <f t="shared" si="6"/>
        <v>241.14999999999998</v>
      </c>
      <c r="CJ19" s="3">
        <f t="shared" si="6"/>
        <v>241.14999999999998</v>
      </c>
      <c r="CK19" s="3">
        <f t="shared" si="6"/>
        <v>241.14999999999998</v>
      </c>
      <c r="CL19" s="3">
        <f t="shared" si="6"/>
        <v>241.14999999999998</v>
      </c>
      <c r="CM19" s="3">
        <f t="shared" si="6"/>
        <v>241.14999999999998</v>
      </c>
      <c r="CN19" s="3">
        <f t="shared" si="6"/>
        <v>241.14999999999998</v>
      </c>
      <c r="CO19" s="3">
        <f t="shared" si="6"/>
        <v>241.14999999999998</v>
      </c>
      <c r="CP19" s="3">
        <f t="shared" si="6"/>
        <v>241.14999999999998</v>
      </c>
      <c r="CQ19" s="3">
        <f t="shared" si="6"/>
        <v>241.14999999999998</v>
      </c>
      <c r="CR19" s="3">
        <f t="shared" si="6"/>
        <v>241.14999999999998</v>
      </c>
      <c r="CS19" s="3">
        <f t="shared" si="6"/>
        <v>241.14999999999998</v>
      </c>
      <c r="CT19" s="3">
        <f t="shared" si="6"/>
        <v>241.14999999999998</v>
      </c>
      <c r="CU19" s="3">
        <f t="shared" si="6"/>
        <v>241.14999999999998</v>
      </c>
      <c r="CV19" s="3">
        <f t="shared" si="6"/>
        <v>241.14999999999998</v>
      </c>
      <c r="CW19" s="3">
        <f t="shared" si="6"/>
        <v>241.14999999999998</v>
      </c>
      <c r="CX19" s="3">
        <f t="shared" si="6"/>
        <v>241.14999999999998</v>
      </c>
      <c r="CY19" s="3">
        <f t="shared" si="6"/>
        <v>241.14999999999998</v>
      </c>
      <c r="CZ19" s="3">
        <f t="shared" si="6"/>
        <v>241.14999999999998</v>
      </c>
      <c r="DA19" s="3">
        <f t="shared" si="6"/>
        <v>241.14999999999998</v>
      </c>
      <c r="DB19" s="3">
        <f t="shared" si="6"/>
        <v>241.14999999999998</v>
      </c>
      <c r="DC19" s="3">
        <f t="shared" si="6"/>
        <v>241.14999999999998</v>
      </c>
      <c r="DD19" s="3">
        <f t="shared" si="6"/>
        <v>241.14999999999998</v>
      </c>
      <c r="DE19" s="3">
        <f t="shared" si="6"/>
        <v>241.14999999999998</v>
      </c>
      <c r="DF19" s="3">
        <f t="shared" si="6"/>
        <v>241.14999999999998</v>
      </c>
      <c r="DG19" s="3">
        <f t="shared" si="6"/>
        <v>241.14999999999998</v>
      </c>
      <c r="DH19" s="3">
        <f t="shared" si="6"/>
        <v>241.14999999999998</v>
      </c>
      <c r="DI19" s="3">
        <f t="shared" si="6"/>
        <v>241.14999999999998</v>
      </c>
      <c r="DJ19" s="3">
        <f t="shared" si="6"/>
        <v>241.14999999999998</v>
      </c>
      <c r="DK19" s="3">
        <f t="shared" si="6"/>
        <v>241.14999999999998</v>
      </c>
      <c r="DL19" s="3">
        <f t="shared" si="6"/>
        <v>241.14999999999998</v>
      </c>
      <c r="DM19" s="3">
        <f t="shared" si="6"/>
        <v>241.14999999999998</v>
      </c>
      <c r="DN19" s="3">
        <f t="shared" si="6"/>
        <v>241.14999999999998</v>
      </c>
      <c r="DO19" s="3"/>
      <c r="DP19" s="3"/>
      <c r="DQ19" s="2"/>
      <c r="DR19" s="2"/>
    </row>
    <row r="20" spans="1:173" x14ac:dyDescent="0.25">
      <c r="A20" t="s">
        <v>43</v>
      </c>
      <c r="B20" t="s">
        <v>8</v>
      </c>
      <c r="D20" s="3">
        <v>0</v>
      </c>
      <c r="E20" s="3">
        <f>D20+$AG$20/30</f>
        <v>1.1483333333333332</v>
      </c>
      <c r="F20" s="3">
        <f t="shared" ref="F20:AF20" si="7">E20+$AG$20/30</f>
        <v>2.2966666666666664</v>
      </c>
      <c r="G20" s="3">
        <f t="shared" si="7"/>
        <v>3.4449999999999994</v>
      </c>
      <c r="H20" s="3">
        <f t="shared" si="7"/>
        <v>4.5933333333333328</v>
      </c>
      <c r="I20" s="3">
        <f t="shared" si="7"/>
        <v>5.7416666666666663</v>
      </c>
      <c r="J20" s="3">
        <f t="shared" si="7"/>
        <v>6.89</v>
      </c>
      <c r="K20" s="3">
        <f t="shared" si="7"/>
        <v>8.0383333333333322</v>
      </c>
      <c r="L20" s="3">
        <f t="shared" si="7"/>
        <v>9.1866666666666656</v>
      </c>
      <c r="M20" s="3">
        <f t="shared" si="7"/>
        <v>10.334999999999999</v>
      </c>
      <c r="N20" s="3">
        <f t="shared" si="7"/>
        <v>11.483333333333333</v>
      </c>
      <c r="O20" s="3">
        <f t="shared" si="7"/>
        <v>12.631666666666666</v>
      </c>
      <c r="P20" s="3">
        <f t="shared" si="7"/>
        <v>13.78</v>
      </c>
      <c r="Q20" s="3">
        <f t="shared" si="7"/>
        <v>14.928333333333333</v>
      </c>
      <c r="R20" s="3">
        <f t="shared" si="7"/>
        <v>16.076666666666664</v>
      </c>
      <c r="S20" s="3">
        <f t="shared" si="7"/>
        <v>17.224999999999998</v>
      </c>
      <c r="T20" s="3">
        <f t="shared" si="7"/>
        <v>18.373333333333331</v>
      </c>
      <c r="U20" s="3">
        <f t="shared" si="7"/>
        <v>19.521666666666665</v>
      </c>
      <c r="V20" s="3">
        <f t="shared" si="7"/>
        <v>20.669999999999998</v>
      </c>
      <c r="W20" s="3">
        <f t="shared" si="7"/>
        <v>21.818333333333332</v>
      </c>
      <c r="X20" s="3">
        <f t="shared" si="7"/>
        <v>22.966666666666665</v>
      </c>
      <c r="Y20" s="3">
        <f t="shared" si="7"/>
        <v>24.114999999999998</v>
      </c>
      <c r="Z20" s="3">
        <f t="shared" si="7"/>
        <v>25.263333333333332</v>
      </c>
      <c r="AA20" s="3">
        <f t="shared" si="7"/>
        <v>26.411666666666665</v>
      </c>
      <c r="AB20" s="3">
        <f t="shared" si="7"/>
        <v>27.56</v>
      </c>
      <c r="AC20" s="3">
        <f t="shared" si="7"/>
        <v>28.708333333333332</v>
      </c>
      <c r="AD20" s="3">
        <f t="shared" si="7"/>
        <v>29.856666666666666</v>
      </c>
      <c r="AE20" s="3">
        <f t="shared" si="7"/>
        <v>31.004999999999999</v>
      </c>
      <c r="AF20" s="3">
        <f t="shared" si="7"/>
        <v>32.153333333333329</v>
      </c>
      <c r="AG20" s="6">
        <f>10*$C$11</f>
        <v>34.449999999999996</v>
      </c>
      <c r="AH20" s="3">
        <f>10*$C$11</f>
        <v>34.449999999999996</v>
      </c>
      <c r="AI20" s="3">
        <f t="shared" ref="AI20:CT20" si="8">10*$C$11</f>
        <v>34.449999999999996</v>
      </c>
      <c r="AJ20" s="3">
        <f t="shared" si="8"/>
        <v>34.449999999999996</v>
      </c>
      <c r="AK20" s="3">
        <f t="shared" si="8"/>
        <v>34.449999999999996</v>
      </c>
      <c r="AL20" s="3">
        <f t="shared" si="8"/>
        <v>34.449999999999996</v>
      </c>
      <c r="AM20" s="3">
        <f t="shared" si="8"/>
        <v>34.449999999999996</v>
      </c>
      <c r="AN20" s="3">
        <f t="shared" si="8"/>
        <v>34.449999999999996</v>
      </c>
      <c r="AO20" s="3">
        <f t="shared" si="8"/>
        <v>34.449999999999996</v>
      </c>
      <c r="AP20" s="3">
        <f t="shared" si="8"/>
        <v>34.449999999999996</v>
      </c>
      <c r="AQ20" s="3">
        <f t="shared" si="8"/>
        <v>34.449999999999996</v>
      </c>
      <c r="AR20" s="3">
        <f t="shared" si="8"/>
        <v>34.449999999999996</v>
      </c>
      <c r="AS20" s="3">
        <f t="shared" si="8"/>
        <v>34.449999999999996</v>
      </c>
      <c r="AT20" s="3">
        <f t="shared" si="8"/>
        <v>34.449999999999996</v>
      </c>
      <c r="AU20" s="3">
        <f t="shared" si="8"/>
        <v>34.449999999999996</v>
      </c>
      <c r="AV20" s="3">
        <f t="shared" si="8"/>
        <v>34.449999999999996</v>
      </c>
      <c r="AW20" s="3">
        <f t="shared" si="8"/>
        <v>34.449999999999996</v>
      </c>
      <c r="AX20" s="3">
        <f t="shared" si="8"/>
        <v>34.449999999999996</v>
      </c>
      <c r="AY20" s="3">
        <f t="shared" si="8"/>
        <v>34.449999999999996</v>
      </c>
      <c r="AZ20" s="3">
        <f t="shared" si="8"/>
        <v>34.449999999999996</v>
      </c>
      <c r="BA20" s="3">
        <f t="shared" si="8"/>
        <v>34.449999999999996</v>
      </c>
      <c r="BB20" s="3">
        <f t="shared" si="8"/>
        <v>34.449999999999996</v>
      </c>
      <c r="BC20" s="3">
        <f t="shared" si="8"/>
        <v>34.449999999999996</v>
      </c>
      <c r="BD20" s="3">
        <f t="shared" si="8"/>
        <v>34.449999999999996</v>
      </c>
      <c r="BE20" s="3">
        <f t="shared" si="8"/>
        <v>34.449999999999996</v>
      </c>
      <c r="BF20" s="3">
        <f t="shared" si="8"/>
        <v>34.449999999999996</v>
      </c>
      <c r="BG20" s="3">
        <f t="shared" si="8"/>
        <v>34.449999999999996</v>
      </c>
      <c r="BH20" s="3">
        <f t="shared" si="8"/>
        <v>34.449999999999996</v>
      </c>
      <c r="BI20" s="3">
        <f t="shared" si="8"/>
        <v>34.449999999999996</v>
      </c>
      <c r="BJ20" s="3">
        <f t="shared" si="8"/>
        <v>34.449999999999996</v>
      </c>
      <c r="BK20" s="3">
        <f t="shared" si="8"/>
        <v>34.449999999999996</v>
      </c>
      <c r="BL20" s="3">
        <f t="shared" si="8"/>
        <v>34.449999999999996</v>
      </c>
      <c r="BM20" s="3">
        <f t="shared" si="8"/>
        <v>34.449999999999996</v>
      </c>
      <c r="BN20" s="3">
        <f t="shared" si="8"/>
        <v>34.449999999999996</v>
      </c>
      <c r="BO20" s="3">
        <f t="shared" si="8"/>
        <v>34.449999999999996</v>
      </c>
      <c r="BP20" s="3">
        <f t="shared" si="8"/>
        <v>34.449999999999996</v>
      </c>
      <c r="BQ20" s="3">
        <f t="shared" si="8"/>
        <v>34.449999999999996</v>
      </c>
      <c r="BR20" s="3">
        <f t="shared" si="8"/>
        <v>34.449999999999996</v>
      </c>
      <c r="BS20" s="3">
        <f t="shared" si="8"/>
        <v>34.449999999999996</v>
      </c>
      <c r="BT20" s="3">
        <f t="shared" si="8"/>
        <v>34.449999999999996</v>
      </c>
      <c r="BU20" s="3">
        <f t="shared" si="8"/>
        <v>34.449999999999996</v>
      </c>
      <c r="BV20" s="3">
        <f t="shared" si="8"/>
        <v>34.449999999999996</v>
      </c>
      <c r="BW20" s="3">
        <f t="shared" si="8"/>
        <v>34.449999999999996</v>
      </c>
      <c r="BX20" s="3">
        <f t="shared" si="8"/>
        <v>34.449999999999996</v>
      </c>
      <c r="BY20" s="3">
        <f t="shared" si="8"/>
        <v>34.449999999999996</v>
      </c>
      <c r="BZ20" s="3">
        <f t="shared" si="8"/>
        <v>34.449999999999996</v>
      </c>
      <c r="CA20" s="3">
        <f t="shared" si="8"/>
        <v>34.449999999999996</v>
      </c>
      <c r="CB20" s="3">
        <f t="shared" si="8"/>
        <v>34.449999999999996</v>
      </c>
      <c r="CC20" s="3">
        <f t="shared" si="8"/>
        <v>34.449999999999996</v>
      </c>
      <c r="CD20" s="3">
        <f t="shared" si="8"/>
        <v>34.449999999999996</v>
      </c>
      <c r="CE20" s="3">
        <f t="shared" si="8"/>
        <v>34.449999999999996</v>
      </c>
      <c r="CF20" s="3">
        <f t="shared" si="8"/>
        <v>34.449999999999996</v>
      </c>
      <c r="CG20" s="3">
        <f t="shared" si="8"/>
        <v>34.449999999999996</v>
      </c>
      <c r="CH20" s="3">
        <f t="shared" si="8"/>
        <v>34.449999999999996</v>
      </c>
      <c r="CI20" s="3">
        <f t="shared" si="8"/>
        <v>34.449999999999996</v>
      </c>
      <c r="CJ20" s="3">
        <f t="shared" si="8"/>
        <v>34.449999999999996</v>
      </c>
      <c r="CK20" s="3">
        <f t="shared" si="8"/>
        <v>34.449999999999996</v>
      </c>
      <c r="CL20" s="3">
        <f t="shared" si="8"/>
        <v>34.449999999999996</v>
      </c>
      <c r="CM20" s="3">
        <f t="shared" si="8"/>
        <v>34.449999999999996</v>
      </c>
      <c r="CN20" s="3">
        <f t="shared" si="8"/>
        <v>34.449999999999996</v>
      </c>
      <c r="CO20" s="3">
        <f t="shared" si="8"/>
        <v>34.449999999999996</v>
      </c>
      <c r="CP20" s="3">
        <f t="shared" si="8"/>
        <v>34.449999999999996</v>
      </c>
      <c r="CQ20" s="3">
        <f t="shared" si="8"/>
        <v>34.449999999999996</v>
      </c>
      <c r="CR20" s="3">
        <f t="shared" si="8"/>
        <v>34.449999999999996</v>
      </c>
      <c r="CS20" s="3">
        <f t="shared" si="8"/>
        <v>34.449999999999996</v>
      </c>
      <c r="CT20" s="3">
        <f t="shared" si="8"/>
        <v>34.449999999999996</v>
      </c>
      <c r="CU20" s="3">
        <f t="shared" ref="CU20:DN20" si="9">10*$C$11</f>
        <v>34.449999999999996</v>
      </c>
      <c r="CV20" s="3">
        <f t="shared" si="9"/>
        <v>34.449999999999996</v>
      </c>
      <c r="CW20" s="3">
        <f t="shared" si="9"/>
        <v>34.449999999999996</v>
      </c>
      <c r="CX20" s="3">
        <f t="shared" si="9"/>
        <v>34.449999999999996</v>
      </c>
      <c r="CY20" s="3">
        <f t="shared" si="9"/>
        <v>34.449999999999996</v>
      </c>
      <c r="CZ20" s="3">
        <f t="shared" si="9"/>
        <v>34.449999999999996</v>
      </c>
      <c r="DA20" s="3">
        <f t="shared" si="9"/>
        <v>34.449999999999996</v>
      </c>
      <c r="DB20" s="3">
        <f t="shared" si="9"/>
        <v>34.449999999999996</v>
      </c>
      <c r="DC20" s="3">
        <f t="shared" si="9"/>
        <v>34.449999999999996</v>
      </c>
      <c r="DD20" s="3">
        <f t="shared" si="9"/>
        <v>34.449999999999996</v>
      </c>
      <c r="DE20" s="3">
        <f t="shared" si="9"/>
        <v>34.449999999999996</v>
      </c>
      <c r="DF20" s="3">
        <f t="shared" si="9"/>
        <v>34.449999999999996</v>
      </c>
      <c r="DG20" s="3">
        <f t="shared" si="9"/>
        <v>34.449999999999996</v>
      </c>
      <c r="DH20" s="3">
        <f t="shared" si="9"/>
        <v>34.449999999999996</v>
      </c>
      <c r="DI20" s="3">
        <f t="shared" si="9"/>
        <v>34.449999999999996</v>
      </c>
      <c r="DJ20" s="3">
        <f t="shared" si="9"/>
        <v>34.449999999999996</v>
      </c>
      <c r="DK20" s="3">
        <f t="shared" si="9"/>
        <v>34.449999999999996</v>
      </c>
      <c r="DL20" s="3">
        <f t="shared" si="9"/>
        <v>34.449999999999996</v>
      </c>
      <c r="DM20" s="3">
        <f t="shared" si="9"/>
        <v>34.449999999999996</v>
      </c>
      <c r="DN20" s="3">
        <f t="shared" si="9"/>
        <v>34.449999999999996</v>
      </c>
      <c r="DO20" s="3"/>
      <c r="DP20" s="3"/>
      <c r="DQ20" s="2"/>
      <c r="DR20" s="2"/>
    </row>
    <row r="21" spans="1:173" x14ac:dyDescent="0.25">
      <c r="A21" t="s">
        <v>44</v>
      </c>
      <c r="B21" t="s">
        <v>9</v>
      </c>
      <c r="C21" s="3">
        <f>SUM(D21:DN21)</f>
        <v>237537.03335498014</v>
      </c>
      <c r="D21" s="3">
        <f>((D17+D18)*0.475+D19+D20)*44/12</f>
        <v>911.25500490225193</v>
      </c>
      <c r="E21" s="3">
        <f>((E17+E18)*0.475+E19+E20)*44/12</f>
        <v>941.42475857003865</v>
      </c>
      <c r="F21" s="3">
        <f>((F17+F18)*0.475+F19+F20)*44/12</f>
        <v>971.24600414742747</v>
      </c>
      <c r="G21" s="3">
        <f t="shared" ref="G21:BR21" si="10">((G17+G18)*0.475+G19+G20)*44/12</f>
        <v>1000.8524212290064</v>
      </c>
      <c r="H21" s="3">
        <f t="shared" si="10"/>
        <v>1030.3045977893491</v>
      </c>
      <c r="I21" s="3">
        <f t="shared" si="10"/>
        <v>1059.6370957387724</v>
      </c>
      <c r="J21" s="3">
        <f t="shared" si="10"/>
        <v>1088.8721958044996</v>
      </c>
      <c r="K21" s="3">
        <f t="shared" si="10"/>
        <v>1118.025417392686</v>
      </c>
      <c r="L21" s="3">
        <f t="shared" si="10"/>
        <v>1147.1081674642783</v>
      </c>
      <c r="M21" s="3">
        <f t="shared" si="10"/>
        <v>1176.1291693909336</v>
      </c>
      <c r="N21" s="3">
        <f t="shared" si="10"/>
        <v>1205.0953009103389</v>
      </c>
      <c r="O21" s="3">
        <f t="shared" si="10"/>
        <v>1234.01211753798</v>
      </c>
      <c r="P21" s="3">
        <f t="shared" si="10"/>
        <v>1262.8841960702741</v>
      </c>
      <c r="Q21" s="3">
        <f t="shared" si="10"/>
        <v>1291.7153691824226</v>
      </c>
      <c r="R21" s="3">
        <f t="shared" si="10"/>
        <v>1320.5088909992469</v>
      </c>
      <c r="S21" s="3">
        <f t="shared" si="10"/>
        <v>1349.2675572154774</v>
      </c>
      <c r="T21" s="3">
        <f t="shared" si="10"/>
        <v>1377.9937943123559</v>
      </c>
      <c r="U21" s="3">
        <f t="shared" si="10"/>
        <v>1406.6897271764267</v>
      </c>
      <c r="V21" s="3">
        <f t="shared" si="10"/>
        <v>1435.3572312611338</v>
      </c>
      <c r="W21" s="3">
        <f t="shared" si="10"/>
        <v>1463.9979734537567</v>
      </c>
      <c r="X21" s="3">
        <f t="shared" si="10"/>
        <v>1492.6134445366854</v>
      </c>
      <c r="Y21" s="3">
        <f t="shared" si="10"/>
        <v>1521.2049852904065</v>
      </c>
      <c r="Z21" s="3">
        <f t="shared" si="10"/>
        <v>1549.7738077163315</v>
      </c>
      <c r="AA21" s="3">
        <f t="shared" si="10"/>
        <v>1578.3210124645564</v>
      </c>
      <c r="AB21" s="3">
        <f t="shared" si="10"/>
        <v>1606.847603275143</v>
      </c>
      <c r="AC21" s="3">
        <f t="shared" si="10"/>
        <v>1635.3544990437574</v>
      </c>
      <c r="AD21" s="3">
        <f t="shared" si="10"/>
        <v>1663.8425439788427</v>
      </c>
      <c r="AE21" s="3">
        <f t="shared" si="10"/>
        <v>1692.312516211726</v>
      </c>
      <c r="AF21" s="3">
        <f t="shared" si="10"/>
        <v>1720.7651351421448</v>
      </c>
      <c r="AG21" s="6">
        <f t="shared" si="10"/>
        <v>1753.4116232976869</v>
      </c>
      <c r="AH21" s="3">
        <f t="shared" si="10"/>
        <v>1781.7389096948382</v>
      </c>
      <c r="AI21" s="3">
        <f t="shared" si="10"/>
        <v>1810.0451154728414</v>
      </c>
      <c r="AJ21" s="3">
        <f t="shared" si="10"/>
        <v>1838.3310907586254</v>
      </c>
      <c r="AK21" s="3">
        <f t="shared" si="10"/>
        <v>1866.5976229406726</v>
      </c>
      <c r="AL21" s="3">
        <f t="shared" si="10"/>
        <v>1894.8454432581882</v>
      </c>
      <c r="AM21" s="3">
        <f t="shared" si="10"/>
        <v>1923.0752325058277</v>
      </c>
      <c r="AN21" s="3">
        <f t="shared" si="10"/>
        <v>1951.2876259969025</v>
      </c>
      <c r="AO21" s="3">
        <f t="shared" si="10"/>
        <v>1979.4832179012128</v>
      </c>
      <c r="AP21" s="3">
        <f t="shared" si="10"/>
        <v>2007.6625650525484</v>
      </c>
      <c r="AQ21" s="3">
        <f t="shared" si="10"/>
        <v>2035.8261903041396</v>
      </c>
      <c r="AR21" s="3">
        <f t="shared" si="10"/>
        <v>2063.9745854968969</v>
      </c>
      <c r="AS21" s="3">
        <f t="shared" si="10"/>
        <v>2092.1082140944714</v>
      </c>
      <c r="AT21" s="3">
        <f t="shared" si="10"/>
        <v>2120.2275135303953</v>
      </c>
      <c r="AU21" s="3">
        <f t="shared" si="10"/>
        <v>2148.3328973053926</v>
      </c>
      <c r="AV21" s="3">
        <f t="shared" si="10"/>
        <v>2176.4247568670821</v>
      </c>
      <c r="AW21" s="3">
        <f t="shared" si="10"/>
        <v>1792.3420621449557</v>
      </c>
      <c r="AX21" s="3">
        <f t="shared" si="10"/>
        <v>1828.0407420904373</v>
      </c>
      <c r="AY21" s="3">
        <f t="shared" si="10"/>
        <v>1863.7080249730525</v>
      </c>
      <c r="AZ21" s="3">
        <f t="shared" si="10"/>
        <v>1899.3454052656532</v>
      </c>
      <c r="BA21" s="3">
        <f t="shared" si="10"/>
        <v>1934.9542480673479</v>
      </c>
      <c r="BB21" s="3">
        <f t="shared" si="10"/>
        <v>1970.5358049507713</v>
      </c>
      <c r="BC21" s="3">
        <f t="shared" si="10"/>
        <v>2006.0912273417209</v>
      </c>
      <c r="BD21" s="3">
        <f t="shared" si="10"/>
        <v>2041.6215778914277</v>
      </c>
      <c r="BE21" s="3">
        <f t="shared" si="10"/>
        <v>2077.1278402027087</v>
      </c>
      <c r="BF21" s="3">
        <f t="shared" si="10"/>
        <v>2112.6109271961395</v>
      </c>
      <c r="BG21" s="3">
        <f t="shared" si="10"/>
        <v>1900.470324541915</v>
      </c>
      <c r="BH21" s="3">
        <f t="shared" si="10"/>
        <v>1941.698075573973</v>
      </c>
      <c r="BI21" s="3">
        <f t="shared" si="10"/>
        <v>1982.8895424153086</v>
      </c>
      <c r="BJ21" s="3">
        <f t="shared" si="10"/>
        <v>2024.046474662224</v>
      </c>
      <c r="BK21" s="3">
        <f t="shared" si="10"/>
        <v>2065.1704685592053</v>
      </c>
      <c r="BL21" s="3">
        <f t="shared" si="10"/>
        <v>2106.2629860088082</v>
      </c>
      <c r="BM21" s="3">
        <f t="shared" si="10"/>
        <v>2147.3253705872571</v>
      </c>
      <c r="BN21" s="3">
        <f t="shared" si="10"/>
        <v>2188.3588611304835</v>
      </c>
      <c r="BO21" s="3">
        <f t="shared" si="10"/>
        <v>2229.3646033325026</v>
      </c>
      <c r="BP21" s="3">
        <f t="shared" si="10"/>
        <v>2270.3436597052382</v>
      </c>
      <c r="BQ21" s="3">
        <f t="shared" si="10"/>
        <v>2025.1684681164245</v>
      </c>
      <c r="BR21" s="3">
        <f t="shared" si="10"/>
        <v>2068.9074316497504</v>
      </c>
      <c r="BS21" s="3">
        <f t="shared" ref="BS21:DN21" si="11">((BS17+BS18)*0.475+BS19+BS20)*44/12</f>
        <v>2112.6109271961395</v>
      </c>
      <c r="BT21" s="3">
        <f t="shared" si="11"/>
        <v>2156.2805554687193</v>
      </c>
      <c r="BU21" s="3">
        <f t="shared" si="11"/>
        <v>2199.9177855186722</v>
      </c>
      <c r="BV21" s="3">
        <f t="shared" si="11"/>
        <v>2243.5239700884385</v>
      </c>
      <c r="BW21" s="3">
        <f t="shared" si="11"/>
        <v>2287.1003586849192</v>
      </c>
      <c r="BX21" s="3">
        <f t="shared" si="11"/>
        <v>2330.6481087789207</v>
      </c>
      <c r="BY21" s="3">
        <f t="shared" si="11"/>
        <v>2374.1682954534936</v>
      </c>
      <c r="BZ21" s="3">
        <f t="shared" si="11"/>
        <v>2417.6619197595196</v>
      </c>
      <c r="CA21" s="3">
        <f t="shared" si="11"/>
        <v>2156.2805554687193</v>
      </c>
      <c r="CB21" s="3">
        <f t="shared" si="11"/>
        <v>2205.6698006687252</v>
      </c>
      <c r="CC21" s="3">
        <f t="shared" si="11"/>
        <v>2255.0194879967225</v>
      </c>
      <c r="CD21" s="3">
        <f t="shared" si="11"/>
        <v>2304.3314022620566</v>
      </c>
      <c r="CE21" s="3">
        <f t="shared" si="11"/>
        <v>2353.6071815082009</v>
      </c>
      <c r="CF21" s="3">
        <f t="shared" si="11"/>
        <v>2402.8483341229426</v>
      </c>
      <c r="CG21" s="3">
        <f t="shared" si="11"/>
        <v>2452.0562534082446</v>
      </c>
      <c r="CH21" s="3">
        <f t="shared" si="11"/>
        <v>2501.2322300623514</v>
      </c>
      <c r="CI21" s="3">
        <f t="shared" si="11"/>
        <v>2550.3774629335148</v>
      </c>
      <c r="CJ21" s="3">
        <f t="shared" si="11"/>
        <v>2599.4930683331791</v>
      </c>
      <c r="CK21" s="3">
        <f t="shared" si="11"/>
        <v>2648.5800881409536</v>
      </c>
      <c r="CL21" s="3">
        <f t="shared" si="11"/>
        <v>2697.6394968902637</v>
      </c>
      <c r="CM21" s="3">
        <f t="shared" si="11"/>
        <v>2746.6722079893239</v>
      </c>
      <c r="CN21" s="3">
        <f t="shared" si="11"/>
        <v>2795.6790792048123</v>
      </c>
      <c r="CO21" s="3">
        <f t="shared" si="11"/>
        <v>2844.6609175138442</v>
      </c>
      <c r="CP21" s="3">
        <f t="shared" si="11"/>
        <v>2384.2076082372987</v>
      </c>
      <c r="CQ21" s="3">
        <f t="shared" si="11"/>
        <v>2428.1729809404633</v>
      </c>
      <c r="CR21" s="3">
        <f t="shared" si="11"/>
        <v>2472.112380472965</v>
      </c>
      <c r="CS21" s="3">
        <f t="shared" si="11"/>
        <v>2516.02669534798</v>
      </c>
      <c r="CT21" s="3">
        <f t="shared" si="11"/>
        <v>2559.9167581630791</v>
      </c>
      <c r="CU21" s="3">
        <f t="shared" si="11"/>
        <v>2603.7833506327784</v>
      </c>
      <c r="CV21" s="3">
        <f t="shared" si="11"/>
        <v>2647.6272080395415</v>
      </c>
      <c r="CW21" s="3">
        <f t="shared" si="11"/>
        <v>2691.449023184467</v>
      </c>
      <c r="CX21" s="3">
        <f t="shared" si="11"/>
        <v>2735.2494499057252</v>
      </c>
      <c r="CY21" s="3">
        <f t="shared" si="11"/>
        <v>2779.0291062220008</v>
      </c>
      <c r="CZ21" s="3">
        <f t="shared" si="11"/>
        <v>2822.7885771493743</v>
      </c>
      <c r="DA21" s="3">
        <f t="shared" si="11"/>
        <v>2866.5284172327724</v>
      </c>
      <c r="DB21" s="3">
        <f t="shared" si="11"/>
        <v>2910.2491528270766</v>
      </c>
      <c r="DC21" s="3">
        <f t="shared" si="11"/>
        <v>2953.9512841579422</v>
      </c>
      <c r="DD21" s="3">
        <f t="shared" si="11"/>
        <v>2997.6352871881577</v>
      </c>
      <c r="DE21" s="3">
        <f t="shared" si="11"/>
        <v>2591.3886058617004</v>
      </c>
      <c r="DF21" s="3">
        <f t="shared" si="11"/>
        <v>2632.260573510624</v>
      </c>
      <c r="DG21" s="3">
        <f t="shared" si="11"/>
        <v>2673.1131854448636</v>
      </c>
      <c r="DH21" s="3">
        <f t="shared" si="11"/>
        <v>2713.9469828658962</v>
      </c>
      <c r="DI21" s="3">
        <f t="shared" si="11"/>
        <v>2754.7624789863989</v>
      </c>
      <c r="DJ21" s="3">
        <f t="shared" si="11"/>
        <v>2769.418365799866</v>
      </c>
      <c r="DK21" s="3">
        <f t="shared" si="11"/>
        <v>2784.071976409527</v>
      </c>
      <c r="DL21" s="3">
        <f t="shared" si="11"/>
        <v>2798.723332233274</v>
      </c>
      <c r="DM21" s="3">
        <f t="shared" si="11"/>
        <v>2813.3724543101439</v>
      </c>
      <c r="DN21" s="3">
        <f t="shared" si="11"/>
        <v>2828.0193633100939</v>
      </c>
      <c r="DO21" s="3"/>
      <c r="DP21" s="3"/>
      <c r="DQ21" s="2"/>
      <c r="DR21" s="2"/>
    </row>
    <row r="22" spans="1:173" x14ac:dyDescent="0.25">
      <c r="B22" s="55" t="s">
        <v>10</v>
      </c>
      <c r="C22" s="27">
        <f>AG21</f>
        <v>1753.4116232976869</v>
      </c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2"/>
      <c r="DR22" s="2"/>
    </row>
    <row r="24" spans="1:173" s="35" customFormat="1" x14ac:dyDescent="0.25"/>
    <row r="25" spans="1:173" s="35" customFormat="1" x14ac:dyDescent="0.25"/>
    <row r="26" spans="1:173" s="35" customFormat="1" ht="18.75" x14ac:dyDescent="0.3">
      <c r="A26" s="76" t="s">
        <v>93</v>
      </c>
      <c r="B26" s="76"/>
      <c r="C26" s="76"/>
      <c r="D26" s="76"/>
      <c r="E26" s="76"/>
      <c r="F26" s="76"/>
      <c r="G26" s="76"/>
      <c r="H26" s="76"/>
      <c r="I26" s="76"/>
      <c r="J26" s="76"/>
      <c r="K26" s="76"/>
      <c r="L26" s="76"/>
      <c r="M26" s="76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</row>
    <row r="27" spans="1:173" s="35" customFormat="1" x14ac:dyDescent="0.25">
      <c r="A27" s="35" t="s">
        <v>36</v>
      </c>
      <c r="B27" s="35" t="s">
        <v>33</v>
      </c>
      <c r="C27" s="35">
        <v>170</v>
      </c>
      <c r="D27" s="35">
        <v>1</v>
      </c>
      <c r="E27" s="35">
        <v>2</v>
      </c>
      <c r="F27" s="35">
        <v>3</v>
      </c>
      <c r="G27" s="35">
        <v>4</v>
      </c>
      <c r="H27" s="35">
        <v>5</v>
      </c>
      <c r="I27" s="35">
        <v>6</v>
      </c>
      <c r="J27" s="35">
        <v>7</v>
      </c>
      <c r="K27" s="35">
        <v>8</v>
      </c>
      <c r="L27" s="35">
        <v>9</v>
      </c>
      <c r="M27" s="35">
        <v>10</v>
      </c>
      <c r="N27" s="35">
        <v>11</v>
      </c>
      <c r="O27" s="35">
        <v>12</v>
      </c>
      <c r="P27" s="35">
        <v>13</v>
      </c>
      <c r="Q27" s="35">
        <v>14</v>
      </c>
      <c r="R27" s="35">
        <v>15</v>
      </c>
      <c r="S27" s="35">
        <v>16</v>
      </c>
      <c r="T27" s="35">
        <v>17</v>
      </c>
      <c r="U27" s="35">
        <v>18</v>
      </c>
      <c r="V27" s="35">
        <v>19</v>
      </c>
      <c r="W27" s="35">
        <v>20</v>
      </c>
      <c r="X27" s="35">
        <v>21</v>
      </c>
      <c r="Y27" s="35">
        <v>22</v>
      </c>
      <c r="Z27" s="35">
        <v>23</v>
      </c>
      <c r="AA27" s="35">
        <v>24</v>
      </c>
      <c r="AB27" s="35">
        <v>25</v>
      </c>
      <c r="AC27" s="35">
        <v>26</v>
      </c>
      <c r="AD27" s="35">
        <v>27</v>
      </c>
      <c r="AE27" s="35">
        <v>28</v>
      </c>
      <c r="AF27" s="35">
        <v>29</v>
      </c>
      <c r="AG27" s="5">
        <v>30</v>
      </c>
      <c r="AH27" s="35">
        <v>31</v>
      </c>
      <c r="AI27" s="35">
        <v>32</v>
      </c>
      <c r="AJ27" s="35">
        <v>33</v>
      </c>
      <c r="AK27" s="35">
        <v>34</v>
      </c>
      <c r="AL27" s="35">
        <v>35</v>
      </c>
      <c r="AM27" s="35">
        <v>36</v>
      </c>
      <c r="AN27" s="35">
        <v>37</v>
      </c>
      <c r="AO27" s="35">
        <v>38</v>
      </c>
      <c r="AP27" s="35">
        <v>39</v>
      </c>
      <c r="AQ27" s="35">
        <v>40</v>
      </c>
      <c r="AR27" s="35">
        <v>41</v>
      </c>
      <c r="AS27" s="35">
        <v>42</v>
      </c>
      <c r="AT27" s="35">
        <v>43</v>
      </c>
      <c r="AU27" s="35">
        <v>44</v>
      </c>
      <c r="AV27" s="35">
        <v>45</v>
      </c>
      <c r="AW27" s="35">
        <v>46</v>
      </c>
      <c r="AX27" s="35">
        <v>47</v>
      </c>
      <c r="AY27" s="35">
        <v>48</v>
      </c>
      <c r="AZ27" s="35">
        <v>49</v>
      </c>
      <c r="BA27" s="35">
        <v>50</v>
      </c>
      <c r="BB27" s="35">
        <v>51</v>
      </c>
      <c r="BC27" s="35">
        <v>52</v>
      </c>
      <c r="BD27" s="35">
        <v>53</v>
      </c>
      <c r="BE27" s="35">
        <v>54</v>
      </c>
      <c r="BF27" s="35">
        <v>55</v>
      </c>
      <c r="BG27" s="35">
        <v>56</v>
      </c>
      <c r="BH27" s="35">
        <v>57</v>
      </c>
      <c r="BI27" s="35">
        <v>58</v>
      </c>
      <c r="BJ27" s="35">
        <v>59</v>
      </c>
      <c r="BK27" s="35">
        <v>60</v>
      </c>
      <c r="BL27" s="35">
        <v>61</v>
      </c>
      <c r="BM27" s="35">
        <v>62</v>
      </c>
      <c r="BN27" s="35">
        <v>63</v>
      </c>
      <c r="BO27" s="35">
        <v>64</v>
      </c>
      <c r="BP27" s="35">
        <v>65</v>
      </c>
      <c r="BQ27" s="35">
        <v>66</v>
      </c>
      <c r="BR27" s="35">
        <v>67</v>
      </c>
      <c r="BS27" s="35">
        <v>68</v>
      </c>
      <c r="BT27" s="35">
        <v>69</v>
      </c>
      <c r="BU27" s="35">
        <v>70</v>
      </c>
      <c r="BV27" s="35">
        <v>71</v>
      </c>
      <c r="BW27" s="35">
        <v>72</v>
      </c>
      <c r="BX27" s="35">
        <v>73</v>
      </c>
      <c r="BY27" s="35">
        <v>74</v>
      </c>
      <c r="BZ27" s="35">
        <v>75</v>
      </c>
      <c r="CA27" s="35">
        <v>76</v>
      </c>
      <c r="CB27" s="35">
        <v>77</v>
      </c>
      <c r="CC27" s="35">
        <v>78</v>
      </c>
      <c r="CD27" s="35">
        <v>79</v>
      </c>
      <c r="CE27" s="35">
        <v>80</v>
      </c>
      <c r="CF27" s="35">
        <v>81</v>
      </c>
      <c r="CG27" s="35">
        <v>82</v>
      </c>
      <c r="CH27" s="35">
        <v>83</v>
      </c>
      <c r="CI27" s="35">
        <v>84</v>
      </c>
      <c r="CJ27" s="35">
        <v>85</v>
      </c>
      <c r="CK27" s="35">
        <v>86</v>
      </c>
      <c r="CL27" s="35">
        <v>87</v>
      </c>
      <c r="CM27" s="35">
        <v>88</v>
      </c>
      <c r="CN27" s="35">
        <v>89</v>
      </c>
      <c r="CO27" s="35">
        <v>90</v>
      </c>
      <c r="CP27" s="35">
        <v>91</v>
      </c>
      <c r="CQ27" s="35">
        <v>92</v>
      </c>
      <c r="CR27" s="35">
        <v>93</v>
      </c>
      <c r="CS27" s="35">
        <v>94</v>
      </c>
      <c r="CT27" s="35">
        <v>95</v>
      </c>
      <c r="CU27" s="35">
        <v>96</v>
      </c>
      <c r="CV27" s="35">
        <v>97</v>
      </c>
      <c r="CW27" s="35">
        <v>98</v>
      </c>
      <c r="CX27" s="35">
        <v>99</v>
      </c>
      <c r="CY27" s="35">
        <v>100</v>
      </c>
      <c r="CZ27" s="35">
        <v>101</v>
      </c>
      <c r="DA27" s="35">
        <v>102</v>
      </c>
      <c r="DB27" s="35">
        <v>103</v>
      </c>
      <c r="DC27" s="35">
        <v>104</v>
      </c>
      <c r="DD27" s="35">
        <v>105</v>
      </c>
      <c r="DE27" s="35">
        <v>106</v>
      </c>
      <c r="DF27" s="35">
        <v>107</v>
      </c>
      <c r="DG27" s="35">
        <v>108</v>
      </c>
      <c r="DH27" s="35">
        <v>109</v>
      </c>
      <c r="DI27" s="35">
        <v>110</v>
      </c>
      <c r="DJ27" s="35">
        <v>111</v>
      </c>
      <c r="DK27" s="35">
        <v>112</v>
      </c>
      <c r="DL27" s="35">
        <v>113</v>
      </c>
      <c r="DM27" s="35">
        <v>114</v>
      </c>
      <c r="DN27" s="35">
        <v>115</v>
      </c>
      <c r="DO27" s="35">
        <v>116</v>
      </c>
      <c r="DP27" s="35">
        <v>117</v>
      </c>
      <c r="DQ27" s="35">
        <v>118</v>
      </c>
      <c r="DR27" s="35">
        <v>119</v>
      </c>
      <c r="DS27" s="35">
        <v>120</v>
      </c>
      <c r="DT27" s="35">
        <v>121</v>
      </c>
      <c r="DU27" s="35">
        <v>122</v>
      </c>
      <c r="DV27" s="35">
        <v>123</v>
      </c>
      <c r="DW27" s="35">
        <v>124</v>
      </c>
      <c r="DX27" s="35">
        <v>125</v>
      </c>
      <c r="DY27" s="35">
        <v>126</v>
      </c>
      <c r="DZ27" s="35">
        <v>127</v>
      </c>
      <c r="EA27" s="35">
        <v>128</v>
      </c>
      <c r="EB27" s="35">
        <v>129</v>
      </c>
      <c r="EC27" s="35">
        <v>130</v>
      </c>
      <c r="ED27" s="35">
        <v>131</v>
      </c>
      <c r="EE27" s="35">
        <v>132</v>
      </c>
      <c r="EF27" s="35">
        <v>133</v>
      </c>
      <c r="EG27" s="35">
        <v>134</v>
      </c>
      <c r="EH27" s="35">
        <v>135</v>
      </c>
      <c r="EI27" s="35">
        <v>136</v>
      </c>
      <c r="EJ27" s="35">
        <v>137</v>
      </c>
      <c r="EK27" s="35">
        <v>138</v>
      </c>
      <c r="EL27" s="35">
        <v>139</v>
      </c>
      <c r="EM27" s="35">
        <v>140</v>
      </c>
      <c r="EN27" s="35">
        <v>141</v>
      </c>
      <c r="EO27" s="35">
        <v>142</v>
      </c>
      <c r="EP27" s="35">
        <v>143</v>
      </c>
      <c r="EQ27" s="35">
        <v>144</v>
      </c>
      <c r="ER27" s="35">
        <v>145</v>
      </c>
      <c r="ES27" s="35">
        <v>146</v>
      </c>
      <c r="ET27" s="35">
        <v>147</v>
      </c>
      <c r="EU27" s="35">
        <v>148</v>
      </c>
      <c r="EV27" s="35">
        <v>149</v>
      </c>
      <c r="EW27" s="35">
        <v>150</v>
      </c>
      <c r="EX27" s="35">
        <v>151</v>
      </c>
      <c r="EY27" s="35">
        <v>152</v>
      </c>
      <c r="EZ27" s="35">
        <v>153</v>
      </c>
      <c r="FA27" s="35">
        <v>154</v>
      </c>
      <c r="FB27" s="35">
        <v>155</v>
      </c>
      <c r="FC27" s="35">
        <v>156</v>
      </c>
      <c r="FD27" s="35">
        <v>157</v>
      </c>
      <c r="FE27" s="35">
        <v>158</v>
      </c>
      <c r="FF27" s="35">
        <v>159</v>
      </c>
      <c r="FG27" s="35">
        <v>160</v>
      </c>
      <c r="FH27" s="35">
        <v>161</v>
      </c>
      <c r="FI27" s="35">
        <v>162</v>
      </c>
      <c r="FJ27" s="35">
        <v>163</v>
      </c>
      <c r="FK27" s="35">
        <v>164</v>
      </c>
      <c r="FL27" s="35">
        <v>165</v>
      </c>
      <c r="FM27" s="35">
        <v>166</v>
      </c>
      <c r="FN27" s="35">
        <v>167</v>
      </c>
      <c r="FO27" s="35">
        <v>168</v>
      </c>
      <c r="FP27" s="35">
        <v>169</v>
      </c>
      <c r="FQ27" s="35">
        <v>170</v>
      </c>
    </row>
    <row r="28" spans="1:173" s="35" customFormat="1" x14ac:dyDescent="0.25">
      <c r="A28" s="35" t="s">
        <v>37</v>
      </c>
      <c r="B28" s="35" t="s">
        <v>0</v>
      </c>
      <c r="C28" s="59">
        <f>0.2*C62</f>
        <v>1.06</v>
      </c>
      <c r="AG28" s="5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</row>
    <row r="29" spans="1:173" s="35" customFormat="1" x14ac:dyDescent="0.25">
      <c r="A29" s="35" t="s">
        <v>38</v>
      </c>
      <c r="B29" s="35" t="s">
        <v>1</v>
      </c>
      <c r="AG29" s="5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</row>
    <row r="30" spans="1:173" s="35" customFormat="1" x14ac:dyDescent="0.25">
      <c r="A30" s="35" t="s">
        <v>2</v>
      </c>
      <c r="B30" s="35" t="s">
        <v>3</v>
      </c>
      <c r="AG30" s="5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</row>
    <row r="31" spans="1:173" s="35" customFormat="1" x14ac:dyDescent="0.25">
      <c r="A31" s="35" t="s">
        <v>35</v>
      </c>
      <c r="B31" s="35" t="s">
        <v>4</v>
      </c>
      <c r="C31" s="35">
        <v>0.38</v>
      </c>
      <c r="D31" s="50">
        <v>0.38</v>
      </c>
      <c r="E31" s="50">
        <v>0.38</v>
      </c>
      <c r="F31" s="50">
        <v>0.38</v>
      </c>
      <c r="G31" s="50">
        <v>0.38</v>
      </c>
      <c r="H31" s="50">
        <v>0.38</v>
      </c>
      <c r="I31" s="50">
        <v>0.38</v>
      </c>
      <c r="J31" s="50">
        <v>0.38</v>
      </c>
      <c r="K31" s="50">
        <v>0.38</v>
      </c>
      <c r="L31" s="50">
        <v>0.38</v>
      </c>
      <c r="M31" s="50">
        <v>0.38</v>
      </c>
      <c r="N31" s="50">
        <v>0.38</v>
      </c>
      <c r="O31" s="50">
        <v>0.38</v>
      </c>
      <c r="P31" s="50">
        <v>0.38</v>
      </c>
      <c r="Q31" s="50">
        <v>0.38</v>
      </c>
      <c r="R31" s="50">
        <v>0.38</v>
      </c>
      <c r="S31" s="50">
        <v>0.38</v>
      </c>
      <c r="T31" s="50">
        <v>0.38</v>
      </c>
      <c r="U31" s="50">
        <v>0.38</v>
      </c>
      <c r="V31" s="50">
        <v>0.38</v>
      </c>
      <c r="W31" s="50">
        <v>0.38</v>
      </c>
      <c r="X31" s="50">
        <v>0.38</v>
      </c>
      <c r="Y31" s="50">
        <v>0.38</v>
      </c>
      <c r="Z31" s="50">
        <v>0.38</v>
      </c>
      <c r="AA31" s="50">
        <v>0.38</v>
      </c>
      <c r="AB31" s="50">
        <v>0.38</v>
      </c>
      <c r="AC31" s="50">
        <v>0.38</v>
      </c>
      <c r="AD31" s="50">
        <v>0.38</v>
      </c>
      <c r="AE31" s="50">
        <v>0.38</v>
      </c>
      <c r="AF31" s="50">
        <v>0.38</v>
      </c>
      <c r="AG31" s="5">
        <v>0.38</v>
      </c>
      <c r="AH31" s="50">
        <v>0.38</v>
      </c>
      <c r="AI31" s="50">
        <v>0.38</v>
      </c>
      <c r="AJ31" s="50">
        <v>0.38</v>
      </c>
      <c r="AK31" s="50">
        <v>0.38</v>
      </c>
      <c r="AL31" s="50">
        <v>0.38</v>
      </c>
      <c r="AM31" s="50">
        <v>0.38</v>
      </c>
      <c r="AN31" s="50">
        <v>0.38</v>
      </c>
      <c r="AO31" s="50">
        <v>0.38</v>
      </c>
      <c r="AP31" s="50">
        <v>0.38</v>
      </c>
      <c r="AQ31" s="50">
        <v>0.38</v>
      </c>
      <c r="AR31" s="50">
        <v>0.38</v>
      </c>
      <c r="AS31" s="50">
        <v>0.38</v>
      </c>
      <c r="AT31" s="50">
        <v>0.38</v>
      </c>
      <c r="AU31" s="50">
        <v>0.38</v>
      </c>
      <c r="AV31" s="50">
        <v>0.38</v>
      </c>
      <c r="AW31" s="50">
        <v>0.38</v>
      </c>
      <c r="AX31" s="50">
        <v>0.38</v>
      </c>
      <c r="AY31" s="50">
        <v>0.38</v>
      </c>
      <c r="AZ31" s="50">
        <v>0.38</v>
      </c>
      <c r="BA31" s="50">
        <v>0.38</v>
      </c>
      <c r="BB31" s="50">
        <v>0.38</v>
      </c>
      <c r="BC31" s="50">
        <v>0.38</v>
      </c>
      <c r="BD31" s="50">
        <v>0.38</v>
      </c>
      <c r="BE31" s="50">
        <v>0.38</v>
      </c>
      <c r="BF31" s="50">
        <v>0.38</v>
      </c>
      <c r="BG31" s="50">
        <v>0.38</v>
      </c>
      <c r="BH31" s="50">
        <v>0.38</v>
      </c>
      <c r="BI31" s="50">
        <v>0.38</v>
      </c>
      <c r="BJ31" s="50">
        <v>0.38</v>
      </c>
      <c r="BK31" s="50">
        <v>0.38</v>
      </c>
      <c r="BL31" s="50">
        <v>0.38</v>
      </c>
      <c r="BM31" s="50">
        <v>0.38</v>
      </c>
      <c r="BN31" s="50">
        <v>0.38</v>
      </c>
      <c r="BO31" s="50">
        <v>0.38</v>
      </c>
      <c r="BP31" s="50">
        <v>0.38</v>
      </c>
      <c r="BQ31" s="50">
        <v>0.38</v>
      </c>
      <c r="BR31" s="50">
        <v>0.38</v>
      </c>
      <c r="BS31" s="50">
        <v>0.38</v>
      </c>
      <c r="BT31" s="50">
        <v>0.38</v>
      </c>
      <c r="BU31" s="50">
        <v>0.38</v>
      </c>
      <c r="BV31" s="50">
        <v>0.38</v>
      </c>
      <c r="BW31" s="50">
        <v>0.38</v>
      </c>
      <c r="BX31" s="50">
        <v>0.38</v>
      </c>
      <c r="BY31" s="50">
        <v>0.38</v>
      </c>
      <c r="BZ31" s="50">
        <v>0.38</v>
      </c>
      <c r="CA31" s="50">
        <v>0.38</v>
      </c>
      <c r="CB31" s="50">
        <v>0.38</v>
      </c>
      <c r="CC31" s="50">
        <v>0.38</v>
      </c>
      <c r="CD31" s="50">
        <v>0.38</v>
      </c>
      <c r="CE31" s="50">
        <v>0.38</v>
      </c>
      <c r="CF31" s="50">
        <v>0.38</v>
      </c>
      <c r="CG31" s="50">
        <v>0.38</v>
      </c>
      <c r="CH31" s="50">
        <v>0.38</v>
      </c>
      <c r="CI31" s="50">
        <v>0.38</v>
      </c>
      <c r="CJ31" s="50">
        <v>0.38</v>
      </c>
      <c r="CK31" s="50">
        <v>0.38</v>
      </c>
      <c r="CL31" s="50">
        <v>0.38</v>
      </c>
      <c r="CM31" s="50">
        <v>0.38</v>
      </c>
      <c r="CN31" s="50">
        <v>0.38</v>
      </c>
      <c r="CO31" s="50">
        <v>0.38</v>
      </c>
      <c r="CP31" s="50">
        <v>0.38</v>
      </c>
      <c r="CQ31" s="50">
        <v>0.38</v>
      </c>
      <c r="CR31" s="50">
        <v>0.38</v>
      </c>
      <c r="CS31" s="50">
        <v>0.38</v>
      </c>
      <c r="CT31" s="50">
        <v>0.38</v>
      </c>
      <c r="CU31" s="50">
        <v>0.38</v>
      </c>
      <c r="CV31" s="50">
        <v>0.38</v>
      </c>
      <c r="CW31" s="50">
        <v>0.38</v>
      </c>
      <c r="CX31" s="50">
        <v>0.38</v>
      </c>
      <c r="CY31" s="50">
        <v>0.38</v>
      </c>
      <c r="CZ31" s="50">
        <v>0.38</v>
      </c>
      <c r="DA31" s="50">
        <v>0.38</v>
      </c>
      <c r="DB31" s="50">
        <v>0.38</v>
      </c>
      <c r="DC31" s="50">
        <v>0.38</v>
      </c>
      <c r="DD31" s="50">
        <v>0.38</v>
      </c>
      <c r="DE31" s="50">
        <v>0.38</v>
      </c>
      <c r="DF31" s="50">
        <v>0.38</v>
      </c>
      <c r="DG31" s="50">
        <v>0.38</v>
      </c>
      <c r="DH31" s="50">
        <v>0.38</v>
      </c>
      <c r="DI31" s="50">
        <v>0.38</v>
      </c>
      <c r="DJ31" s="50">
        <v>0.38</v>
      </c>
      <c r="DK31" s="50">
        <v>0.38</v>
      </c>
      <c r="DL31" s="50">
        <v>0.38</v>
      </c>
      <c r="DM31" s="50">
        <v>0.38</v>
      </c>
      <c r="DN31" s="50">
        <v>0.38</v>
      </c>
      <c r="DO31" s="50">
        <v>0.38</v>
      </c>
      <c r="DP31" s="50">
        <v>0.38</v>
      </c>
      <c r="DQ31" s="50">
        <v>0.38</v>
      </c>
      <c r="DR31" s="50">
        <v>0.38</v>
      </c>
      <c r="DS31" s="50">
        <v>0.38</v>
      </c>
      <c r="DT31" s="50">
        <v>0.38</v>
      </c>
      <c r="DU31" s="50">
        <v>0.38</v>
      </c>
      <c r="DV31" s="50">
        <v>0.38</v>
      </c>
      <c r="DW31" s="50">
        <v>0.38</v>
      </c>
      <c r="DX31" s="50">
        <v>0.38</v>
      </c>
      <c r="DY31" s="50">
        <v>0.38</v>
      </c>
      <c r="DZ31" s="50">
        <v>0.38</v>
      </c>
      <c r="EA31" s="50">
        <v>0.38</v>
      </c>
      <c r="EB31" s="50">
        <v>0.38</v>
      </c>
      <c r="EC31" s="50">
        <v>0.38</v>
      </c>
      <c r="ED31" s="50">
        <v>0.38</v>
      </c>
      <c r="EE31" s="50">
        <v>0.38</v>
      </c>
      <c r="EF31" s="50">
        <v>0.38</v>
      </c>
      <c r="EG31" s="50">
        <v>0.38</v>
      </c>
      <c r="EH31" s="50">
        <v>0.38</v>
      </c>
      <c r="EI31" s="50">
        <v>0.38</v>
      </c>
      <c r="EJ31" s="50">
        <v>0.38</v>
      </c>
      <c r="EK31" s="50">
        <v>0.38</v>
      </c>
      <c r="EL31" s="50">
        <v>0.38</v>
      </c>
      <c r="EM31" s="50">
        <v>0.38</v>
      </c>
      <c r="EN31" s="50">
        <v>0.38</v>
      </c>
      <c r="EO31" s="50">
        <v>0.38</v>
      </c>
      <c r="EP31" s="50">
        <v>0.38</v>
      </c>
      <c r="EQ31" s="50">
        <v>0.38</v>
      </c>
      <c r="ER31" s="50">
        <v>0.38</v>
      </c>
      <c r="ES31" s="50">
        <v>0.38</v>
      </c>
      <c r="ET31" s="50">
        <v>0.38</v>
      </c>
      <c r="EU31" s="50">
        <v>0.38</v>
      </c>
      <c r="EV31" s="50">
        <v>0.38</v>
      </c>
      <c r="EW31" s="50">
        <v>0.38</v>
      </c>
      <c r="EX31" s="50">
        <v>0.38</v>
      </c>
      <c r="EY31" s="50">
        <v>0.38</v>
      </c>
      <c r="EZ31" s="50">
        <v>0.38</v>
      </c>
      <c r="FA31" s="50">
        <v>0.38</v>
      </c>
      <c r="FB31" s="50">
        <v>0.38</v>
      </c>
      <c r="FC31" s="50">
        <v>0.38</v>
      </c>
      <c r="FD31" s="50">
        <v>0.38</v>
      </c>
      <c r="FE31" s="50">
        <v>0.38</v>
      </c>
      <c r="FF31" s="50">
        <v>0.38</v>
      </c>
      <c r="FG31" s="50">
        <v>0.38</v>
      </c>
      <c r="FH31" s="50">
        <v>0.38</v>
      </c>
      <c r="FI31" s="50">
        <v>0.38</v>
      </c>
      <c r="FJ31" s="50">
        <v>0.38</v>
      </c>
      <c r="FK31" s="50">
        <v>0.38</v>
      </c>
      <c r="FL31" s="50">
        <v>0.38</v>
      </c>
      <c r="FM31" s="50">
        <v>0.38</v>
      </c>
      <c r="FN31" s="50">
        <v>0.38</v>
      </c>
      <c r="FO31" s="50">
        <v>0.38</v>
      </c>
      <c r="FP31" s="50">
        <v>0.38</v>
      </c>
      <c r="FQ31" s="50">
        <v>0.38</v>
      </c>
    </row>
    <row r="32" spans="1:173" s="35" customFormat="1" x14ac:dyDescent="0.25">
      <c r="A32" s="35" t="s">
        <v>34</v>
      </c>
      <c r="B32" s="35" t="s">
        <v>27</v>
      </c>
      <c r="C32" s="35">
        <v>1.3</v>
      </c>
      <c r="D32" s="35">
        <v>1.3</v>
      </c>
      <c r="E32" s="35">
        <v>1.3</v>
      </c>
      <c r="F32" s="35">
        <v>1.3</v>
      </c>
      <c r="G32" s="35">
        <v>1.3</v>
      </c>
      <c r="H32" s="35">
        <v>1.3</v>
      </c>
      <c r="I32" s="35">
        <v>1.3</v>
      </c>
      <c r="J32" s="35">
        <v>1.3</v>
      </c>
      <c r="K32" s="35">
        <v>1.3</v>
      </c>
      <c r="L32" s="35">
        <v>1.3</v>
      </c>
      <c r="M32" s="35">
        <v>1.3</v>
      </c>
      <c r="N32" s="35">
        <v>1.3</v>
      </c>
      <c r="O32" s="35">
        <v>1.3</v>
      </c>
      <c r="P32" s="35">
        <v>1.3</v>
      </c>
      <c r="Q32" s="35">
        <v>1.3</v>
      </c>
      <c r="R32" s="35">
        <v>1.3</v>
      </c>
      <c r="S32" s="35">
        <v>1.3</v>
      </c>
      <c r="T32" s="35">
        <v>1.3</v>
      </c>
      <c r="U32" s="35">
        <v>1.3</v>
      </c>
      <c r="V32" s="35">
        <v>1.3</v>
      </c>
      <c r="W32" s="35">
        <v>1.3</v>
      </c>
      <c r="X32" s="35">
        <v>1.3</v>
      </c>
      <c r="Y32" s="35">
        <v>1.3</v>
      </c>
      <c r="Z32" s="35">
        <v>1.3</v>
      </c>
      <c r="AA32" s="35">
        <v>1.3</v>
      </c>
      <c r="AB32" s="35">
        <v>1.3</v>
      </c>
      <c r="AC32" s="35">
        <v>1.3</v>
      </c>
      <c r="AD32" s="35">
        <v>1.3</v>
      </c>
      <c r="AE32" s="35">
        <v>1.3</v>
      </c>
      <c r="AF32" s="35">
        <v>1.3</v>
      </c>
      <c r="AG32" s="5">
        <v>1.3</v>
      </c>
      <c r="AH32" s="35">
        <v>1.3</v>
      </c>
      <c r="AI32" s="35">
        <v>1.3</v>
      </c>
      <c r="AJ32" s="35">
        <v>1.3</v>
      </c>
      <c r="AK32" s="35">
        <v>1.3</v>
      </c>
      <c r="AL32" s="35">
        <v>1.3</v>
      </c>
      <c r="AM32" s="35">
        <v>1.3</v>
      </c>
      <c r="AN32" s="35">
        <v>1.3</v>
      </c>
      <c r="AO32" s="35">
        <v>1.3</v>
      </c>
      <c r="AP32" s="35">
        <v>1.3</v>
      </c>
      <c r="AQ32" s="35">
        <v>1.3</v>
      </c>
      <c r="AR32" s="35">
        <v>1.3</v>
      </c>
      <c r="AS32" s="35">
        <v>1.3</v>
      </c>
      <c r="AT32" s="35">
        <v>1.3</v>
      </c>
      <c r="AU32" s="35">
        <v>1.3</v>
      </c>
      <c r="AV32" s="35">
        <v>1.3</v>
      </c>
      <c r="AW32" s="35">
        <v>1.3</v>
      </c>
      <c r="AX32" s="35">
        <v>1.3</v>
      </c>
      <c r="AY32" s="35">
        <v>1.3</v>
      </c>
      <c r="AZ32" s="35">
        <v>1.3</v>
      </c>
      <c r="BA32" s="35">
        <v>1.3</v>
      </c>
      <c r="BB32" s="35">
        <v>1.3</v>
      </c>
      <c r="BC32" s="35">
        <v>1.3</v>
      </c>
      <c r="BD32" s="35">
        <v>1.3</v>
      </c>
      <c r="BE32" s="35">
        <v>1.3</v>
      </c>
      <c r="BF32" s="35">
        <v>1.3</v>
      </c>
      <c r="BG32" s="35">
        <v>1.3</v>
      </c>
      <c r="BH32" s="35">
        <v>1.3</v>
      </c>
      <c r="BI32" s="35">
        <v>1.3</v>
      </c>
      <c r="BJ32" s="35">
        <v>1.3</v>
      </c>
      <c r="BK32" s="35">
        <v>1.3</v>
      </c>
      <c r="BL32" s="35">
        <v>1.3</v>
      </c>
      <c r="BM32" s="35">
        <v>1.3</v>
      </c>
      <c r="BN32" s="35">
        <v>1.3</v>
      </c>
      <c r="BO32" s="35">
        <v>1.3</v>
      </c>
      <c r="BP32" s="35">
        <v>1.3</v>
      </c>
      <c r="BQ32" s="35">
        <v>1.3</v>
      </c>
      <c r="BR32" s="35">
        <v>1.3</v>
      </c>
      <c r="BS32" s="35">
        <v>1.3</v>
      </c>
      <c r="BT32" s="35">
        <v>1.3</v>
      </c>
      <c r="BU32" s="35">
        <v>1.3</v>
      </c>
      <c r="BV32" s="35">
        <v>1.3</v>
      </c>
      <c r="BW32" s="35">
        <v>1.3</v>
      </c>
      <c r="BX32" s="35">
        <v>1.3</v>
      </c>
      <c r="BY32" s="35">
        <v>1.3</v>
      </c>
      <c r="BZ32" s="35">
        <v>1.3</v>
      </c>
      <c r="CA32" s="35">
        <v>1.3</v>
      </c>
      <c r="CB32" s="35">
        <v>1.3</v>
      </c>
      <c r="CC32" s="35">
        <v>1.3</v>
      </c>
      <c r="CD32" s="35">
        <v>1.3</v>
      </c>
      <c r="CE32" s="35">
        <v>1.3</v>
      </c>
      <c r="CF32" s="35">
        <v>1.3</v>
      </c>
      <c r="CG32" s="35">
        <v>1.3</v>
      </c>
      <c r="CH32" s="35">
        <v>1.3</v>
      </c>
      <c r="CI32" s="35">
        <v>1.3</v>
      </c>
      <c r="CJ32" s="35">
        <v>1.3</v>
      </c>
      <c r="CK32" s="35">
        <v>1.3</v>
      </c>
      <c r="CL32" s="35">
        <v>1.3</v>
      </c>
      <c r="CM32" s="35">
        <v>1.3</v>
      </c>
      <c r="CN32" s="35">
        <v>1.3</v>
      </c>
      <c r="CO32" s="35">
        <v>1.3</v>
      </c>
      <c r="CP32" s="35">
        <v>1.3</v>
      </c>
      <c r="CQ32" s="35">
        <v>1.3</v>
      </c>
      <c r="CR32" s="35">
        <v>1.3</v>
      </c>
      <c r="CS32" s="35">
        <v>1.3</v>
      </c>
      <c r="CT32" s="35">
        <v>1.3</v>
      </c>
      <c r="CU32" s="35">
        <v>1.3</v>
      </c>
      <c r="CV32" s="35">
        <v>1.3</v>
      </c>
      <c r="CW32" s="35">
        <v>1.3</v>
      </c>
      <c r="CX32" s="35">
        <v>1.3</v>
      </c>
      <c r="CY32" s="35">
        <v>1.3</v>
      </c>
      <c r="CZ32" s="35">
        <v>1.3</v>
      </c>
      <c r="DA32" s="35">
        <v>1.3</v>
      </c>
      <c r="DB32" s="35">
        <v>1.3</v>
      </c>
      <c r="DC32" s="35">
        <v>1.3</v>
      </c>
      <c r="DD32" s="35">
        <v>1.3</v>
      </c>
      <c r="DE32" s="35">
        <v>1.3</v>
      </c>
      <c r="DF32" s="35">
        <v>1.3</v>
      </c>
      <c r="DG32" s="35">
        <v>1.3</v>
      </c>
      <c r="DH32" s="35">
        <v>1.3</v>
      </c>
      <c r="DI32" s="35">
        <v>1.3</v>
      </c>
      <c r="DJ32" s="35">
        <v>1.3</v>
      </c>
      <c r="DK32" s="35">
        <v>1.3</v>
      </c>
      <c r="DL32" s="35">
        <v>1.3</v>
      </c>
      <c r="DM32" s="35">
        <v>1.3</v>
      </c>
      <c r="DN32" s="35">
        <v>1.3</v>
      </c>
      <c r="DO32" s="35">
        <v>1.3</v>
      </c>
      <c r="DP32" s="35">
        <v>1.3</v>
      </c>
      <c r="DQ32" s="35">
        <v>1.3</v>
      </c>
      <c r="DR32" s="35">
        <v>1.3</v>
      </c>
      <c r="DS32" s="35">
        <v>1.3</v>
      </c>
      <c r="DT32" s="35">
        <v>1.3</v>
      </c>
      <c r="DU32" s="35">
        <v>1.3</v>
      </c>
      <c r="DV32" s="35">
        <v>1.3</v>
      </c>
      <c r="DW32" s="35">
        <v>1.3</v>
      </c>
      <c r="DX32" s="35">
        <v>1.3</v>
      </c>
      <c r="DY32" s="35">
        <v>1.3</v>
      </c>
      <c r="DZ32" s="35">
        <v>1.3</v>
      </c>
      <c r="EA32" s="35">
        <v>1.3</v>
      </c>
      <c r="EB32" s="35">
        <v>1.3</v>
      </c>
      <c r="EC32" s="35">
        <v>1.3</v>
      </c>
      <c r="ED32" s="35">
        <v>1.3</v>
      </c>
      <c r="EE32" s="35">
        <v>1.3</v>
      </c>
      <c r="EF32" s="35">
        <v>1.3</v>
      </c>
      <c r="EG32" s="35">
        <v>1.3</v>
      </c>
      <c r="EH32" s="35">
        <v>1.3</v>
      </c>
      <c r="EI32" s="35">
        <v>1.3</v>
      </c>
      <c r="EJ32" s="35">
        <v>1.3</v>
      </c>
      <c r="EK32" s="35">
        <v>1.3</v>
      </c>
      <c r="EL32" s="35">
        <v>1.3</v>
      </c>
      <c r="EM32" s="35">
        <v>1.3</v>
      </c>
      <c r="EN32" s="35">
        <v>1.3</v>
      </c>
      <c r="EO32" s="35">
        <v>1.3</v>
      </c>
      <c r="EP32" s="35">
        <v>1.3</v>
      </c>
      <c r="EQ32" s="35">
        <v>1.3</v>
      </c>
      <c r="ER32" s="35">
        <v>1.3</v>
      </c>
      <c r="ES32" s="35">
        <v>1.3</v>
      </c>
      <c r="ET32" s="35">
        <v>1.3</v>
      </c>
      <c r="EU32" s="35">
        <v>1.3</v>
      </c>
      <c r="EV32" s="35">
        <v>1.3</v>
      </c>
      <c r="EW32" s="35">
        <v>1.3</v>
      </c>
      <c r="EX32" s="35">
        <v>1.3</v>
      </c>
      <c r="EY32" s="35">
        <v>1.3</v>
      </c>
      <c r="EZ32" s="35">
        <v>1.3</v>
      </c>
      <c r="FA32" s="35">
        <v>1.3</v>
      </c>
      <c r="FB32" s="35">
        <v>1.3</v>
      </c>
      <c r="FC32" s="35">
        <v>1.3</v>
      </c>
      <c r="FD32" s="35">
        <v>1.3</v>
      </c>
      <c r="FE32" s="35">
        <v>1.3</v>
      </c>
      <c r="FF32" s="35">
        <v>1.3</v>
      </c>
      <c r="FG32" s="35">
        <v>1.3</v>
      </c>
      <c r="FH32" s="35">
        <v>1.3</v>
      </c>
      <c r="FI32" s="35">
        <v>1.3</v>
      </c>
      <c r="FJ32" s="35">
        <v>1.3</v>
      </c>
      <c r="FK32" s="35">
        <v>1.3</v>
      </c>
      <c r="FL32" s="35">
        <v>1.3</v>
      </c>
      <c r="FM32" s="35">
        <v>1.3</v>
      </c>
      <c r="FN32" s="35">
        <v>1.3</v>
      </c>
      <c r="FO32" s="35">
        <v>1.3</v>
      </c>
      <c r="FP32" s="35">
        <v>1.3</v>
      </c>
      <c r="FQ32" s="35">
        <v>1.3</v>
      </c>
    </row>
    <row r="33" spans="1:173" s="44" customFormat="1" x14ac:dyDescent="0.25">
      <c r="A33" s="43" t="s">
        <v>39</v>
      </c>
      <c r="B33" s="56" t="s">
        <v>5</v>
      </c>
      <c r="D33" s="7">
        <v>1</v>
      </c>
      <c r="E33" s="7">
        <f>D33+4.7</f>
        <v>5.7</v>
      </c>
      <c r="F33" s="7">
        <f>E33+4.7</f>
        <v>10.4</v>
      </c>
      <c r="G33" s="7">
        <f t="shared" ref="G33:BR33" si="12">F33+4.7</f>
        <v>15.100000000000001</v>
      </c>
      <c r="H33" s="7">
        <f t="shared" si="12"/>
        <v>19.8</v>
      </c>
      <c r="I33" s="7">
        <f t="shared" si="12"/>
        <v>24.5</v>
      </c>
      <c r="J33" s="7">
        <f t="shared" si="12"/>
        <v>29.2</v>
      </c>
      <c r="K33" s="7">
        <f t="shared" si="12"/>
        <v>33.9</v>
      </c>
      <c r="L33" s="7">
        <f t="shared" si="12"/>
        <v>38.6</v>
      </c>
      <c r="M33" s="7">
        <f t="shared" si="12"/>
        <v>43.300000000000004</v>
      </c>
      <c r="N33" s="7">
        <f t="shared" si="12"/>
        <v>48.000000000000007</v>
      </c>
      <c r="O33" s="7">
        <f t="shared" si="12"/>
        <v>52.70000000000001</v>
      </c>
      <c r="P33" s="7">
        <f t="shared" si="12"/>
        <v>57.400000000000013</v>
      </c>
      <c r="Q33" s="7">
        <f t="shared" si="12"/>
        <v>62.100000000000016</v>
      </c>
      <c r="R33" s="7">
        <f t="shared" si="12"/>
        <v>66.800000000000011</v>
      </c>
      <c r="S33" s="7">
        <f t="shared" si="12"/>
        <v>71.500000000000014</v>
      </c>
      <c r="T33" s="7">
        <f t="shared" si="12"/>
        <v>76.200000000000017</v>
      </c>
      <c r="U33" s="7">
        <f t="shared" si="12"/>
        <v>80.90000000000002</v>
      </c>
      <c r="V33" s="7">
        <f t="shared" si="12"/>
        <v>85.600000000000023</v>
      </c>
      <c r="W33" s="7">
        <f t="shared" si="12"/>
        <v>90.300000000000026</v>
      </c>
      <c r="X33" s="7">
        <f t="shared" si="12"/>
        <v>95.000000000000028</v>
      </c>
      <c r="Y33" s="7">
        <f t="shared" si="12"/>
        <v>99.700000000000031</v>
      </c>
      <c r="Z33" s="7">
        <f t="shared" si="12"/>
        <v>104.40000000000003</v>
      </c>
      <c r="AA33" s="7">
        <f t="shared" si="12"/>
        <v>109.10000000000004</v>
      </c>
      <c r="AB33" s="7">
        <f t="shared" si="12"/>
        <v>113.80000000000004</v>
      </c>
      <c r="AC33" s="7">
        <f t="shared" si="12"/>
        <v>118.50000000000004</v>
      </c>
      <c r="AD33" s="7">
        <f t="shared" si="12"/>
        <v>123.20000000000005</v>
      </c>
      <c r="AE33" s="7">
        <f t="shared" si="12"/>
        <v>127.90000000000005</v>
      </c>
      <c r="AF33" s="7">
        <f t="shared" si="12"/>
        <v>132.60000000000005</v>
      </c>
      <c r="AG33" s="8">
        <v>176</v>
      </c>
      <c r="AH33" s="7">
        <f t="shared" si="12"/>
        <v>180.7</v>
      </c>
      <c r="AI33" s="7">
        <f t="shared" si="12"/>
        <v>185.39999999999998</v>
      </c>
      <c r="AJ33" s="7">
        <f t="shared" si="12"/>
        <v>190.09999999999997</v>
      </c>
      <c r="AK33" s="7">
        <f t="shared" si="12"/>
        <v>194.79999999999995</v>
      </c>
      <c r="AL33" s="7">
        <f t="shared" si="12"/>
        <v>199.49999999999994</v>
      </c>
      <c r="AM33" s="7">
        <f t="shared" si="12"/>
        <v>204.19999999999993</v>
      </c>
      <c r="AN33" s="7">
        <f t="shared" si="12"/>
        <v>208.89999999999992</v>
      </c>
      <c r="AO33" s="7">
        <f t="shared" si="12"/>
        <v>213.59999999999991</v>
      </c>
      <c r="AP33" s="7">
        <f t="shared" si="12"/>
        <v>218.2999999999999</v>
      </c>
      <c r="AQ33" s="7">
        <f t="shared" si="12"/>
        <v>222.99999999999989</v>
      </c>
      <c r="AR33" s="7">
        <f t="shared" si="12"/>
        <v>227.69999999999987</v>
      </c>
      <c r="AS33" s="7">
        <f t="shared" si="12"/>
        <v>232.39999999999986</v>
      </c>
      <c r="AT33" s="7">
        <f t="shared" si="12"/>
        <v>237.09999999999985</v>
      </c>
      <c r="AU33" s="7">
        <f t="shared" si="12"/>
        <v>241.79999999999984</v>
      </c>
      <c r="AV33" s="7">
        <f t="shared" si="12"/>
        <v>246.49999999999983</v>
      </c>
      <c r="AW33" s="7">
        <f t="shared" si="12"/>
        <v>251.19999999999982</v>
      </c>
      <c r="AX33" s="7">
        <f t="shared" si="12"/>
        <v>255.89999999999981</v>
      </c>
      <c r="AY33" s="7">
        <f t="shared" si="12"/>
        <v>260.5999999999998</v>
      </c>
      <c r="AZ33" s="7">
        <f t="shared" si="12"/>
        <v>265.29999999999978</v>
      </c>
      <c r="BA33" s="7">
        <f t="shared" si="12"/>
        <v>269.99999999999977</v>
      </c>
      <c r="BB33" s="7">
        <f t="shared" si="12"/>
        <v>274.69999999999976</v>
      </c>
      <c r="BC33" s="7">
        <f t="shared" si="12"/>
        <v>279.39999999999975</v>
      </c>
      <c r="BD33" s="7">
        <f t="shared" si="12"/>
        <v>284.09999999999974</v>
      </c>
      <c r="BE33" s="7">
        <f t="shared" si="12"/>
        <v>288.79999999999973</v>
      </c>
      <c r="BF33" s="7">
        <f t="shared" si="12"/>
        <v>293.49999999999972</v>
      </c>
      <c r="BG33" s="7">
        <f t="shared" si="12"/>
        <v>298.1999999999997</v>
      </c>
      <c r="BH33" s="7">
        <f t="shared" si="12"/>
        <v>302.89999999999969</v>
      </c>
      <c r="BI33" s="7">
        <f t="shared" si="12"/>
        <v>307.59999999999968</v>
      </c>
      <c r="BJ33" s="7">
        <f t="shared" si="12"/>
        <v>312.29999999999967</v>
      </c>
      <c r="BK33" s="7">
        <f t="shared" si="12"/>
        <v>316.99999999999966</v>
      </c>
      <c r="BL33" s="7">
        <f t="shared" si="12"/>
        <v>321.69999999999965</v>
      </c>
      <c r="BM33" s="7">
        <f t="shared" si="12"/>
        <v>326.39999999999964</v>
      </c>
      <c r="BN33" s="7">
        <f t="shared" si="12"/>
        <v>331.09999999999962</v>
      </c>
      <c r="BO33" s="7">
        <f t="shared" si="12"/>
        <v>335.79999999999961</v>
      </c>
      <c r="BP33" s="7">
        <f t="shared" si="12"/>
        <v>340.4999999999996</v>
      </c>
      <c r="BQ33" s="7">
        <f t="shared" si="12"/>
        <v>345.19999999999959</v>
      </c>
      <c r="BR33" s="7">
        <f t="shared" si="12"/>
        <v>349.89999999999958</v>
      </c>
      <c r="BS33" s="7">
        <f t="shared" ref="BS33:BZ33" si="13">BR33+4.7</f>
        <v>354.59999999999957</v>
      </c>
      <c r="BT33" s="7">
        <f t="shared" si="13"/>
        <v>359.29999999999956</v>
      </c>
      <c r="BU33" s="7">
        <f t="shared" si="13"/>
        <v>363.99999999999955</v>
      </c>
      <c r="BV33" s="7">
        <f t="shared" si="13"/>
        <v>368.69999999999953</v>
      </c>
      <c r="BW33" s="7">
        <f t="shared" si="13"/>
        <v>373.39999999999952</v>
      </c>
      <c r="BX33" s="7">
        <f t="shared" si="13"/>
        <v>378.09999999999951</v>
      </c>
      <c r="BY33" s="7">
        <f t="shared" si="13"/>
        <v>382.7999999999995</v>
      </c>
      <c r="BZ33" s="9">
        <f t="shared" si="13"/>
        <v>387.49999999999949</v>
      </c>
      <c r="CA33" s="10">
        <f>BZ33-201.3+4.7</f>
        <v>190.89999999999947</v>
      </c>
      <c r="CB33" s="38">
        <f>CA33+4.7</f>
        <v>195.59999999999945</v>
      </c>
      <c r="CC33" s="38">
        <f t="shared" ref="CC33:CT33" si="14">CB33+4.7</f>
        <v>200.29999999999944</v>
      </c>
      <c r="CD33" s="38">
        <f t="shared" si="14"/>
        <v>204.99999999999943</v>
      </c>
      <c r="CE33" s="38">
        <f t="shared" si="14"/>
        <v>209.69999999999942</v>
      </c>
      <c r="CF33" s="38">
        <f t="shared" si="14"/>
        <v>214.39999999999941</v>
      </c>
      <c r="CG33" s="38">
        <f t="shared" si="14"/>
        <v>219.0999999999994</v>
      </c>
      <c r="CH33" s="38">
        <f t="shared" si="14"/>
        <v>223.79999999999939</v>
      </c>
      <c r="CI33" s="38">
        <f t="shared" si="14"/>
        <v>228.49999999999937</v>
      </c>
      <c r="CJ33" s="38">
        <f t="shared" si="14"/>
        <v>233.19999999999936</v>
      </c>
      <c r="CK33" s="38">
        <f t="shared" si="14"/>
        <v>237.89999999999935</v>
      </c>
      <c r="CL33" s="38">
        <f t="shared" si="14"/>
        <v>242.59999999999934</v>
      </c>
      <c r="CM33" s="38">
        <f t="shared" si="14"/>
        <v>247.29999999999933</v>
      </c>
      <c r="CN33" s="38">
        <f t="shared" si="14"/>
        <v>251.99999999999932</v>
      </c>
      <c r="CO33" s="38">
        <f t="shared" si="14"/>
        <v>256.69999999999931</v>
      </c>
      <c r="CP33" s="38">
        <f t="shared" si="14"/>
        <v>261.3999999999993</v>
      </c>
      <c r="CQ33" s="38">
        <f t="shared" si="14"/>
        <v>266.09999999999928</v>
      </c>
      <c r="CR33" s="38">
        <f t="shared" si="14"/>
        <v>270.79999999999927</v>
      </c>
      <c r="CS33" s="38">
        <f t="shared" si="14"/>
        <v>275.49999999999926</v>
      </c>
      <c r="CT33" s="10">
        <f t="shared" si="14"/>
        <v>280.19999999999925</v>
      </c>
      <c r="CU33" s="10">
        <f>CT33-100+4.7</f>
        <v>184.89999999999924</v>
      </c>
      <c r="CV33" s="38">
        <f>CU33+4.7</f>
        <v>189.59999999999923</v>
      </c>
      <c r="CW33" s="38">
        <f t="shared" ref="CW33:DN33" si="15">CV33+4.7</f>
        <v>194.29999999999922</v>
      </c>
      <c r="CX33" s="38">
        <f t="shared" si="15"/>
        <v>198.9999999999992</v>
      </c>
      <c r="CY33" s="38">
        <f t="shared" si="15"/>
        <v>203.69999999999919</v>
      </c>
      <c r="CZ33" s="38">
        <f t="shared" si="15"/>
        <v>208.39999999999918</v>
      </c>
      <c r="DA33" s="38">
        <f t="shared" si="15"/>
        <v>213.09999999999917</v>
      </c>
      <c r="DB33" s="38">
        <f t="shared" si="15"/>
        <v>217.79999999999916</v>
      </c>
      <c r="DC33" s="38">
        <f t="shared" si="15"/>
        <v>222.49999999999915</v>
      </c>
      <c r="DD33" s="38">
        <f t="shared" si="15"/>
        <v>227.19999999999914</v>
      </c>
      <c r="DE33" s="38">
        <f t="shared" si="15"/>
        <v>231.89999999999912</v>
      </c>
      <c r="DF33" s="38">
        <f t="shared" si="15"/>
        <v>236.59999999999911</v>
      </c>
      <c r="DG33" s="38">
        <f t="shared" si="15"/>
        <v>241.2999999999991</v>
      </c>
      <c r="DH33" s="38">
        <f t="shared" si="15"/>
        <v>245.99999999999909</v>
      </c>
      <c r="DI33" s="38">
        <f t="shared" si="15"/>
        <v>250.69999999999908</v>
      </c>
      <c r="DJ33" s="38">
        <f t="shared" si="15"/>
        <v>255.39999999999907</v>
      </c>
      <c r="DK33" s="38">
        <f t="shared" si="15"/>
        <v>260.09999999999906</v>
      </c>
      <c r="DL33" s="38">
        <f t="shared" si="15"/>
        <v>264.79999999999905</v>
      </c>
      <c r="DM33" s="38">
        <f t="shared" si="15"/>
        <v>269.49999999999903</v>
      </c>
      <c r="DN33" s="10">
        <f t="shared" si="15"/>
        <v>274.19999999999902</v>
      </c>
      <c r="DO33" s="10">
        <f>DN33-83+4.7</f>
        <v>195.89999999999901</v>
      </c>
      <c r="DP33" s="38">
        <f>DO33+4.7</f>
        <v>200.599999999999</v>
      </c>
      <c r="DQ33" s="38">
        <f t="shared" ref="DQ33:EH33" si="16">DP33+4.7</f>
        <v>205.29999999999899</v>
      </c>
      <c r="DR33" s="38">
        <f t="shared" si="16"/>
        <v>209.99999999999898</v>
      </c>
      <c r="DS33" s="38">
        <f t="shared" si="16"/>
        <v>214.69999999999897</v>
      </c>
      <c r="DT33" s="38">
        <f t="shared" si="16"/>
        <v>219.39999999999895</v>
      </c>
      <c r="DU33" s="38">
        <f t="shared" si="16"/>
        <v>224.09999999999894</v>
      </c>
      <c r="DV33" s="38">
        <f t="shared" si="16"/>
        <v>228.79999999999893</v>
      </c>
      <c r="DW33" s="38">
        <f t="shared" si="16"/>
        <v>233.49999999999892</v>
      </c>
      <c r="DX33" s="38">
        <f t="shared" si="16"/>
        <v>238.19999999999891</v>
      </c>
      <c r="DY33" s="38">
        <f t="shared" si="16"/>
        <v>242.8999999999989</v>
      </c>
      <c r="DZ33" s="38">
        <f t="shared" si="16"/>
        <v>247.59999999999889</v>
      </c>
      <c r="EA33" s="38">
        <f t="shared" si="16"/>
        <v>252.29999999999887</v>
      </c>
      <c r="EB33" s="38">
        <f t="shared" si="16"/>
        <v>256.99999999999886</v>
      </c>
      <c r="EC33" s="38">
        <f t="shared" si="16"/>
        <v>261.69999999999885</v>
      </c>
      <c r="ED33" s="38">
        <f t="shared" si="16"/>
        <v>266.39999999999884</v>
      </c>
      <c r="EE33" s="38">
        <f t="shared" si="16"/>
        <v>271.09999999999883</v>
      </c>
      <c r="EF33" s="38">
        <f t="shared" si="16"/>
        <v>275.79999999999882</v>
      </c>
      <c r="EG33" s="38">
        <f t="shared" si="16"/>
        <v>280.49999999999881</v>
      </c>
      <c r="EH33" s="10">
        <f t="shared" si="16"/>
        <v>285.19999999999879</v>
      </c>
      <c r="EI33" s="10">
        <f>EH33-78+4.7</f>
        <v>211.89999999999878</v>
      </c>
      <c r="EJ33" s="38">
        <f>EI33+4.7</f>
        <v>216.59999999999877</v>
      </c>
      <c r="EK33" s="38">
        <f>EJ33+4.7</f>
        <v>221.29999999999876</v>
      </c>
      <c r="EL33" s="38">
        <f t="shared" ref="EL33:EW33" si="17">EK33+4.7</f>
        <v>225.99999999999875</v>
      </c>
      <c r="EM33" s="38">
        <f t="shared" si="17"/>
        <v>230.69999999999874</v>
      </c>
      <c r="EN33" s="38">
        <f t="shared" si="17"/>
        <v>235.39999999999873</v>
      </c>
      <c r="EO33" s="38">
        <f t="shared" si="17"/>
        <v>240.09999999999872</v>
      </c>
      <c r="EP33" s="38">
        <f t="shared" si="17"/>
        <v>244.7999999999987</v>
      </c>
      <c r="EQ33" s="38">
        <f t="shared" si="17"/>
        <v>249.49999999999869</v>
      </c>
      <c r="ER33" s="38">
        <f t="shared" si="17"/>
        <v>254.19999999999868</v>
      </c>
      <c r="ES33" s="38">
        <f t="shared" si="17"/>
        <v>258.89999999999867</v>
      </c>
      <c r="ET33" s="38">
        <f t="shared" si="17"/>
        <v>263.59999999999866</v>
      </c>
      <c r="EU33" s="38">
        <f t="shared" si="17"/>
        <v>268.29999999999865</v>
      </c>
      <c r="EV33" s="38">
        <f t="shared" si="17"/>
        <v>272.99999999999864</v>
      </c>
      <c r="EW33" s="10">
        <f t="shared" si="17"/>
        <v>277.69999999999862</v>
      </c>
      <c r="EX33" s="10">
        <f>EW33-94+4.7</f>
        <v>188.39999999999861</v>
      </c>
      <c r="EY33" s="38">
        <f>EX33+4.7</f>
        <v>193.0999999999986</v>
      </c>
      <c r="EZ33" s="38">
        <f t="shared" ref="EZ33:FG33" si="18">EY33+4.7</f>
        <v>197.79999999999859</v>
      </c>
      <c r="FA33" s="38">
        <f t="shared" si="18"/>
        <v>202.49999999999858</v>
      </c>
      <c r="FB33" s="38">
        <f t="shared" si="18"/>
        <v>207.19999999999857</v>
      </c>
      <c r="FC33" s="38">
        <f t="shared" si="18"/>
        <v>211.89999999999856</v>
      </c>
      <c r="FD33" s="38">
        <f t="shared" si="18"/>
        <v>216.59999999999854</v>
      </c>
      <c r="FE33" s="38">
        <f t="shared" si="18"/>
        <v>221.29999999999853</v>
      </c>
      <c r="FF33" s="38">
        <f t="shared" si="18"/>
        <v>225.99999999999852</v>
      </c>
      <c r="FG33" s="10">
        <f t="shared" si="18"/>
        <v>230.69999999999851</v>
      </c>
      <c r="FH33" s="10">
        <f>FG33-104+4.7</f>
        <v>131.3999999999985</v>
      </c>
      <c r="FI33" s="38">
        <f>FH33+4.7</f>
        <v>136.09999999999849</v>
      </c>
      <c r="FJ33" s="38">
        <f t="shared" ref="FJ33:FQ33" si="19">FI33+4.7</f>
        <v>140.79999999999848</v>
      </c>
      <c r="FK33" s="38">
        <f t="shared" si="19"/>
        <v>145.49999999999847</v>
      </c>
      <c r="FL33" s="38">
        <f t="shared" si="19"/>
        <v>150.19999999999845</v>
      </c>
      <c r="FM33" s="38">
        <f t="shared" si="19"/>
        <v>154.89999999999844</v>
      </c>
      <c r="FN33" s="38">
        <f t="shared" si="19"/>
        <v>159.59999999999843</v>
      </c>
      <c r="FO33" s="38">
        <f t="shared" si="19"/>
        <v>164.29999999999842</v>
      </c>
      <c r="FP33" s="38">
        <f t="shared" si="19"/>
        <v>168.99999999999841</v>
      </c>
      <c r="FQ33" s="10">
        <f t="shared" si="19"/>
        <v>173.6999999999984</v>
      </c>
    </row>
    <row r="34" spans="1:173" s="35" customFormat="1" x14ac:dyDescent="0.25">
      <c r="A34" s="35" t="s">
        <v>40</v>
      </c>
      <c r="B34" s="35" t="s">
        <v>6</v>
      </c>
      <c r="D34" s="3">
        <f>D33*D31*$C$28*D32</f>
        <v>0.52364000000000011</v>
      </c>
      <c r="E34" s="3">
        <f t="shared" ref="E34:BP34" si="20">E33*E31*$C$28*E32</f>
        <v>2.9847480000000002</v>
      </c>
      <c r="F34" s="3">
        <f t="shared" si="20"/>
        <v>5.4458560000000009</v>
      </c>
      <c r="G34" s="3">
        <f t="shared" si="20"/>
        <v>7.9069640000000012</v>
      </c>
      <c r="H34" s="3">
        <f t="shared" si="20"/>
        <v>10.368072000000002</v>
      </c>
      <c r="I34" s="3">
        <f t="shared" si="20"/>
        <v>12.829180000000001</v>
      </c>
      <c r="J34" s="3">
        <f t="shared" si="20"/>
        <v>15.290288000000002</v>
      </c>
      <c r="K34" s="3">
        <f t="shared" si="20"/>
        <v>17.751396</v>
      </c>
      <c r="L34" s="3">
        <f t="shared" si="20"/>
        <v>20.212504000000003</v>
      </c>
      <c r="M34" s="3">
        <f t="shared" si="20"/>
        <v>22.673612000000002</v>
      </c>
      <c r="N34" s="3">
        <f t="shared" si="20"/>
        <v>25.134720000000005</v>
      </c>
      <c r="O34" s="3">
        <f t="shared" si="20"/>
        <v>27.595828000000004</v>
      </c>
      <c r="P34" s="3">
        <f t="shared" si="20"/>
        <v>30.056936000000007</v>
      </c>
      <c r="Q34" s="3">
        <f t="shared" si="20"/>
        <v>32.51804400000001</v>
      </c>
      <c r="R34" s="3">
        <f t="shared" si="20"/>
        <v>34.979152000000006</v>
      </c>
      <c r="S34" s="3">
        <f t="shared" si="20"/>
        <v>37.440260000000009</v>
      </c>
      <c r="T34" s="3">
        <f t="shared" si="20"/>
        <v>39.901368000000012</v>
      </c>
      <c r="U34" s="3">
        <f t="shared" si="20"/>
        <v>42.362476000000008</v>
      </c>
      <c r="V34" s="3">
        <f t="shared" si="20"/>
        <v>44.823584000000011</v>
      </c>
      <c r="W34" s="3">
        <f t="shared" si="20"/>
        <v>47.284692000000014</v>
      </c>
      <c r="X34" s="3">
        <f t="shared" si="20"/>
        <v>49.745800000000017</v>
      </c>
      <c r="Y34" s="3">
        <f t="shared" si="20"/>
        <v>52.20690800000002</v>
      </c>
      <c r="Z34" s="3">
        <f t="shared" si="20"/>
        <v>54.668016000000023</v>
      </c>
      <c r="AA34" s="3">
        <f t="shared" si="20"/>
        <v>57.129124000000026</v>
      </c>
      <c r="AB34" s="3">
        <f t="shared" si="20"/>
        <v>59.590232000000029</v>
      </c>
      <c r="AC34" s="3">
        <f t="shared" si="20"/>
        <v>62.051340000000032</v>
      </c>
      <c r="AD34" s="3">
        <f t="shared" si="20"/>
        <v>64.512448000000035</v>
      </c>
      <c r="AE34" s="3">
        <f t="shared" si="20"/>
        <v>66.973556000000031</v>
      </c>
      <c r="AF34" s="3">
        <f t="shared" si="20"/>
        <v>69.434664000000041</v>
      </c>
      <c r="AG34" s="6">
        <f t="shared" si="20"/>
        <v>92.160640000000001</v>
      </c>
      <c r="AH34" s="3">
        <f t="shared" si="20"/>
        <v>94.621748000000011</v>
      </c>
      <c r="AI34" s="3">
        <f t="shared" si="20"/>
        <v>97.082856000000007</v>
      </c>
      <c r="AJ34" s="3">
        <f t="shared" si="20"/>
        <v>99.543963999999988</v>
      </c>
      <c r="AK34" s="3">
        <f t="shared" si="20"/>
        <v>102.00507199999998</v>
      </c>
      <c r="AL34" s="3">
        <f t="shared" si="20"/>
        <v>104.46617999999998</v>
      </c>
      <c r="AM34" s="3">
        <f t="shared" si="20"/>
        <v>106.92728799999998</v>
      </c>
      <c r="AN34" s="3">
        <f t="shared" si="20"/>
        <v>109.38839599999999</v>
      </c>
      <c r="AO34" s="3">
        <f t="shared" si="20"/>
        <v>111.84950399999995</v>
      </c>
      <c r="AP34" s="3">
        <f t="shared" si="20"/>
        <v>114.31061199999996</v>
      </c>
      <c r="AQ34" s="3">
        <f t="shared" si="20"/>
        <v>116.77171999999995</v>
      </c>
      <c r="AR34" s="3">
        <f t="shared" si="20"/>
        <v>119.23282799999994</v>
      </c>
      <c r="AS34" s="3">
        <f t="shared" si="20"/>
        <v>121.69393599999995</v>
      </c>
      <c r="AT34" s="3">
        <f t="shared" si="20"/>
        <v>124.15504399999992</v>
      </c>
      <c r="AU34" s="3">
        <f t="shared" si="20"/>
        <v>126.61615199999994</v>
      </c>
      <c r="AV34" s="3">
        <f t="shared" si="20"/>
        <v>129.07725999999991</v>
      </c>
      <c r="AW34" s="3">
        <f t="shared" si="20"/>
        <v>131.53836799999993</v>
      </c>
      <c r="AX34" s="3">
        <f t="shared" si="20"/>
        <v>133.9994759999999</v>
      </c>
      <c r="AY34" s="3">
        <f t="shared" si="20"/>
        <v>136.4605839999999</v>
      </c>
      <c r="AZ34" s="3">
        <f t="shared" si="20"/>
        <v>138.92169199999989</v>
      </c>
      <c r="BA34" s="3">
        <f t="shared" si="20"/>
        <v>141.38279999999989</v>
      </c>
      <c r="BB34" s="3">
        <f t="shared" si="20"/>
        <v>143.84390799999989</v>
      </c>
      <c r="BC34" s="3">
        <f t="shared" si="20"/>
        <v>146.30501599999991</v>
      </c>
      <c r="BD34" s="3">
        <f t="shared" si="20"/>
        <v>148.76612399999988</v>
      </c>
      <c r="BE34" s="3">
        <f t="shared" si="20"/>
        <v>151.22723199999987</v>
      </c>
      <c r="BF34" s="3">
        <f t="shared" si="20"/>
        <v>153.68833999999987</v>
      </c>
      <c r="BG34" s="3">
        <f t="shared" si="20"/>
        <v>156.14944799999986</v>
      </c>
      <c r="BH34" s="3">
        <f t="shared" si="20"/>
        <v>158.61055599999986</v>
      </c>
      <c r="BI34" s="3">
        <f t="shared" si="20"/>
        <v>161.07166399999983</v>
      </c>
      <c r="BJ34" s="3">
        <f t="shared" si="20"/>
        <v>163.53277199999985</v>
      </c>
      <c r="BK34" s="3">
        <f t="shared" si="20"/>
        <v>165.99387999999982</v>
      </c>
      <c r="BL34" s="3">
        <f t="shared" si="20"/>
        <v>168.45498799999982</v>
      </c>
      <c r="BM34" s="3">
        <f t="shared" si="20"/>
        <v>170.91609599999984</v>
      </c>
      <c r="BN34" s="3">
        <f t="shared" si="20"/>
        <v>173.37720399999981</v>
      </c>
      <c r="BO34" s="3">
        <f t="shared" si="20"/>
        <v>175.83831199999983</v>
      </c>
      <c r="BP34" s="3">
        <f t="shared" si="20"/>
        <v>178.2994199999998</v>
      </c>
      <c r="BQ34" s="3">
        <f t="shared" ref="BQ34:EB34" si="21">BQ33*BQ31*$C$28*BQ32</f>
        <v>180.76052799999982</v>
      </c>
      <c r="BR34" s="3">
        <f t="shared" si="21"/>
        <v>183.22163599999982</v>
      </c>
      <c r="BS34" s="3">
        <f t="shared" si="21"/>
        <v>185.68274399999981</v>
      </c>
      <c r="BT34" s="3">
        <f t="shared" si="21"/>
        <v>188.14385199999975</v>
      </c>
      <c r="BU34" s="3">
        <f t="shared" si="21"/>
        <v>190.60495999999975</v>
      </c>
      <c r="BV34" s="3">
        <f t="shared" si="21"/>
        <v>193.06606799999977</v>
      </c>
      <c r="BW34" s="3">
        <f t="shared" si="21"/>
        <v>195.52717599999977</v>
      </c>
      <c r="BX34" s="3">
        <f t="shared" si="21"/>
        <v>197.98828399999977</v>
      </c>
      <c r="BY34" s="3">
        <f t="shared" si="21"/>
        <v>200.44939199999973</v>
      </c>
      <c r="BZ34" s="3">
        <f t="shared" si="21"/>
        <v>202.91049999999976</v>
      </c>
      <c r="CA34" s="3">
        <f t="shared" si="21"/>
        <v>99.962875999999738</v>
      </c>
      <c r="CB34" s="3">
        <f t="shared" si="21"/>
        <v>102.42398399999972</v>
      </c>
      <c r="CC34" s="3">
        <f t="shared" si="21"/>
        <v>104.88509199999972</v>
      </c>
      <c r="CD34" s="3">
        <f t="shared" si="21"/>
        <v>107.34619999999971</v>
      </c>
      <c r="CE34" s="3">
        <f t="shared" si="21"/>
        <v>109.80730799999969</v>
      </c>
      <c r="CF34" s="3">
        <f t="shared" si="21"/>
        <v>112.2684159999997</v>
      </c>
      <c r="CG34" s="3">
        <f t="shared" si="21"/>
        <v>114.72952399999969</v>
      </c>
      <c r="CH34" s="3">
        <f t="shared" si="21"/>
        <v>117.1906319999997</v>
      </c>
      <c r="CI34" s="3">
        <f t="shared" si="21"/>
        <v>119.65173999999968</v>
      </c>
      <c r="CJ34" s="3">
        <f t="shared" si="21"/>
        <v>122.11284799999969</v>
      </c>
      <c r="CK34" s="3">
        <f t="shared" si="21"/>
        <v>124.57395599999967</v>
      </c>
      <c r="CL34" s="3">
        <f t="shared" si="21"/>
        <v>127.03506399999966</v>
      </c>
      <c r="CM34" s="3">
        <f t="shared" si="21"/>
        <v>129.49617199999966</v>
      </c>
      <c r="CN34" s="3">
        <f t="shared" si="21"/>
        <v>131.95727999999966</v>
      </c>
      <c r="CO34" s="3">
        <f t="shared" si="21"/>
        <v>134.41838799999965</v>
      </c>
      <c r="CP34" s="3">
        <f t="shared" si="21"/>
        <v>136.87949599999965</v>
      </c>
      <c r="CQ34" s="3">
        <f t="shared" si="21"/>
        <v>139.34060399999964</v>
      </c>
      <c r="CR34" s="3">
        <f t="shared" si="21"/>
        <v>141.80171199999964</v>
      </c>
      <c r="CS34" s="3">
        <f t="shared" si="21"/>
        <v>144.26281999999961</v>
      </c>
      <c r="CT34" s="3">
        <f t="shared" si="21"/>
        <v>146.7239279999996</v>
      </c>
      <c r="CU34" s="3">
        <f t="shared" si="21"/>
        <v>96.821035999999623</v>
      </c>
      <c r="CV34" s="3">
        <f t="shared" si="21"/>
        <v>99.28214399999959</v>
      </c>
      <c r="CW34" s="3">
        <f t="shared" si="21"/>
        <v>101.74325199999961</v>
      </c>
      <c r="CX34" s="3">
        <f t="shared" si="21"/>
        <v>104.20435999999958</v>
      </c>
      <c r="CY34" s="3">
        <f t="shared" si="21"/>
        <v>106.66546799999959</v>
      </c>
      <c r="CZ34" s="3">
        <f t="shared" si="21"/>
        <v>109.12657599999959</v>
      </c>
      <c r="DA34" s="3">
        <f t="shared" si="21"/>
        <v>111.58768399999956</v>
      </c>
      <c r="DB34" s="3">
        <f t="shared" si="21"/>
        <v>114.04879199999958</v>
      </c>
      <c r="DC34" s="3">
        <f t="shared" si="21"/>
        <v>116.50989999999955</v>
      </c>
      <c r="DD34" s="3">
        <f t="shared" si="21"/>
        <v>118.97100799999956</v>
      </c>
      <c r="DE34" s="3">
        <f t="shared" si="21"/>
        <v>121.43211599999955</v>
      </c>
      <c r="DF34" s="3">
        <f t="shared" si="21"/>
        <v>123.89322399999955</v>
      </c>
      <c r="DG34" s="3">
        <f t="shared" si="21"/>
        <v>126.35433199999954</v>
      </c>
      <c r="DH34" s="3">
        <f t="shared" si="21"/>
        <v>128.81543999999954</v>
      </c>
      <c r="DI34" s="3">
        <f t="shared" si="21"/>
        <v>131.27654799999954</v>
      </c>
      <c r="DJ34" s="3">
        <f t="shared" si="21"/>
        <v>133.73765599999953</v>
      </c>
      <c r="DK34" s="3">
        <f t="shared" si="21"/>
        <v>136.1987639999995</v>
      </c>
      <c r="DL34" s="3">
        <f t="shared" si="21"/>
        <v>138.65987199999952</v>
      </c>
      <c r="DM34" s="3">
        <f t="shared" si="21"/>
        <v>141.12097999999949</v>
      </c>
      <c r="DN34" s="3">
        <f t="shared" si="21"/>
        <v>143.58208799999952</v>
      </c>
      <c r="DO34" s="3">
        <f t="shared" si="21"/>
        <v>102.58107599999948</v>
      </c>
      <c r="DP34" s="3">
        <f t="shared" si="21"/>
        <v>105.04218399999949</v>
      </c>
      <c r="DQ34" s="3">
        <f t="shared" si="21"/>
        <v>107.50329199999946</v>
      </c>
      <c r="DR34" s="3">
        <f t="shared" si="21"/>
        <v>109.96439999999947</v>
      </c>
      <c r="DS34" s="3">
        <f t="shared" si="21"/>
        <v>112.42550799999947</v>
      </c>
      <c r="DT34" s="3">
        <f t="shared" si="21"/>
        <v>114.88661599999946</v>
      </c>
      <c r="DU34" s="3">
        <f t="shared" si="21"/>
        <v>117.34772399999946</v>
      </c>
      <c r="DV34" s="3">
        <f t="shared" si="21"/>
        <v>119.80883199999946</v>
      </c>
      <c r="DW34" s="3">
        <f t="shared" si="21"/>
        <v>122.26993999999944</v>
      </c>
      <c r="DX34" s="3">
        <f t="shared" si="21"/>
        <v>124.73104799999946</v>
      </c>
      <c r="DY34" s="3">
        <f t="shared" si="21"/>
        <v>127.19215599999943</v>
      </c>
      <c r="DZ34" s="3">
        <f t="shared" si="21"/>
        <v>129.65326399999944</v>
      </c>
      <c r="EA34" s="3">
        <f t="shared" si="21"/>
        <v>132.11437199999941</v>
      </c>
      <c r="EB34" s="3">
        <f t="shared" si="21"/>
        <v>134.57547999999943</v>
      </c>
      <c r="EC34" s="3">
        <f t="shared" ref="EC34:FQ34" si="22">EC33*EC31*$C$28*EC32</f>
        <v>137.03658799999943</v>
      </c>
      <c r="ED34" s="3">
        <f t="shared" si="22"/>
        <v>139.49769599999939</v>
      </c>
      <c r="EE34" s="3">
        <f t="shared" si="22"/>
        <v>141.95880399999942</v>
      </c>
      <c r="EF34" s="3">
        <f t="shared" si="22"/>
        <v>144.41991199999939</v>
      </c>
      <c r="EG34" s="3">
        <f t="shared" si="22"/>
        <v>146.88101999999938</v>
      </c>
      <c r="EH34" s="3">
        <f t="shared" si="22"/>
        <v>149.34212799999938</v>
      </c>
      <c r="EI34" s="3">
        <f t="shared" si="22"/>
        <v>110.95931599999938</v>
      </c>
      <c r="EJ34" s="3">
        <f t="shared" si="22"/>
        <v>113.42042399999936</v>
      </c>
      <c r="EK34" s="3">
        <f t="shared" si="22"/>
        <v>115.88153199999935</v>
      </c>
      <c r="EL34" s="3">
        <f t="shared" si="22"/>
        <v>118.34263999999935</v>
      </c>
      <c r="EM34" s="3">
        <f t="shared" si="22"/>
        <v>120.80374799999936</v>
      </c>
      <c r="EN34" s="3">
        <f t="shared" si="22"/>
        <v>123.26485599999934</v>
      </c>
      <c r="EO34" s="3">
        <f t="shared" si="22"/>
        <v>125.72596399999935</v>
      </c>
      <c r="EP34" s="3">
        <f t="shared" si="22"/>
        <v>128.18707199999932</v>
      </c>
      <c r="EQ34" s="3">
        <f t="shared" si="22"/>
        <v>130.64817999999934</v>
      </c>
      <c r="ER34" s="3">
        <f t="shared" si="22"/>
        <v>133.10928799999934</v>
      </c>
      <c r="ES34" s="3">
        <f t="shared" si="22"/>
        <v>135.57039599999933</v>
      </c>
      <c r="ET34" s="3">
        <f t="shared" si="22"/>
        <v>138.0315039999993</v>
      </c>
      <c r="EU34" s="3">
        <f t="shared" si="22"/>
        <v>140.4926119999993</v>
      </c>
      <c r="EV34" s="3">
        <f t="shared" si="22"/>
        <v>142.95371999999929</v>
      </c>
      <c r="EW34" s="3">
        <f t="shared" si="22"/>
        <v>145.41482799999929</v>
      </c>
      <c r="EX34" s="3">
        <f t="shared" si="22"/>
        <v>98.653775999999283</v>
      </c>
      <c r="EY34" s="3">
        <f t="shared" si="22"/>
        <v>101.11488399999929</v>
      </c>
      <c r="EZ34" s="3">
        <f t="shared" si="22"/>
        <v>103.57599199999926</v>
      </c>
      <c r="FA34" s="3">
        <f t="shared" si="22"/>
        <v>106.03709999999927</v>
      </c>
      <c r="FB34" s="3">
        <f t="shared" si="22"/>
        <v>108.49820799999925</v>
      </c>
      <c r="FC34" s="3">
        <f t="shared" si="22"/>
        <v>110.95931599999926</v>
      </c>
      <c r="FD34" s="3">
        <f t="shared" si="22"/>
        <v>113.42042399999926</v>
      </c>
      <c r="FE34" s="3">
        <f t="shared" si="22"/>
        <v>115.88153199999924</v>
      </c>
      <c r="FF34" s="3">
        <f t="shared" si="22"/>
        <v>118.34263999999924</v>
      </c>
      <c r="FG34" s="3">
        <f t="shared" si="22"/>
        <v>120.80374799999922</v>
      </c>
      <c r="FH34" s="3">
        <f t="shared" si="22"/>
        <v>68.806295999999222</v>
      </c>
      <c r="FI34" s="3">
        <f t="shared" si="22"/>
        <v>71.267403999999217</v>
      </c>
      <c r="FJ34" s="3">
        <f t="shared" si="22"/>
        <v>73.728511999999213</v>
      </c>
      <c r="FK34" s="3">
        <f t="shared" si="22"/>
        <v>76.189619999999209</v>
      </c>
      <c r="FL34" s="3">
        <f t="shared" si="22"/>
        <v>78.650727999999205</v>
      </c>
      <c r="FM34" s="3">
        <f t="shared" si="22"/>
        <v>81.111835999999187</v>
      </c>
      <c r="FN34" s="3">
        <f t="shared" si="22"/>
        <v>83.572943999999183</v>
      </c>
      <c r="FO34" s="3">
        <f t="shared" si="22"/>
        <v>86.034051999999178</v>
      </c>
      <c r="FP34" s="3">
        <f t="shared" si="22"/>
        <v>88.495159999999188</v>
      </c>
      <c r="FQ34" s="3">
        <f t="shared" si="22"/>
        <v>90.95626799999917</v>
      </c>
    </row>
    <row r="35" spans="1:173" s="35" customFormat="1" x14ac:dyDescent="0.25">
      <c r="A35" s="35" t="s">
        <v>41</v>
      </c>
      <c r="B35" s="35" t="s">
        <v>7</v>
      </c>
      <c r="D35" s="3">
        <f>EXP(-1.0587+0.8836*LN(D34)+0.284)</f>
        <v>0.26018931604325518</v>
      </c>
      <c r="E35" s="3">
        <f>EXP(-1.0587+0.8836*LN(E34)+0.284)</f>
        <v>1.211101332502825</v>
      </c>
      <c r="F35" s="3">
        <f>EXP(-1.0587+0.8836*LN(F34)+0.284)</f>
        <v>2.0603458066285314</v>
      </c>
      <c r="G35" s="3">
        <f t="shared" ref="G35:BF35" si="23">EXP(-1.0587+0.8836*LN(G34)+0.284)</f>
        <v>2.8643988461811229</v>
      </c>
      <c r="H35" s="3">
        <f t="shared" si="23"/>
        <v>3.6393415988425457</v>
      </c>
      <c r="I35" s="3">
        <f t="shared" si="23"/>
        <v>4.3929535546868417</v>
      </c>
      <c r="J35" s="3">
        <f t="shared" si="23"/>
        <v>5.1298155184060228</v>
      </c>
      <c r="K35" s="3">
        <f t="shared" si="23"/>
        <v>5.8529378537595935</v>
      </c>
      <c r="L35" s="3">
        <f t="shared" si="23"/>
        <v>6.5644448176961649</v>
      </c>
      <c r="M35" s="3">
        <f t="shared" si="23"/>
        <v>7.2659125192775438</v>
      </c>
      <c r="N35" s="3">
        <f t="shared" si="23"/>
        <v>7.9585549062582732</v>
      </c>
      <c r="O35" s="3">
        <f t="shared" si="23"/>
        <v>8.6433344685152971</v>
      </c>
      <c r="P35" s="3">
        <f t="shared" si="23"/>
        <v>9.3210321858077325</v>
      </c>
      <c r="Q35" s="3">
        <f t="shared" si="23"/>
        <v>9.9922938560571737</v>
      </c>
      <c r="R35" s="3">
        <f t="shared" si="23"/>
        <v>10.657661973992468</v>
      </c>
      <c r="S35" s="3">
        <f t="shared" si="23"/>
        <v>11.317598371276112</v>
      </c>
      <c r="T35" s="3">
        <f t="shared" si="23"/>
        <v>11.972500729095723</v>
      </c>
      <c r="U35" s="3">
        <f t="shared" si="23"/>
        <v>12.622714898495609</v>
      </c>
      <c r="V35" s="3">
        <f t="shared" si="23"/>
        <v>13.268544275157209</v>
      </c>
      <c r="W35" s="3">
        <f t="shared" si="23"/>
        <v>13.910257056272636</v>
      </c>
      <c r="X35" s="3">
        <f t="shared" si="23"/>
        <v>14.548091943511935</v>
      </c>
      <c r="Y35" s="3">
        <f t="shared" si="23"/>
        <v>15.182262685353004</v>
      </c>
      <c r="Z35" s="3">
        <f t="shared" si="23"/>
        <v>15.812961738628848</v>
      </c>
      <c r="AA35" s="3">
        <f t="shared" si="23"/>
        <v>16.440363252085039</v>
      </c>
      <c r="AB35" s="3">
        <f t="shared" si="23"/>
        <v>17.064625521311303</v>
      </c>
      <c r="AC35" s="3">
        <f t="shared" si="23"/>
        <v>17.685893026688134</v>
      </c>
      <c r="AD35" s="3">
        <f t="shared" si="23"/>
        <v>18.304298138914223</v>
      </c>
      <c r="AE35" s="3">
        <f t="shared" si="23"/>
        <v>18.919962556955419</v>
      </c>
      <c r="AF35" s="3">
        <f t="shared" si="23"/>
        <v>19.532998528688548</v>
      </c>
      <c r="AG35" s="6">
        <f t="shared" si="23"/>
        <v>25.085597676722831</v>
      </c>
      <c r="AH35" s="3">
        <f t="shared" si="23"/>
        <v>25.676609905837861</v>
      </c>
      <c r="AI35" s="3">
        <f t="shared" si="23"/>
        <v>26.265835303272848</v>
      </c>
      <c r="AJ35" s="3">
        <f t="shared" si="23"/>
        <v>26.85332437527812</v>
      </c>
      <c r="AK35" s="3">
        <f t="shared" si="23"/>
        <v>27.439124988327197</v>
      </c>
      <c r="AL35" s="3">
        <f t="shared" si="23"/>
        <v>28.023282567401473</v>
      </c>
      <c r="AM35" s="3">
        <f t="shared" si="23"/>
        <v>28.605840275063095</v>
      </c>
      <c r="AN35" s="3">
        <f t="shared" si="23"/>
        <v>29.186839173576619</v>
      </c>
      <c r="AO35" s="3">
        <f t="shared" si="23"/>
        <v>29.766318372029172</v>
      </c>
      <c r="AP35" s="3">
        <f t="shared" si="23"/>
        <v>30.34431516013656</v>
      </c>
      <c r="AQ35" s="3">
        <f t="shared" si="23"/>
        <v>30.920865130200994</v>
      </c>
      <c r="AR35" s="3">
        <f t="shared" si="23"/>
        <v>31.496002288496989</v>
      </c>
      <c r="AS35" s="3">
        <f t="shared" si="23"/>
        <v>32.069759157200998</v>
      </c>
      <c r="AT35" s="3">
        <f t="shared" si="23"/>
        <v>32.642166867842676</v>
      </c>
      <c r="AU35" s="3">
        <f t="shared" si="23"/>
        <v>33.213255247136956</v>
      </c>
      <c r="AV35" s="3">
        <f t="shared" si="23"/>
        <v>33.783052895953773</v>
      </c>
      <c r="AW35" s="3">
        <f t="shared" si="23"/>
        <v>34.351587262095059</v>
      </c>
      <c r="AX35" s="3">
        <f t="shared" si="23"/>
        <v>34.918884707470717</v>
      </c>
      <c r="AY35" s="3">
        <f t="shared" si="23"/>
        <v>35.484970570199991</v>
      </c>
      <c r="AZ35" s="3">
        <f t="shared" si="23"/>
        <v>36.049869222105947</v>
      </c>
      <c r="BA35" s="3">
        <f t="shared" si="23"/>
        <v>36.613604122020227</v>
      </c>
      <c r="BB35" s="3">
        <f t="shared" si="23"/>
        <v>37.176197865271341</v>
      </c>
      <c r="BC35" s="3">
        <f t="shared" si="23"/>
        <v>37.737672229689963</v>
      </c>
      <c r="BD35" s="3">
        <f t="shared" si="23"/>
        <v>38.298048218431106</v>
      </c>
      <c r="BE35" s="3">
        <f t="shared" si="23"/>
        <v>38.857346099882022</v>
      </c>
      <c r="BF35" s="3">
        <f t="shared" si="23"/>
        <v>39.415585444898781</v>
      </c>
      <c r="BG35" s="3">
        <f>EXP(-1.0587+0.8836*LN(BG34)+0.284)</f>
        <v>39.972785161589989</v>
      </c>
      <c r="BH35" s="3">
        <f t="shared" ref="BH35:DS35" si="24">EXP(-1.0587+0.8836*LN(BH34)+0.284)</f>
        <v>40.528963527845313</v>
      </c>
      <c r="BI35" s="3">
        <f t="shared" si="24"/>
        <v>41.084138221787796</v>
      </c>
      <c r="BJ35" s="3">
        <f t="shared" si="24"/>
        <v>41.638326350312212</v>
      </c>
      <c r="BK35" s="3">
        <f t="shared" si="24"/>
        <v>42.191544475856396</v>
      </c>
      <c r="BL35" s="3">
        <f t="shared" si="24"/>
        <v>42.743808641540355</v>
      </c>
      <c r="BM35" s="3">
        <f t="shared" si="24"/>
        <v>43.295134394793848</v>
      </c>
      <c r="BN35" s="3">
        <f t="shared" si="24"/>
        <v>43.845536809584914</v>
      </c>
      <c r="BO35" s="3">
        <f t="shared" si="24"/>
        <v>44.395030507350143</v>
      </c>
      <c r="BP35" s="3">
        <f t="shared" si="24"/>
        <v>44.943629676719858</v>
      </c>
      <c r="BQ35" s="3">
        <f t="shared" si="24"/>
        <v>45.491348092123332</v>
      </c>
      <c r="BR35" s="3">
        <f t="shared" si="24"/>
        <v>46.038199131351767</v>
      </c>
      <c r="BS35" s="3">
        <f t="shared" si="24"/>
        <v>46.584195792150858</v>
      </c>
      <c r="BT35" s="3">
        <f t="shared" si="24"/>
        <v>47.129350707908891</v>
      </c>
      <c r="BU35" s="3">
        <f t="shared" si="24"/>
        <v>47.673676162500065</v>
      </c>
      <c r="BV35" s="3">
        <f t="shared" si="24"/>
        <v>48.217184104339722</v>
      </c>
      <c r="BW35" s="3">
        <f t="shared" si="24"/>
        <v>48.75988615970256</v>
      </c>
      <c r="BX35" s="3">
        <f t="shared" si="24"/>
        <v>49.301793645350912</v>
      </c>
      <c r="BY35" s="3">
        <f t="shared" si="24"/>
        <v>49.842917580517529</v>
      </c>
      <c r="BZ35" s="3">
        <f t="shared" si="24"/>
        <v>50.383268698282727</v>
      </c>
      <c r="CA35" s="3">
        <f t="shared" si="24"/>
        <v>26.953153076160934</v>
      </c>
      <c r="CB35" s="3">
        <f t="shared" si="24"/>
        <v>27.538670880412766</v>
      </c>
      <c r="CC35" s="3">
        <f t="shared" si="24"/>
        <v>28.12255315261319</v>
      </c>
      <c r="CD35" s="3">
        <f t="shared" si="24"/>
        <v>28.704842686814168</v>
      </c>
      <c r="CE35" s="3">
        <f t="shared" si="24"/>
        <v>29.285580202821503</v>
      </c>
      <c r="CF35" s="3">
        <f t="shared" si="24"/>
        <v>29.864804490936464</v>
      </c>
      <c r="CG35" s="3">
        <f t="shared" si="24"/>
        <v>30.44255254364705</v>
      </c>
      <c r="CH35" s="3">
        <f t="shared" si="24"/>
        <v>31.018859675701009</v>
      </c>
      <c r="CI35" s="3">
        <f t="shared" si="24"/>
        <v>31.593759633807249</v>
      </c>
      <c r="CJ35" s="3">
        <f t="shared" si="24"/>
        <v>32.167284697056985</v>
      </c>
      <c r="CK35" s="3">
        <f t="shared" si="24"/>
        <v>32.739465769020391</v>
      </c>
      <c r="CL35" s="3">
        <f t="shared" si="24"/>
        <v>33.310332462359554</v>
      </c>
      <c r="CM35" s="3">
        <f t="shared" si="24"/>
        <v>33.879913176699397</v>
      </c>
      <c r="CN35" s="3">
        <f t="shared" si="24"/>
        <v>34.448235170411245</v>
      </c>
      <c r="CO35" s="3">
        <f t="shared" si="24"/>
        <v>35.015324626889679</v>
      </c>
      <c r="CP35" s="3">
        <f t="shared" si="24"/>
        <v>35.581206715838178</v>
      </c>
      <c r="CQ35" s="3">
        <f t="shared" si="24"/>
        <v>36.145905650022115</v>
      </c>
      <c r="CR35" s="3">
        <f t="shared" si="24"/>
        <v>36.709444737899055</v>
      </c>
      <c r="CS35" s="3">
        <f t="shared" si="24"/>
        <v>37.27184643249133</v>
      </c>
      <c r="CT35" s="3">
        <f t="shared" si="24"/>
        <v>37.833132376829276</v>
      </c>
      <c r="CU35" s="3">
        <f t="shared" si="24"/>
        <v>26.2032351455276</v>
      </c>
      <c r="CV35" s="3">
        <f t="shared" si="24"/>
        <v>26.790906613217924</v>
      </c>
      <c r="CW35" s="3">
        <f t="shared" si="24"/>
        <v>27.376884649132958</v>
      </c>
      <c r="CX35" s="3">
        <f t="shared" si="24"/>
        <v>27.961214929158629</v>
      </c>
      <c r="CY35" s="3">
        <f t="shared" si="24"/>
        <v>28.543940848553923</v>
      </c>
      <c r="CZ35" s="3">
        <f t="shared" si="24"/>
        <v>29.125103685778157</v>
      </c>
      <c r="DA35" s="3">
        <f t="shared" si="24"/>
        <v>29.704742751122545</v>
      </c>
      <c r="DB35" s="3">
        <f t="shared" si="24"/>
        <v>30.282895521859576</v>
      </c>
      <c r="DC35" s="3">
        <f t="shared" si="24"/>
        <v>30.85959776539735</v>
      </c>
      <c r="DD35" s="3">
        <f t="shared" si="24"/>
        <v>31.434883651734523</v>
      </c>
      <c r="DE35" s="3">
        <f t="shared" si="24"/>
        <v>32.008785856347174</v>
      </c>
      <c r="DF35" s="3">
        <f t="shared" si="24"/>
        <v>32.581335654499405</v>
      </c>
      <c r="DG35" s="3">
        <f t="shared" si="24"/>
        <v>33.15256300784803</v>
      </c>
      <c r="DH35" s="3">
        <f t="shared" si="24"/>
        <v>33.722496644109341</v>
      </c>
      <c r="DI35" s="3">
        <f t="shared" si="24"/>
        <v>34.291164130465489</v>
      </c>
      <c r="DJ35" s="3">
        <f t="shared" si="24"/>
        <v>34.858591941309967</v>
      </c>
      <c r="DK35" s="3">
        <f t="shared" si="24"/>
        <v>35.424805520865995</v>
      </c>
      <c r="DL35" s="3">
        <f t="shared" si="24"/>
        <v>35.989829341150113</v>
      </c>
      <c r="DM35" s="3">
        <f t="shared" si="24"/>
        <v>36.553686955704428</v>
      </c>
      <c r="DN35" s="3">
        <f t="shared" si="24"/>
        <v>37.11640104947427</v>
      </c>
      <c r="DO35" s="3">
        <f t="shared" si="24"/>
        <v>27.575988363169419</v>
      </c>
      <c r="DP35" s="3">
        <f t="shared" si="24"/>
        <v>28.159767715412528</v>
      </c>
      <c r="DQ35" s="3">
        <f t="shared" si="24"/>
        <v>28.741956989161359</v>
      </c>
      <c r="DR35" s="3">
        <f t="shared" si="24"/>
        <v>29.32259677688365</v>
      </c>
      <c r="DS35" s="3">
        <f t="shared" si="24"/>
        <v>29.901725750321884</v>
      </c>
      <c r="DT35" s="3">
        <f t="shared" ref="DT35:FQ35" si="25">EXP(-1.0587+0.8836*LN(DT34)+0.284)</f>
        <v>30.479380791402725</v>
      </c>
      <c r="DU35" s="3">
        <f t="shared" si="25"/>
        <v>31.055597111612268</v>
      </c>
      <c r="DV35" s="3">
        <f t="shared" si="25"/>
        <v>31.630408361074235</v>
      </c>
      <c r="DW35" s="3">
        <f t="shared" si="25"/>
        <v>32.203846728412323</v>
      </c>
      <c r="DX35" s="3">
        <f t="shared" si="25"/>
        <v>32.77594303234531</v>
      </c>
      <c r="DY35" s="3">
        <f t="shared" si="25"/>
        <v>33.346726805848455</v>
      </c>
      <c r="DZ35" s="3">
        <f t="shared" si="25"/>
        <v>33.916226373617128</v>
      </c>
      <c r="EA35" s="3">
        <f t="shared" si="25"/>
        <v>34.484468923482382</v>
      </c>
      <c r="EB35" s="3">
        <f t="shared" si="25"/>
        <v>35.051480572354222</v>
      </c>
      <c r="EC35" s="3">
        <f t="shared" si="25"/>
        <v>35.617286427205038</v>
      </c>
      <c r="ED35" s="3">
        <f t="shared" si="25"/>
        <v>36.181910641547532</v>
      </c>
      <c r="EE35" s="3">
        <f t="shared" si="25"/>
        <v>36.745376467814758</v>
      </c>
      <c r="EF35" s="3">
        <f t="shared" si="25"/>
        <v>37.307706306004349</v>
      </c>
      <c r="EG35" s="3">
        <f t="shared" si="25"/>
        <v>37.868921748913223</v>
      </c>
      <c r="EH35" s="3">
        <f t="shared" si="25"/>
        <v>38.429043624254597</v>
      </c>
      <c r="EI35" s="3">
        <f t="shared" si="25"/>
        <v>29.556892554044406</v>
      </c>
      <c r="EJ35" s="3">
        <f t="shared" si="25"/>
        <v>30.135421338017572</v>
      </c>
      <c r="EK35" s="3">
        <f t="shared" si="25"/>
        <v>30.712490618845088</v>
      </c>
      <c r="EL35" s="3">
        <f t="shared" si="25"/>
        <v>31.288134964231404</v>
      </c>
      <c r="EM35" s="3">
        <f t="shared" si="25"/>
        <v>31.86238742194201</v>
      </c>
      <c r="EN35" s="3">
        <f t="shared" si="25"/>
        <v>32.435279616216341</v>
      </c>
      <c r="EO35" s="3">
        <f t="shared" si="25"/>
        <v>33.006841836263121</v>
      </c>
      <c r="EP35" s="3">
        <f t="shared" si="25"/>
        <v>33.577103117630834</v>
      </c>
      <c r="EQ35" s="3">
        <f t="shared" si="25"/>
        <v>34.146091317152504</v>
      </c>
      <c r="ER35" s="3">
        <f t="shared" si="25"/>
        <v>34.713833182083356</v>
      </c>
      <c r="ES35" s="3">
        <f t="shared" si="25"/>
        <v>35.280354413980987</v>
      </c>
      <c r="ET35" s="3">
        <f t="shared" si="25"/>
        <v>35.845679727815373</v>
      </c>
      <c r="EU35" s="3">
        <f t="shared" si="25"/>
        <v>36.409832906743873</v>
      </c>
      <c r="EV35" s="3">
        <f t="shared" si="25"/>
        <v>36.972836852939565</v>
      </c>
      <c r="EW35" s="3">
        <f t="shared" si="25"/>
        <v>37.534713634819781</v>
      </c>
      <c r="EX35" s="3">
        <f t="shared" si="25"/>
        <v>26.641025692077651</v>
      </c>
      <c r="EY35" s="3">
        <f t="shared" si="25"/>
        <v>27.22743165670731</v>
      </c>
      <c r="EZ35" s="3">
        <f t="shared" si="25"/>
        <v>27.812178427213947</v>
      </c>
      <c r="FA35" s="3">
        <f t="shared" si="25"/>
        <v>28.395309964923328</v>
      </c>
      <c r="FB35" s="3">
        <f t="shared" si="25"/>
        <v>28.976868074051701</v>
      </c>
      <c r="FC35" s="3">
        <f t="shared" si="25"/>
        <v>29.556892554044357</v>
      </c>
      <c r="FD35" s="3">
        <f t="shared" si="25"/>
        <v>30.135421338017544</v>
      </c>
      <c r="FE35" s="3">
        <f t="shared" si="25"/>
        <v>30.712490618845059</v>
      </c>
      <c r="FF35" s="3">
        <f t="shared" si="25"/>
        <v>31.288134964231347</v>
      </c>
      <c r="FG35" s="3">
        <f t="shared" si="25"/>
        <v>31.862387421941982</v>
      </c>
      <c r="FH35" s="3">
        <f t="shared" si="25"/>
        <v>19.37672270325481</v>
      </c>
      <c r="FI35" s="3">
        <f t="shared" si="25"/>
        <v>19.987869206717374</v>
      </c>
      <c r="FJ35" s="3">
        <f t="shared" si="25"/>
        <v>20.596563505773734</v>
      </c>
      <c r="FK35" s="3">
        <f t="shared" si="25"/>
        <v>21.202896841857292</v>
      </c>
      <c r="FL35" s="3">
        <f t="shared" si="25"/>
        <v>21.806954227119679</v>
      </c>
      <c r="FM35" s="3">
        <f t="shared" si="25"/>
        <v>22.408815051191219</v>
      </c>
      <c r="FN35" s="3">
        <f t="shared" si="25"/>
        <v>23.008553612230713</v>
      </c>
      <c r="FO35" s="3">
        <f t="shared" si="25"/>
        <v>23.606239583662575</v>
      </c>
      <c r="FP35" s="3">
        <f t="shared" si="25"/>
        <v>24.201938426006681</v>
      </c>
      <c r="FQ35" s="3">
        <f t="shared" si="25"/>
        <v>24.795711751607129</v>
      </c>
    </row>
    <row r="36" spans="1:173" s="35" customFormat="1" x14ac:dyDescent="0.25">
      <c r="A36" s="35" t="s">
        <v>42</v>
      </c>
      <c r="B36" s="35" t="s">
        <v>0</v>
      </c>
      <c r="D36" s="3">
        <f>$C$28*70</f>
        <v>74.2</v>
      </c>
      <c r="E36" s="3">
        <f t="shared" ref="E36:BP36" si="26">$C$28*70</f>
        <v>74.2</v>
      </c>
      <c r="F36" s="3">
        <f t="shared" si="26"/>
        <v>74.2</v>
      </c>
      <c r="G36" s="3">
        <f t="shared" si="26"/>
        <v>74.2</v>
      </c>
      <c r="H36" s="3">
        <f t="shared" si="26"/>
        <v>74.2</v>
      </c>
      <c r="I36" s="3">
        <f t="shared" si="26"/>
        <v>74.2</v>
      </c>
      <c r="J36" s="3">
        <f t="shared" si="26"/>
        <v>74.2</v>
      </c>
      <c r="K36" s="3">
        <f t="shared" si="26"/>
        <v>74.2</v>
      </c>
      <c r="L36" s="3">
        <f t="shared" si="26"/>
        <v>74.2</v>
      </c>
      <c r="M36" s="3">
        <f t="shared" si="26"/>
        <v>74.2</v>
      </c>
      <c r="N36" s="3">
        <f t="shared" si="26"/>
        <v>74.2</v>
      </c>
      <c r="O36" s="3">
        <f t="shared" si="26"/>
        <v>74.2</v>
      </c>
      <c r="P36" s="3">
        <f t="shared" si="26"/>
        <v>74.2</v>
      </c>
      <c r="Q36" s="3">
        <f t="shared" si="26"/>
        <v>74.2</v>
      </c>
      <c r="R36" s="3">
        <f t="shared" si="26"/>
        <v>74.2</v>
      </c>
      <c r="S36" s="3">
        <f t="shared" si="26"/>
        <v>74.2</v>
      </c>
      <c r="T36" s="3">
        <f t="shared" si="26"/>
        <v>74.2</v>
      </c>
      <c r="U36" s="3">
        <f t="shared" si="26"/>
        <v>74.2</v>
      </c>
      <c r="V36" s="3">
        <f t="shared" si="26"/>
        <v>74.2</v>
      </c>
      <c r="W36" s="3">
        <f t="shared" si="26"/>
        <v>74.2</v>
      </c>
      <c r="X36" s="3">
        <f t="shared" si="26"/>
        <v>74.2</v>
      </c>
      <c r="Y36" s="3">
        <f t="shared" si="26"/>
        <v>74.2</v>
      </c>
      <c r="Z36" s="3">
        <f t="shared" si="26"/>
        <v>74.2</v>
      </c>
      <c r="AA36" s="3">
        <f t="shared" si="26"/>
        <v>74.2</v>
      </c>
      <c r="AB36" s="3">
        <f t="shared" si="26"/>
        <v>74.2</v>
      </c>
      <c r="AC36" s="3">
        <f t="shared" si="26"/>
        <v>74.2</v>
      </c>
      <c r="AD36" s="3">
        <f t="shared" si="26"/>
        <v>74.2</v>
      </c>
      <c r="AE36" s="3">
        <f t="shared" si="26"/>
        <v>74.2</v>
      </c>
      <c r="AF36" s="3">
        <f t="shared" si="26"/>
        <v>74.2</v>
      </c>
      <c r="AG36" s="6">
        <f t="shared" si="26"/>
        <v>74.2</v>
      </c>
      <c r="AH36" s="3">
        <f t="shared" si="26"/>
        <v>74.2</v>
      </c>
      <c r="AI36" s="3">
        <f t="shared" si="26"/>
        <v>74.2</v>
      </c>
      <c r="AJ36" s="3">
        <f t="shared" si="26"/>
        <v>74.2</v>
      </c>
      <c r="AK36" s="3">
        <f t="shared" si="26"/>
        <v>74.2</v>
      </c>
      <c r="AL36" s="3">
        <f t="shared" si="26"/>
        <v>74.2</v>
      </c>
      <c r="AM36" s="3">
        <f t="shared" si="26"/>
        <v>74.2</v>
      </c>
      <c r="AN36" s="3">
        <f t="shared" si="26"/>
        <v>74.2</v>
      </c>
      <c r="AO36" s="3">
        <f t="shared" si="26"/>
        <v>74.2</v>
      </c>
      <c r="AP36" s="3">
        <f t="shared" si="26"/>
        <v>74.2</v>
      </c>
      <c r="AQ36" s="3">
        <f t="shared" si="26"/>
        <v>74.2</v>
      </c>
      <c r="AR36" s="3">
        <f t="shared" si="26"/>
        <v>74.2</v>
      </c>
      <c r="AS36" s="3">
        <f t="shared" si="26"/>
        <v>74.2</v>
      </c>
      <c r="AT36" s="3">
        <f t="shared" si="26"/>
        <v>74.2</v>
      </c>
      <c r="AU36" s="3">
        <f t="shared" si="26"/>
        <v>74.2</v>
      </c>
      <c r="AV36" s="3">
        <f t="shared" si="26"/>
        <v>74.2</v>
      </c>
      <c r="AW36" s="3">
        <f t="shared" si="26"/>
        <v>74.2</v>
      </c>
      <c r="AX36" s="3">
        <f t="shared" si="26"/>
        <v>74.2</v>
      </c>
      <c r="AY36" s="3">
        <f t="shared" si="26"/>
        <v>74.2</v>
      </c>
      <c r="AZ36" s="3">
        <f t="shared" si="26"/>
        <v>74.2</v>
      </c>
      <c r="BA36" s="3">
        <f t="shared" si="26"/>
        <v>74.2</v>
      </c>
      <c r="BB36" s="3">
        <f t="shared" si="26"/>
        <v>74.2</v>
      </c>
      <c r="BC36" s="3">
        <f t="shared" si="26"/>
        <v>74.2</v>
      </c>
      <c r="BD36" s="3">
        <f t="shared" si="26"/>
        <v>74.2</v>
      </c>
      <c r="BE36" s="3">
        <f t="shared" si="26"/>
        <v>74.2</v>
      </c>
      <c r="BF36" s="3">
        <f t="shared" si="26"/>
        <v>74.2</v>
      </c>
      <c r="BG36" s="3">
        <f t="shared" si="26"/>
        <v>74.2</v>
      </c>
      <c r="BH36" s="3">
        <f t="shared" si="26"/>
        <v>74.2</v>
      </c>
      <c r="BI36" s="3">
        <f t="shared" si="26"/>
        <v>74.2</v>
      </c>
      <c r="BJ36" s="3">
        <f t="shared" si="26"/>
        <v>74.2</v>
      </c>
      <c r="BK36" s="3">
        <f t="shared" si="26"/>
        <v>74.2</v>
      </c>
      <c r="BL36" s="3">
        <f t="shared" si="26"/>
        <v>74.2</v>
      </c>
      <c r="BM36" s="3">
        <f t="shared" si="26"/>
        <v>74.2</v>
      </c>
      <c r="BN36" s="3">
        <f t="shared" si="26"/>
        <v>74.2</v>
      </c>
      <c r="BO36" s="3">
        <f t="shared" si="26"/>
        <v>74.2</v>
      </c>
      <c r="BP36" s="3">
        <f t="shared" si="26"/>
        <v>74.2</v>
      </c>
      <c r="BQ36" s="3">
        <f t="shared" ref="BQ36:EB36" si="27">$C$28*70</f>
        <v>74.2</v>
      </c>
      <c r="BR36" s="3">
        <f t="shared" si="27"/>
        <v>74.2</v>
      </c>
      <c r="BS36" s="3">
        <f t="shared" si="27"/>
        <v>74.2</v>
      </c>
      <c r="BT36" s="3">
        <f t="shared" si="27"/>
        <v>74.2</v>
      </c>
      <c r="BU36" s="3">
        <f t="shared" si="27"/>
        <v>74.2</v>
      </c>
      <c r="BV36" s="3">
        <f t="shared" si="27"/>
        <v>74.2</v>
      </c>
      <c r="BW36" s="3">
        <f t="shared" si="27"/>
        <v>74.2</v>
      </c>
      <c r="BX36" s="3">
        <f t="shared" si="27"/>
        <v>74.2</v>
      </c>
      <c r="BY36" s="3">
        <f t="shared" si="27"/>
        <v>74.2</v>
      </c>
      <c r="BZ36" s="3">
        <f t="shared" si="27"/>
        <v>74.2</v>
      </c>
      <c r="CA36" s="3">
        <f t="shared" si="27"/>
        <v>74.2</v>
      </c>
      <c r="CB36" s="3">
        <f t="shared" si="27"/>
        <v>74.2</v>
      </c>
      <c r="CC36" s="3">
        <f t="shared" si="27"/>
        <v>74.2</v>
      </c>
      <c r="CD36" s="3">
        <f t="shared" si="27"/>
        <v>74.2</v>
      </c>
      <c r="CE36" s="3">
        <f t="shared" si="27"/>
        <v>74.2</v>
      </c>
      <c r="CF36" s="3">
        <f t="shared" si="27"/>
        <v>74.2</v>
      </c>
      <c r="CG36" s="3">
        <f t="shared" si="27"/>
        <v>74.2</v>
      </c>
      <c r="CH36" s="3">
        <f t="shared" si="27"/>
        <v>74.2</v>
      </c>
      <c r="CI36" s="3">
        <f t="shared" si="27"/>
        <v>74.2</v>
      </c>
      <c r="CJ36" s="3">
        <f t="shared" si="27"/>
        <v>74.2</v>
      </c>
      <c r="CK36" s="3">
        <f t="shared" si="27"/>
        <v>74.2</v>
      </c>
      <c r="CL36" s="3">
        <f t="shared" si="27"/>
        <v>74.2</v>
      </c>
      <c r="CM36" s="3">
        <f t="shared" si="27"/>
        <v>74.2</v>
      </c>
      <c r="CN36" s="3">
        <f t="shared" si="27"/>
        <v>74.2</v>
      </c>
      <c r="CO36" s="3">
        <f t="shared" si="27"/>
        <v>74.2</v>
      </c>
      <c r="CP36" s="3">
        <f t="shared" si="27"/>
        <v>74.2</v>
      </c>
      <c r="CQ36" s="3">
        <f t="shared" si="27"/>
        <v>74.2</v>
      </c>
      <c r="CR36" s="3">
        <f t="shared" si="27"/>
        <v>74.2</v>
      </c>
      <c r="CS36" s="3">
        <f t="shared" si="27"/>
        <v>74.2</v>
      </c>
      <c r="CT36" s="3">
        <f t="shared" si="27"/>
        <v>74.2</v>
      </c>
      <c r="CU36" s="3">
        <f t="shared" si="27"/>
        <v>74.2</v>
      </c>
      <c r="CV36" s="3">
        <f t="shared" si="27"/>
        <v>74.2</v>
      </c>
      <c r="CW36" s="3">
        <f t="shared" si="27"/>
        <v>74.2</v>
      </c>
      <c r="CX36" s="3">
        <f t="shared" si="27"/>
        <v>74.2</v>
      </c>
      <c r="CY36" s="3">
        <f t="shared" si="27"/>
        <v>74.2</v>
      </c>
      <c r="CZ36" s="3">
        <f t="shared" si="27"/>
        <v>74.2</v>
      </c>
      <c r="DA36" s="3">
        <f t="shared" si="27"/>
        <v>74.2</v>
      </c>
      <c r="DB36" s="3">
        <f t="shared" si="27"/>
        <v>74.2</v>
      </c>
      <c r="DC36" s="3">
        <f t="shared" si="27"/>
        <v>74.2</v>
      </c>
      <c r="DD36" s="3">
        <f t="shared" si="27"/>
        <v>74.2</v>
      </c>
      <c r="DE36" s="3">
        <f t="shared" si="27"/>
        <v>74.2</v>
      </c>
      <c r="DF36" s="3">
        <f t="shared" si="27"/>
        <v>74.2</v>
      </c>
      <c r="DG36" s="3">
        <f t="shared" si="27"/>
        <v>74.2</v>
      </c>
      <c r="DH36" s="3">
        <f t="shared" si="27"/>
        <v>74.2</v>
      </c>
      <c r="DI36" s="3">
        <f t="shared" si="27"/>
        <v>74.2</v>
      </c>
      <c r="DJ36" s="3">
        <f t="shared" si="27"/>
        <v>74.2</v>
      </c>
      <c r="DK36" s="3">
        <f t="shared" si="27"/>
        <v>74.2</v>
      </c>
      <c r="DL36" s="3">
        <f t="shared" si="27"/>
        <v>74.2</v>
      </c>
      <c r="DM36" s="3">
        <f t="shared" si="27"/>
        <v>74.2</v>
      </c>
      <c r="DN36" s="3">
        <f t="shared" si="27"/>
        <v>74.2</v>
      </c>
      <c r="DO36" s="3">
        <f t="shared" si="27"/>
        <v>74.2</v>
      </c>
      <c r="DP36" s="3">
        <f t="shared" si="27"/>
        <v>74.2</v>
      </c>
      <c r="DQ36" s="3">
        <f t="shared" si="27"/>
        <v>74.2</v>
      </c>
      <c r="DR36" s="3">
        <f t="shared" si="27"/>
        <v>74.2</v>
      </c>
      <c r="DS36" s="3">
        <f t="shared" si="27"/>
        <v>74.2</v>
      </c>
      <c r="DT36" s="3">
        <f t="shared" si="27"/>
        <v>74.2</v>
      </c>
      <c r="DU36" s="3">
        <f t="shared" si="27"/>
        <v>74.2</v>
      </c>
      <c r="DV36" s="3">
        <f t="shared" si="27"/>
        <v>74.2</v>
      </c>
      <c r="DW36" s="3">
        <f t="shared" si="27"/>
        <v>74.2</v>
      </c>
      <c r="DX36" s="3">
        <f t="shared" si="27"/>
        <v>74.2</v>
      </c>
      <c r="DY36" s="3">
        <f t="shared" si="27"/>
        <v>74.2</v>
      </c>
      <c r="DZ36" s="3">
        <f t="shared" si="27"/>
        <v>74.2</v>
      </c>
      <c r="EA36" s="3">
        <f t="shared" si="27"/>
        <v>74.2</v>
      </c>
      <c r="EB36" s="3">
        <f t="shared" si="27"/>
        <v>74.2</v>
      </c>
      <c r="EC36" s="3">
        <f t="shared" ref="EC36:FQ36" si="28">$C$28*70</f>
        <v>74.2</v>
      </c>
      <c r="ED36" s="3">
        <f t="shared" si="28"/>
        <v>74.2</v>
      </c>
      <c r="EE36" s="3">
        <f t="shared" si="28"/>
        <v>74.2</v>
      </c>
      <c r="EF36" s="3">
        <f t="shared" si="28"/>
        <v>74.2</v>
      </c>
      <c r="EG36" s="3">
        <f t="shared" si="28"/>
        <v>74.2</v>
      </c>
      <c r="EH36" s="3">
        <f t="shared" si="28"/>
        <v>74.2</v>
      </c>
      <c r="EI36" s="3">
        <f t="shared" si="28"/>
        <v>74.2</v>
      </c>
      <c r="EJ36" s="3">
        <f t="shared" si="28"/>
        <v>74.2</v>
      </c>
      <c r="EK36" s="3">
        <f t="shared" si="28"/>
        <v>74.2</v>
      </c>
      <c r="EL36" s="3">
        <f t="shared" si="28"/>
        <v>74.2</v>
      </c>
      <c r="EM36" s="3">
        <f t="shared" si="28"/>
        <v>74.2</v>
      </c>
      <c r="EN36" s="3">
        <f t="shared" si="28"/>
        <v>74.2</v>
      </c>
      <c r="EO36" s="3">
        <f t="shared" si="28"/>
        <v>74.2</v>
      </c>
      <c r="EP36" s="3">
        <f t="shared" si="28"/>
        <v>74.2</v>
      </c>
      <c r="EQ36" s="3">
        <f t="shared" si="28"/>
        <v>74.2</v>
      </c>
      <c r="ER36" s="3">
        <f t="shared" si="28"/>
        <v>74.2</v>
      </c>
      <c r="ES36" s="3">
        <f t="shared" si="28"/>
        <v>74.2</v>
      </c>
      <c r="ET36" s="3">
        <f t="shared" si="28"/>
        <v>74.2</v>
      </c>
      <c r="EU36" s="3">
        <f t="shared" si="28"/>
        <v>74.2</v>
      </c>
      <c r="EV36" s="3">
        <f t="shared" si="28"/>
        <v>74.2</v>
      </c>
      <c r="EW36" s="3">
        <f t="shared" si="28"/>
        <v>74.2</v>
      </c>
      <c r="EX36" s="3">
        <f t="shared" si="28"/>
        <v>74.2</v>
      </c>
      <c r="EY36" s="3">
        <f t="shared" si="28"/>
        <v>74.2</v>
      </c>
      <c r="EZ36" s="3">
        <f t="shared" si="28"/>
        <v>74.2</v>
      </c>
      <c r="FA36" s="3">
        <f t="shared" si="28"/>
        <v>74.2</v>
      </c>
      <c r="FB36" s="3">
        <f t="shared" si="28"/>
        <v>74.2</v>
      </c>
      <c r="FC36" s="3">
        <f t="shared" si="28"/>
        <v>74.2</v>
      </c>
      <c r="FD36" s="3">
        <f t="shared" si="28"/>
        <v>74.2</v>
      </c>
      <c r="FE36" s="3">
        <f t="shared" si="28"/>
        <v>74.2</v>
      </c>
      <c r="FF36" s="3">
        <f t="shared" si="28"/>
        <v>74.2</v>
      </c>
      <c r="FG36" s="3">
        <f t="shared" si="28"/>
        <v>74.2</v>
      </c>
      <c r="FH36" s="3">
        <f t="shared" si="28"/>
        <v>74.2</v>
      </c>
      <c r="FI36" s="3">
        <f t="shared" si="28"/>
        <v>74.2</v>
      </c>
      <c r="FJ36" s="3">
        <f t="shared" si="28"/>
        <v>74.2</v>
      </c>
      <c r="FK36" s="3">
        <f t="shared" si="28"/>
        <v>74.2</v>
      </c>
      <c r="FL36" s="3">
        <f t="shared" si="28"/>
        <v>74.2</v>
      </c>
      <c r="FM36" s="3">
        <f t="shared" si="28"/>
        <v>74.2</v>
      </c>
      <c r="FN36" s="3">
        <f t="shared" si="28"/>
        <v>74.2</v>
      </c>
      <c r="FO36" s="3">
        <f t="shared" si="28"/>
        <v>74.2</v>
      </c>
      <c r="FP36" s="3">
        <f t="shared" si="28"/>
        <v>74.2</v>
      </c>
      <c r="FQ36" s="3">
        <f t="shared" si="28"/>
        <v>74.2</v>
      </c>
    </row>
    <row r="37" spans="1:173" s="35" customFormat="1" x14ac:dyDescent="0.25">
      <c r="A37" s="35" t="s">
        <v>43</v>
      </c>
      <c r="B37" s="35" t="s">
        <v>8</v>
      </c>
      <c r="D37" s="3">
        <v>0</v>
      </c>
      <c r="E37" s="3">
        <f>D37+$AG$37/30</f>
        <v>0.35333333333333339</v>
      </c>
      <c r="F37" s="3">
        <f t="shared" ref="F37:AF37" si="29">E37+$AG$37/30</f>
        <v>0.70666666666666678</v>
      </c>
      <c r="G37" s="3">
        <f t="shared" si="29"/>
        <v>1.06</v>
      </c>
      <c r="H37" s="3">
        <f t="shared" si="29"/>
        <v>1.4133333333333336</v>
      </c>
      <c r="I37" s="3">
        <f t="shared" si="29"/>
        <v>1.7666666666666671</v>
      </c>
      <c r="J37" s="3">
        <f t="shared" si="29"/>
        <v>2.1200000000000006</v>
      </c>
      <c r="K37" s="3">
        <f t="shared" si="29"/>
        <v>2.473333333333334</v>
      </c>
      <c r="L37" s="3">
        <f t="shared" si="29"/>
        <v>2.8266666666666675</v>
      </c>
      <c r="M37" s="3">
        <f t="shared" si="29"/>
        <v>3.180000000000001</v>
      </c>
      <c r="N37" s="3">
        <f t="shared" si="29"/>
        <v>3.5333333333333345</v>
      </c>
      <c r="O37" s="3">
        <f t="shared" si="29"/>
        <v>3.886666666666668</v>
      </c>
      <c r="P37" s="3">
        <f t="shared" si="29"/>
        <v>4.2400000000000011</v>
      </c>
      <c r="Q37" s="3">
        <f t="shared" si="29"/>
        <v>4.5933333333333346</v>
      </c>
      <c r="R37" s="3">
        <f t="shared" si="29"/>
        <v>4.9466666666666681</v>
      </c>
      <c r="S37" s="3">
        <f t="shared" si="29"/>
        <v>5.3000000000000016</v>
      </c>
      <c r="T37" s="3">
        <f t="shared" si="29"/>
        <v>5.6533333333333351</v>
      </c>
      <c r="U37" s="3">
        <f t="shared" si="29"/>
        <v>6.0066666666666686</v>
      </c>
      <c r="V37" s="3">
        <f t="shared" si="29"/>
        <v>6.3600000000000021</v>
      </c>
      <c r="W37" s="3">
        <f t="shared" si="29"/>
        <v>6.7133333333333356</v>
      </c>
      <c r="X37" s="3">
        <f t="shared" si="29"/>
        <v>7.0666666666666691</v>
      </c>
      <c r="Y37" s="3">
        <f t="shared" si="29"/>
        <v>7.4200000000000026</v>
      </c>
      <c r="Z37" s="3">
        <f t="shared" si="29"/>
        <v>7.7733333333333361</v>
      </c>
      <c r="AA37" s="3">
        <f t="shared" si="29"/>
        <v>8.1266666666666687</v>
      </c>
      <c r="AB37" s="3">
        <f t="shared" si="29"/>
        <v>8.4800000000000022</v>
      </c>
      <c r="AC37" s="3">
        <f t="shared" si="29"/>
        <v>8.8333333333333357</v>
      </c>
      <c r="AD37" s="3">
        <f t="shared" si="29"/>
        <v>9.1866666666666692</v>
      </c>
      <c r="AE37" s="3">
        <f t="shared" si="29"/>
        <v>9.5400000000000027</v>
      </c>
      <c r="AF37" s="3">
        <f t="shared" si="29"/>
        <v>9.8933333333333362</v>
      </c>
      <c r="AG37" s="6">
        <f>10*$C$28</f>
        <v>10.600000000000001</v>
      </c>
      <c r="AH37" s="3">
        <f>10*$C$28</f>
        <v>10.600000000000001</v>
      </c>
      <c r="AI37" s="3">
        <f t="shared" ref="AI37:CT37" si="30">10*$C$28</f>
        <v>10.600000000000001</v>
      </c>
      <c r="AJ37" s="3">
        <f t="shared" si="30"/>
        <v>10.600000000000001</v>
      </c>
      <c r="AK37" s="3">
        <f t="shared" si="30"/>
        <v>10.600000000000001</v>
      </c>
      <c r="AL37" s="3">
        <f t="shared" si="30"/>
        <v>10.600000000000001</v>
      </c>
      <c r="AM37" s="3">
        <f t="shared" si="30"/>
        <v>10.600000000000001</v>
      </c>
      <c r="AN37" s="3">
        <f t="shared" si="30"/>
        <v>10.600000000000001</v>
      </c>
      <c r="AO37" s="3">
        <f t="shared" si="30"/>
        <v>10.600000000000001</v>
      </c>
      <c r="AP37" s="3">
        <f t="shared" si="30"/>
        <v>10.600000000000001</v>
      </c>
      <c r="AQ37" s="3">
        <f t="shared" si="30"/>
        <v>10.600000000000001</v>
      </c>
      <c r="AR37" s="3">
        <f t="shared" si="30"/>
        <v>10.600000000000001</v>
      </c>
      <c r="AS37" s="3">
        <f t="shared" si="30"/>
        <v>10.600000000000001</v>
      </c>
      <c r="AT37" s="3">
        <f t="shared" si="30"/>
        <v>10.600000000000001</v>
      </c>
      <c r="AU37" s="3">
        <f t="shared" si="30"/>
        <v>10.600000000000001</v>
      </c>
      <c r="AV37" s="3">
        <f t="shared" si="30"/>
        <v>10.600000000000001</v>
      </c>
      <c r="AW37" s="3">
        <f t="shared" si="30"/>
        <v>10.600000000000001</v>
      </c>
      <c r="AX37" s="3">
        <f t="shared" si="30"/>
        <v>10.600000000000001</v>
      </c>
      <c r="AY37" s="3">
        <f t="shared" si="30"/>
        <v>10.600000000000001</v>
      </c>
      <c r="AZ37" s="3">
        <f t="shared" si="30"/>
        <v>10.600000000000001</v>
      </c>
      <c r="BA37" s="3">
        <f t="shared" si="30"/>
        <v>10.600000000000001</v>
      </c>
      <c r="BB37" s="3">
        <f t="shared" si="30"/>
        <v>10.600000000000001</v>
      </c>
      <c r="BC37" s="3">
        <f t="shared" si="30"/>
        <v>10.600000000000001</v>
      </c>
      <c r="BD37" s="3">
        <f t="shared" si="30"/>
        <v>10.600000000000001</v>
      </c>
      <c r="BE37" s="3">
        <f t="shared" si="30"/>
        <v>10.600000000000001</v>
      </c>
      <c r="BF37" s="3">
        <f t="shared" si="30"/>
        <v>10.600000000000001</v>
      </c>
      <c r="BG37" s="3">
        <f t="shared" si="30"/>
        <v>10.600000000000001</v>
      </c>
      <c r="BH37" s="3">
        <f t="shared" si="30"/>
        <v>10.600000000000001</v>
      </c>
      <c r="BI37" s="3">
        <f t="shared" si="30"/>
        <v>10.600000000000001</v>
      </c>
      <c r="BJ37" s="3">
        <f t="shared" si="30"/>
        <v>10.600000000000001</v>
      </c>
      <c r="BK37" s="3">
        <f t="shared" si="30"/>
        <v>10.600000000000001</v>
      </c>
      <c r="BL37" s="3">
        <f t="shared" si="30"/>
        <v>10.600000000000001</v>
      </c>
      <c r="BM37" s="3">
        <f t="shared" si="30"/>
        <v>10.600000000000001</v>
      </c>
      <c r="BN37" s="3">
        <f t="shared" si="30"/>
        <v>10.600000000000001</v>
      </c>
      <c r="BO37" s="3">
        <f t="shared" si="30"/>
        <v>10.600000000000001</v>
      </c>
      <c r="BP37" s="3">
        <f t="shared" si="30"/>
        <v>10.600000000000001</v>
      </c>
      <c r="BQ37" s="3">
        <f t="shared" si="30"/>
        <v>10.600000000000001</v>
      </c>
      <c r="BR37" s="3">
        <f t="shared" si="30"/>
        <v>10.600000000000001</v>
      </c>
      <c r="BS37" s="3">
        <f t="shared" si="30"/>
        <v>10.600000000000001</v>
      </c>
      <c r="BT37" s="3">
        <f t="shared" si="30"/>
        <v>10.600000000000001</v>
      </c>
      <c r="BU37" s="3">
        <f t="shared" si="30"/>
        <v>10.600000000000001</v>
      </c>
      <c r="BV37" s="3">
        <f t="shared" si="30"/>
        <v>10.600000000000001</v>
      </c>
      <c r="BW37" s="3">
        <f t="shared" si="30"/>
        <v>10.600000000000001</v>
      </c>
      <c r="BX37" s="3">
        <f t="shared" si="30"/>
        <v>10.600000000000001</v>
      </c>
      <c r="BY37" s="3">
        <f t="shared" si="30"/>
        <v>10.600000000000001</v>
      </c>
      <c r="BZ37" s="3">
        <f t="shared" si="30"/>
        <v>10.600000000000001</v>
      </c>
      <c r="CA37" s="3">
        <f t="shared" si="30"/>
        <v>10.600000000000001</v>
      </c>
      <c r="CB37" s="3">
        <f t="shared" si="30"/>
        <v>10.600000000000001</v>
      </c>
      <c r="CC37" s="3">
        <f t="shared" si="30"/>
        <v>10.600000000000001</v>
      </c>
      <c r="CD37" s="3">
        <f t="shared" si="30"/>
        <v>10.600000000000001</v>
      </c>
      <c r="CE37" s="3">
        <f t="shared" si="30"/>
        <v>10.600000000000001</v>
      </c>
      <c r="CF37" s="3">
        <f t="shared" si="30"/>
        <v>10.600000000000001</v>
      </c>
      <c r="CG37" s="3">
        <f t="shared" si="30"/>
        <v>10.600000000000001</v>
      </c>
      <c r="CH37" s="3">
        <f t="shared" si="30"/>
        <v>10.600000000000001</v>
      </c>
      <c r="CI37" s="3">
        <f t="shared" si="30"/>
        <v>10.600000000000001</v>
      </c>
      <c r="CJ37" s="3">
        <f t="shared" si="30"/>
        <v>10.600000000000001</v>
      </c>
      <c r="CK37" s="3">
        <f t="shared" si="30"/>
        <v>10.600000000000001</v>
      </c>
      <c r="CL37" s="3">
        <f t="shared" si="30"/>
        <v>10.600000000000001</v>
      </c>
      <c r="CM37" s="3">
        <f t="shared" si="30"/>
        <v>10.600000000000001</v>
      </c>
      <c r="CN37" s="3">
        <f t="shared" si="30"/>
        <v>10.600000000000001</v>
      </c>
      <c r="CO37" s="3">
        <f t="shared" si="30"/>
        <v>10.600000000000001</v>
      </c>
      <c r="CP37" s="3">
        <f t="shared" si="30"/>
        <v>10.600000000000001</v>
      </c>
      <c r="CQ37" s="3">
        <f t="shared" si="30"/>
        <v>10.600000000000001</v>
      </c>
      <c r="CR37" s="3">
        <f t="shared" si="30"/>
        <v>10.600000000000001</v>
      </c>
      <c r="CS37" s="3">
        <f t="shared" si="30"/>
        <v>10.600000000000001</v>
      </c>
      <c r="CT37" s="3">
        <f t="shared" si="30"/>
        <v>10.600000000000001</v>
      </c>
      <c r="CU37" s="3">
        <f t="shared" ref="CU37:FF37" si="31">10*$C$28</f>
        <v>10.600000000000001</v>
      </c>
      <c r="CV37" s="3">
        <f t="shared" si="31"/>
        <v>10.600000000000001</v>
      </c>
      <c r="CW37" s="3">
        <f t="shared" si="31"/>
        <v>10.600000000000001</v>
      </c>
      <c r="CX37" s="3">
        <f t="shared" si="31"/>
        <v>10.600000000000001</v>
      </c>
      <c r="CY37" s="3">
        <f t="shared" si="31"/>
        <v>10.600000000000001</v>
      </c>
      <c r="CZ37" s="3">
        <f t="shared" si="31"/>
        <v>10.600000000000001</v>
      </c>
      <c r="DA37" s="3">
        <f t="shared" si="31"/>
        <v>10.600000000000001</v>
      </c>
      <c r="DB37" s="3">
        <f t="shared" si="31"/>
        <v>10.600000000000001</v>
      </c>
      <c r="DC37" s="3">
        <f t="shared" si="31"/>
        <v>10.600000000000001</v>
      </c>
      <c r="DD37" s="3">
        <f t="shared" si="31"/>
        <v>10.600000000000001</v>
      </c>
      <c r="DE37" s="3">
        <f t="shared" si="31"/>
        <v>10.600000000000001</v>
      </c>
      <c r="DF37" s="3">
        <f t="shared" si="31"/>
        <v>10.600000000000001</v>
      </c>
      <c r="DG37" s="3">
        <f t="shared" si="31"/>
        <v>10.600000000000001</v>
      </c>
      <c r="DH37" s="3">
        <f t="shared" si="31"/>
        <v>10.600000000000001</v>
      </c>
      <c r="DI37" s="3">
        <f t="shared" si="31"/>
        <v>10.600000000000001</v>
      </c>
      <c r="DJ37" s="3">
        <f t="shared" si="31"/>
        <v>10.600000000000001</v>
      </c>
      <c r="DK37" s="3">
        <f t="shared" si="31"/>
        <v>10.600000000000001</v>
      </c>
      <c r="DL37" s="3">
        <f t="shared" si="31"/>
        <v>10.600000000000001</v>
      </c>
      <c r="DM37" s="3">
        <f t="shared" si="31"/>
        <v>10.600000000000001</v>
      </c>
      <c r="DN37" s="3">
        <f t="shared" si="31"/>
        <v>10.600000000000001</v>
      </c>
      <c r="DO37" s="3">
        <f t="shared" si="31"/>
        <v>10.600000000000001</v>
      </c>
      <c r="DP37" s="3">
        <f t="shared" si="31"/>
        <v>10.600000000000001</v>
      </c>
      <c r="DQ37" s="3">
        <f t="shared" si="31"/>
        <v>10.600000000000001</v>
      </c>
      <c r="DR37" s="3">
        <f t="shared" si="31"/>
        <v>10.600000000000001</v>
      </c>
      <c r="DS37" s="3">
        <f t="shared" si="31"/>
        <v>10.600000000000001</v>
      </c>
      <c r="DT37" s="3">
        <f t="shared" si="31"/>
        <v>10.600000000000001</v>
      </c>
      <c r="DU37" s="3">
        <f t="shared" si="31"/>
        <v>10.600000000000001</v>
      </c>
      <c r="DV37" s="3">
        <f t="shared" si="31"/>
        <v>10.600000000000001</v>
      </c>
      <c r="DW37" s="3">
        <f t="shared" si="31"/>
        <v>10.600000000000001</v>
      </c>
      <c r="DX37" s="3">
        <f t="shared" si="31"/>
        <v>10.600000000000001</v>
      </c>
      <c r="DY37" s="3">
        <f t="shared" si="31"/>
        <v>10.600000000000001</v>
      </c>
      <c r="DZ37" s="3">
        <f t="shared" si="31"/>
        <v>10.600000000000001</v>
      </c>
      <c r="EA37" s="3">
        <f t="shared" si="31"/>
        <v>10.600000000000001</v>
      </c>
      <c r="EB37" s="3">
        <f t="shared" si="31"/>
        <v>10.600000000000001</v>
      </c>
      <c r="EC37" s="3">
        <f t="shared" si="31"/>
        <v>10.600000000000001</v>
      </c>
      <c r="ED37" s="3">
        <f t="shared" si="31"/>
        <v>10.600000000000001</v>
      </c>
      <c r="EE37" s="3">
        <f t="shared" si="31"/>
        <v>10.600000000000001</v>
      </c>
      <c r="EF37" s="3">
        <f t="shared" si="31"/>
        <v>10.600000000000001</v>
      </c>
      <c r="EG37" s="3">
        <f t="shared" si="31"/>
        <v>10.600000000000001</v>
      </c>
      <c r="EH37" s="3">
        <f t="shared" si="31"/>
        <v>10.600000000000001</v>
      </c>
      <c r="EI37" s="3">
        <f t="shared" si="31"/>
        <v>10.600000000000001</v>
      </c>
      <c r="EJ37" s="3">
        <f t="shared" si="31"/>
        <v>10.600000000000001</v>
      </c>
      <c r="EK37" s="3">
        <f t="shared" si="31"/>
        <v>10.600000000000001</v>
      </c>
      <c r="EL37" s="3">
        <f t="shared" si="31"/>
        <v>10.600000000000001</v>
      </c>
      <c r="EM37" s="3">
        <f t="shared" si="31"/>
        <v>10.600000000000001</v>
      </c>
      <c r="EN37" s="3">
        <f t="shared" si="31"/>
        <v>10.600000000000001</v>
      </c>
      <c r="EO37" s="3">
        <f t="shared" si="31"/>
        <v>10.600000000000001</v>
      </c>
      <c r="EP37" s="3">
        <f t="shared" si="31"/>
        <v>10.600000000000001</v>
      </c>
      <c r="EQ37" s="3">
        <f t="shared" si="31"/>
        <v>10.600000000000001</v>
      </c>
      <c r="ER37" s="3">
        <f t="shared" si="31"/>
        <v>10.600000000000001</v>
      </c>
      <c r="ES37" s="3">
        <f t="shared" si="31"/>
        <v>10.600000000000001</v>
      </c>
      <c r="ET37" s="3">
        <f t="shared" si="31"/>
        <v>10.600000000000001</v>
      </c>
      <c r="EU37" s="3">
        <f t="shared" si="31"/>
        <v>10.600000000000001</v>
      </c>
      <c r="EV37" s="3">
        <f t="shared" si="31"/>
        <v>10.600000000000001</v>
      </c>
      <c r="EW37" s="3">
        <f t="shared" si="31"/>
        <v>10.600000000000001</v>
      </c>
      <c r="EX37" s="3">
        <f t="shared" si="31"/>
        <v>10.600000000000001</v>
      </c>
      <c r="EY37" s="3">
        <f t="shared" si="31"/>
        <v>10.600000000000001</v>
      </c>
      <c r="EZ37" s="3">
        <f t="shared" si="31"/>
        <v>10.600000000000001</v>
      </c>
      <c r="FA37" s="3">
        <f t="shared" si="31"/>
        <v>10.600000000000001</v>
      </c>
      <c r="FB37" s="3">
        <f t="shared" si="31"/>
        <v>10.600000000000001</v>
      </c>
      <c r="FC37" s="3">
        <f t="shared" si="31"/>
        <v>10.600000000000001</v>
      </c>
      <c r="FD37" s="3">
        <f t="shared" si="31"/>
        <v>10.600000000000001</v>
      </c>
      <c r="FE37" s="3">
        <f t="shared" si="31"/>
        <v>10.600000000000001</v>
      </c>
      <c r="FF37" s="3">
        <f t="shared" si="31"/>
        <v>10.600000000000001</v>
      </c>
      <c r="FG37" s="3">
        <f t="shared" ref="FG37:FQ37" si="32">10*$C$28</f>
        <v>10.600000000000001</v>
      </c>
      <c r="FH37" s="3">
        <f t="shared" si="32"/>
        <v>10.600000000000001</v>
      </c>
      <c r="FI37" s="3">
        <f t="shared" si="32"/>
        <v>10.600000000000001</v>
      </c>
      <c r="FJ37" s="3">
        <f t="shared" si="32"/>
        <v>10.600000000000001</v>
      </c>
      <c r="FK37" s="3">
        <f t="shared" si="32"/>
        <v>10.600000000000001</v>
      </c>
      <c r="FL37" s="3">
        <f t="shared" si="32"/>
        <v>10.600000000000001</v>
      </c>
      <c r="FM37" s="3">
        <f t="shared" si="32"/>
        <v>10.600000000000001</v>
      </c>
      <c r="FN37" s="3">
        <f t="shared" si="32"/>
        <v>10.600000000000001</v>
      </c>
      <c r="FO37" s="3">
        <f t="shared" si="32"/>
        <v>10.600000000000001</v>
      </c>
      <c r="FP37" s="3">
        <f t="shared" si="32"/>
        <v>10.600000000000001</v>
      </c>
      <c r="FQ37" s="3">
        <f t="shared" si="32"/>
        <v>10.600000000000001</v>
      </c>
    </row>
    <row r="38" spans="1:173" s="35" customFormat="1" x14ac:dyDescent="0.25">
      <c r="A38" s="35" t="s">
        <v>44</v>
      </c>
      <c r="B38" s="35" t="s">
        <v>9</v>
      </c>
      <c r="C38" s="3">
        <f>SUM(D38:FQ38)</f>
        <v>94087.63903941134</v>
      </c>
      <c r="D38" s="3">
        <f>((D34+D35)*0.475+D36+D37)*44/12</f>
        <v>273.43183605877539</v>
      </c>
      <c r="E38" s="3">
        <f>((E34+E35)*0.475+E36+E37)*44/12</f>
        <v>280.66999314299801</v>
      </c>
      <c r="F38" s="3">
        <f>((F34+F35)*0.475+F36+F37)*44/12</f>
        <v>287.73107925765578</v>
      </c>
      <c r="G38" s="3">
        <f t="shared" ref="G38:BR38" si="33">((G34+G35)*0.475+G36+G37)*44/12</f>
        <v>294.7134569570988</v>
      </c>
      <c r="H38" s="3">
        <f t="shared" si="33"/>
        <v>301.64513424020629</v>
      </c>
      <c r="I38" s="3">
        <f t="shared" si="33"/>
        <v>308.53966038552403</v>
      </c>
      <c r="J38" s="3">
        <f t="shared" si="33"/>
        <v>315.40501362789053</v>
      </c>
      <c r="K38" s="3">
        <f t="shared" si="33"/>
        <v>322.24643701752018</v>
      </c>
      <c r="L38" s="3">
        <f t="shared" si="33"/>
        <v>329.06763030193196</v>
      </c>
      <c r="M38" s="3">
        <f t="shared" si="33"/>
        <v>335.87133853774179</v>
      </c>
      <c r="N38" s="3">
        <f t="shared" si="33"/>
        <v>342.65967601728875</v>
      </c>
      <c r="O38" s="3">
        <f t="shared" si="33"/>
        <v>349.43431907710857</v>
      </c>
      <c r="P38" s="3">
        <f t="shared" si="33"/>
        <v>356.19662792361515</v>
      </c>
      <c r="Q38" s="3">
        <f t="shared" si="33"/>
        <v>362.94772732152182</v>
      </c>
      <c r="R38" s="3">
        <f t="shared" si="33"/>
        <v>369.6885621158147</v>
      </c>
      <c r="S38" s="3">
        <f t="shared" si="33"/>
        <v>376.41993666330586</v>
      </c>
      <c r="T38" s="3">
        <f t="shared" si="33"/>
        <v>383.14254359206393</v>
      </c>
      <c r="U38" s="3">
        <f t="shared" si="33"/>
        <v>389.85698525932435</v>
      </c>
      <c r="V38" s="3">
        <f t="shared" si="33"/>
        <v>396.56379007923215</v>
      </c>
      <c r="W38" s="3">
        <f t="shared" si="33"/>
        <v>403.26342516189715</v>
      </c>
      <c r="X38" s="3">
        <f t="shared" si="33"/>
        <v>409.9563062460611</v>
      </c>
      <c r="Y38" s="3">
        <f t="shared" si="33"/>
        <v>416.64280561032319</v>
      </c>
      <c r="Z38" s="3">
        <f t="shared" si="33"/>
        <v>423.32325845033421</v>
      </c>
      <c r="AA38" s="3">
        <f t="shared" si="33"/>
        <v>429.99796807515924</v>
      </c>
      <c r="AB38" s="3">
        <f t="shared" si="33"/>
        <v>436.66721018295061</v>
      </c>
      <c r="AC38" s="3">
        <f t="shared" si="33"/>
        <v>443.33123641037082</v>
      </c>
      <c r="AD38" s="3">
        <f t="shared" si="33"/>
        <v>449.99027730305346</v>
      </c>
      <c r="AE38" s="3">
        <f t="shared" si="33"/>
        <v>456.64454482003083</v>
      </c>
      <c r="AF38" s="3">
        <f t="shared" si="33"/>
        <v>463.2942344596882</v>
      </c>
      <c r="AG38" s="6">
        <f t="shared" si="33"/>
        <v>515.13719728695889</v>
      </c>
      <c r="AH38" s="3">
        <f t="shared" si="33"/>
        <v>520.45297335266753</v>
      </c>
      <c r="AI38" s="3">
        <f t="shared" si="33"/>
        <v>525.7656373532003</v>
      </c>
      <c r="AJ38" s="3">
        <f t="shared" si="33"/>
        <v>531.07527725360933</v>
      </c>
      <c r="AK38" s="3">
        <f t="shared" si="33"/>
        <v>536.38197642133639</v>
      </c>
      <c r="AL38" s="3">
        <f t="shared" si="33"/>
        <v>541.68581397155754</v>
      </c>
      <c r="AM38" s="3">
        <f t="shared" si="33"/>
        <v>546.98686507906814</v>
      </c>
      <c r="AN38" s="3">
        <f t="shared" si="33"/>
        <v>552.28520126064586</v>
      </c>
      <c r="AO38" s="3">
        <f t="shared" si="33"/>
        <v>557.58089063128398</v>
      </c>
      <c r="AP38" s="3">
        <f t="shared" si="33"/>
        <v>562.87399813723778</v>
      </c>
      <c r="AQ38" s="3">
        <f t="shared" si="33"/>
        <v>568.16458576843331</v>
      </c>
      <c r="AR38" s="3">
        <f t="shared" si="33"/>
        <v>573.45271275246557</v>
      </c>
      <c r="AS38" s="3">
        <f t="shared" si="33"/>
        <v>578.73843573212503</v>
      </c>
      <c r="AT38" s="3">
        <f t="shared" si="33"/>
        <v>584.02180892815909</v>
      </c>
      <c r="AU38" s="3">
        <f t="shared" si="33"/>
        <v>589.30288428876338</v>
      </c>
      <c r="AV38" s="3">
        <f t="shared" si="33"/>
        <v>594.58171162711926</v>
      </c>
      <c r="AW38" s="3">
        <f t="shared" si="33"/>
        <v>599.85833874814887</v>
      </c>
      <c r="AX38" s="3">
        <f t="shared" si="33"/>
        <v>605.13281156551125</v>
      </c>
      <c r="AY38" s="3">
        <f t="shared" si="33"/>
        <v>610.40517420976471</v>
      </c>
      <c r="AZ38" s="3">
        <f t="shared" si="33"/>
        <v>615.67546912850105</v>
      </c>
      <c r="BA38" s="3">
        <f t="shared" si="33"/>
        <v>620.94373717918506</v>
      </c>
      <c r="BB38" s="3">
        <f t="shared" si="33"/>
        <v>626.21001771534748</v>
      </c>
      <c r="BC38" s="3">
        <f t="shared" si="33"/>
        <v>631.47434866670994</v>
      </c>
      <c r="BD38" s="3">
        <f t="shared" si="33"/>
        <v>636.73676661376737</v>
      </c>
      <c r="BE38" s="3">
        <f t="shared" si="33"/>
        <v>641.99730685729435</v>
      </c>
      <c r="BF38" s="3">
        <f t="shared" si="33"/>
        <v>647.25600348319847</v>
      </c>
      <c r="BG38" s="3">
        <f t="shared" si="33"/>
        <v>652.51288942310237</v>
      </c>
      <c r="BH38" s="3">
        <f t="shared" si="33"/>
        <v>657.76799651099691</v>
      </c>
      <c r="BI38" s="3">
        <f t="shared" si="33"/>
        <v>663.02135553628</v>
      </c>
      <c r="BJ38" s="3">
        <f t="shared" si="33"/>
        <v>668.27299629346021</v>
      </c>
      <c r="BK38" s="3">
        <f t="shared" si="33"/>
        <v>673.52294762878284</v>
      </c>
      <c r="BL38" s="3">
        <f t="shared" si="33"/>
        <v>678.77123748401573</v>
      </c>
      <c r="BM38" s="3">
        <f t="shared" si="33"/>
        <v>684.01789293759896</v>
      </c>
      <c r="BN38" s="3">
        <f t="shared" si="33"/>
        <v>689.26294024336005</v>
      </c>
      <c r="BO38" s="3">
        <f t="shared" si="33"/>
        <v>694.50640486696784</v>
      </c>
      <c r="BP38" s="3">
        <f t="shared" si="33"/>
        <v>699.74831152028673</v>
      </c>
      <c r="BQ38" s="3">
        <f t="shared" si="33"/>
        <v>704.98868419378107</v>
      </c>
      <c r="BR38" s="3">
        <f t="shared" si="33"/>
        <v>710.22754618710405</v>
      </c>
      <c r="BS38" s="3">
        <f t="shared" ref="BS38:ED38" si="34">((BS34+BS35)*0.475+BS36+BS37)*44/12</f>
        <v>715.4649201379957</v>
      </c>
      <c r="BT38" s="3">
        <f t="shared" si="34"/>
        <v>720.70082804960748</v>
      </c>
      <c r="BU38" s="3">
        <f t="shared" si="34"/>
        <v>725.93529131635387</v>
      </c>
      <c r="BV38" s="3">
        <f t="shared" si="34"/>
        <v>731.16833074839133</v>
      </c>
      <c r="BW38" s="3">
        <f t="shared" si="34"/>
        <v>736.39996659481483</v>
      </c>
      <c r="BX38" s="3">
        <f t="shared" si="34"/>
        <v>741.6302185656524</v>
      </c>
      <c r="BY38" s="3">
        <f t="shared" si="34"/>
        <v>746.85910585273416</v>
      </c>
      <c r="BZ38" s="3">
        <f t="shared" si="34"/>
        <v>752.08664714950862</v>
      </c>
      <c r="CA38" s="3">
        <f t="shared" si="34"/>
        <v>531.9787506409798</v>
      </c>
      <c r="CB38" s="3">
        <f t="shared" si="34"/>
        <v>537.28495725005178</v>
      </c>
      <c r="CC38" s="3">
        <f t="shared" si="34"/>
        <v>542.5883153074675</v>
      </c>
      <c r="CD38" s="3">
        <f t="shared" si="34"/>
        <v>547.88889934620079</v>
      </c>
      <c r="CE38" s="3">
        <f t="shared" si="34"/>
        <v>553.1867802865803</v>
      </c>
      <c r="CF38" s="3">
        <f t="shared" si="34"/>
        <v>558.48202568838042</v>
      </c>
      <c r="CG38" s="3">
        <f t="shared" si="34"/>
        <v>563.77469998018466</v>
      </c>
      <c r="CH38" s="3">
        <f t="shared" si="34"/>
        <v>569.06486466851209</v>
      </c>
      <c r="CI38" s="3">
        <f t="shared" si="34"/>
        <v>574.35257852888037</v>
      </c>
      <c r="CJ38" s="3">
        <f t="shared" si="34"/>
        <v>579.63789778070702</v>
      </c>
      <c r="CK38" s="3">
        <f t="shared" si="34"/>
        <v>584.92087624770988</v>
      </c>
      <c r="CL38" s="3">
        <f t="shared" si="34"/>
        <v>590.20156550527565</v>
      </c>
      <c r="CM38" s="3">
        <f t="shared" si="34"/>
        <v>595.48001501608417</v>
      </c>
      <c r="CN38" s="3">
        <f t="shared" si="34"/>
        <v>600.75627225513233</v>
      </c>
      <c r="CO38" s="3">
        <f t="shared" si="34"/>
        <v>606.03038282516547</v>
      </c>
      <c r="CP38" s="3">
        <f t="shared" si="34"/>
        <v>611.30239056341748</v>
      </c>
      <c r="CQ38" s="3">
        <f t="shared" si="34"/>
        <v>616.57233764045452</v>
      </c>
      <c r="CR38" s="3">
        <f t="shared" si="34"/>
        <v>621.84026465184013</v>
      </c>
      <c r="CS38" s="3">
        <f t="shared" si="34"/>
        <v>627.10621070325499</v>
      </c>
      <c r="CT38" s="3">
        <f t="shared" si="34"/>
        <v>632.37021348964356</v>
      </c>
      <c r="CU38" s="3">
        <f t="shared" si="34"/>
        <v>525.20060557845989</v>
      </c>
      <c r="CV38" s="3">
        <f t="shared" si="34"/>
        <v>530.51056315135384</v>
      </c>
      <c r="CW38" s="3">
        <f t="shared" si="34"/>
        <v>535.8175713305726</v>
      </c>
      <c r="CX38" s="3">
        <f t="shared" si="34"/>
        <v>541.12170966828387</v>
      </c>
      <c r="CY38" s="3">
        <f t="shared" si="34"/>
        <v>546.42305374456407</v>
      </c>
      <c r="CZ38" s="3">
        <f t="shared" si="34"/>
        <v>551.72167545272953</v>
      </c>
      <c r="DA38" s="3">
        <f t="shared" si="34"/>
        <v>557.0176432582042</v>
      </c>
      <c r="DB38" s="3">
        <f t="shared" si="34"/>
        <v>562.31102243390467</v>
      </c>
      <c r="DC38" s="3">
        <f t="shared" si="34"/>
        <v>567.60187527473283</v>
      </c>
      <c r="DD38" s="3">
        <f t="shared" si="34"/>
        <v>572.89026129343677</v>
      </c>
      <c r="DE38" s="3">
        <f t="shared" si="34"/>
        <v>578.17623739980388</v>
      </c>
      <c r="DF38" s="3">
        <f t="shared" si="34"/>
        <v>583.45985806491899</v>
      </c>
      <c r="DG38" s="3">
        <f t="shared" si="34"/>
        <v>588.74117547200115</v>
      </c>
      <c r="DH38" s="3">
        <f t="shared" si="34"/>
        <v>594.02023965515627</v>
      </c>
      <c r="DI38" s="3">
        <f t="shared" si="34"/>
        <v>599.29709862722655</v>
      </c>
      <c r="DJ38" s="3">
        <f t="shared" si="34"/>
        <v>604.57179849778072</v>
      </c>
      <c r="DK38" s="3">
        <f t="shared" si="34"/>
        <v>609.84438358217403</v>
      </c>
      <c r="DL38" s="3">
        <f t="shared" si="34"/>
        <v>615.11489650250235</v>
      </c>
      <c r="DM38" s="3">
        <f t="shared" si="34"/>
        <v>620.38337828118426</v>
      </c>
      <c r="DN38" s="3">
        <f t="shared" si="34"/>
        <v>625.64986842783344</v>
      </c>
      <c r="DO38" s="3">
        <f t="shared" si="34"/>
        <v>537.62355376585253</v>
      </c>
      <c r="DP38" s="3">
        <f t="shared" si="34"/>
        <v>542.92673257100921</v>
      </c>
      <c r="DQ38" s="3">
        <f t="shared" si="34"/>
        <v>548.22714198945516</v>
      </c>
      <c r="DR38" s="3">
        <f t="shared" si="34"/>
        <v>553.52485271973808</v>
      </c>
      <c r="DS38" s="3">
        <f t="shared" si="34"/>
        <v>558.81993211514293</v>
      </c>
      <c r="DT38" s="3">
        <f t="shared" si="34"/>
        <v>564.11244441169208</v>
      </c>
      <c r="DU38" s="3">
        <f t="shared" si="34"/>
        <v>569.40245093605699</v>
      </c>
      <c r="DV38" s="3">
        <f t="shared" si="34"/>
        <v>574.69001029553681</v>
      </c>
      <c r="DW38" s="3">
        <f t="shared" si="34"/>
        <v>579.97517855198373</v>
      </c>
      <c r="DX38" s="3">
        <f t="shared" si="34"/>
        <v>585.25800938133386</v>
      </c>
      <c r="DY38" s="3">
        <f t="shared" si="34"/>
        <v>590.53855422018501</v>
      </c>
      <c r="DZ38" s="3">
        <f t="shared" si="34"/>
        <v>595.81686240071542</v>
      </c>
      <c r="EA38" s="3">
        <f t="shared" si="34"/>
        <v>601.09298127506406</v>
      </c>
      <c r="EB38" s="3">
        <f t="shared" si="34"/>
        <v>606.36695633018257</v>
      </c>
      <c r="EC38" s="3">
        <f t="shared" si="34"/>
        <v>611.63883129404769</v>
      </c>
      <c r="ED38" s="3">
        <f t="shared" si="34"/>
        <v>616.90864823402751</v>
      </c>
      <c r="EE38" s="3">
        <f t="shared" ref="EE38:FP38" si="35">((EE34+EE35)*0.475+EE36+EE37)*44/12</f>
        <v>622.17644764810973</v>
      </c>
      <c r="EF38" s="3">
        <f t="shared" si="35"/>
        <v>627.44226854962312</v>
      </c>
      <c r="EG38" s="3">
        <f t="shared" si="35"/>
        <v>632.70614854602275</v>
      </c>
      <c r="EH38" s="3">
        <f t="shared" si="35"/>
        <v>637.96812391224228</v>
      </c>
      <c r="EI38" s="3">
        <f t="shared" si="35"/>
        <v>555.66572989829285</v>
      </c>
      <c r="EJ38" s="3">
        <f t="shared" si="35"/>
        <v>560.95976396371282</v>
      </c>
      <c r="EK38" s="3">
        <f t="shared" si="35"/>
        <v>566.25125606115409</v>
      </c>
      <c r="EL38" s="3">
        <f t="shared" si="35"/>
        <v>571.54026639603524</v>
      </c>
      <c r="EM38" s="3">
        <f t="shared" si="35"/>
        <v>576.82685252654778</v>
      </c>
      <c r="EN38" s="3">
        <f t="shared" si="35"/>
        <v>582.11106953157559</v>
      </c>
      <c r="EO38" s="3">
        <f t="shared" si="35"/>
        <v>587.39297016482385</v>
      </c>
      <c r="EP38" s="3">
        <f t="shared" si="35"/>
        <v>592.67260499653923</v>
      </c>
      <c r="EQ38" s="3">
        <f t="shared" si="35"/>
        <v>597.95002254403948</v>
      </c>
      <c r="ER38" s="3">
        <f t="shared" si="35"/>
        <v>603.2252693921273</v>
      </c>
      <c r="ES38" s="3">
        <f t="shared" si="35"/>
        <v>608.49839030434907</v>
      </c>
      <c r="ET38" s="3">
        <f t="shared" si="35"/>
        <v>613.76942832594398</v>
      </c>
      <c r="EU38" s="3">
        <f t="shared" si="35"/>
        <v>619.0384248792443</v>
      </c>
      <c r="EV38" s="3">
        <f t="shared" si="35"/>
        <v>624.30541985220168</v>
      </c>
      <c r="EW38" s="3">
        <f t="shared" si="35"/>
        <v>629.57045168064326</v>
      </c>
      <c r="EX38" s="3">
        <f t="shared" si="35"/>
        <v>529.1551129470339</v>
      </c>
      <c r="EY38" s="3">
        <f t="shared" si="35"/>
        <v>534.46286643543067</v>
      </c>
      <c r="EZ38" s="3">
        <f t="shared" si="35"/>
        <v>539.76773016072968</v>
      </c>
      <c r="FA38" s="3">
        <f t="shared" si="35"/>
        <v>545.0697806889068</v>
      </c>
      <c r="FB38" s="3">
        <f t="shared" si="35"/>
        <v>550.36909082897205</v>
      </c>
      <c r="FC38" s="3">
        <f t="shared" si="35"/>
        <v>555.66572989829262</v>
      </c>
      <c r="FD38" s="3">
        <f t="shared" si="35"/>
        <v>560.95976396371259</v>
      </c>
      <c r="FE38" s="3">
        <f t="shared" si="35"/>
        <v>566.25125606115375</v>
      </c>
      <c r="FF38" s="3">
        <f t="shared" si="35"/>
        <v>571.54026639603489</v>
      </c>
      <c r="FG38" s="3">
        <f t="shared" si="35"/>
        <v>576.82685252654767</v>
      </c>
      <c r="FH38" s="3">
        <f t="shared" si="35"/>
        <v>464.51875757483407</v>
      </c>
      <c r="FI38" s="3">
        <f t="shared" si="35"/>
        <v>469.86960083503141</v>
      </c>
      <c r="FJ38" s="3">
        <f t="shared" si="35"/>
        <v>475.21617317255459</v>
      </c>
      <c r="FK38" s="3">
        <f t="shared" si="35"/>
        <v>480.55863349956672</v>
      </c>
      <c r="FL38" s="3">
        <f t="shared" si="35"/>
        <v>485.89712987889874</v>
      </c>
      <c r="FM38" s="3">
        <f t="shared" si="35"/>
        <v>491.23180058082335</v>
      </c>
      <c r="FN38" s="3">
        <f t="shared" si="35"/>
        <v>496.56277500796705</v>
      </c>
      <c r="FO38" s="3">
        <f t="shared" si="35"/>
        <v>501.89017450821092</v>
      </c>
      <c r="FP38" s="3">
        <f t="shared" si="35"/>
        <v>507.21411309196014</v>
      </c>
      <c r="FQ38" s="3">
        <f>((FQ34+FQ35)*0.475+FQ36+FQ37)*44/12</f>
        <v>512.53469806738099</v>
      </c>
    </row>
    <row r="39" spans="1:173" s="35" customFormat="1" x14ac:dyDescent="0.25">
      <c r="B39" s="55" t="s">
        <v>10</v>
      </c>
      <c r="C39" s="27">
        <f>AG38</f>
        <v>515.13719728695889</v>
      </c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2"/>
      <c r="DR39" s="2"/>
    </row>
    <row r="40" spans="1:173" s="35" customFormat="1" x14ac:dyDescent="0.25"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2"/>
      <c r="DR40" s="2"/>
    </row>
    <row r="41" spans="1:173" s="58" customFormat="1" x14ac:dyDescent="0.25"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  <c r="DG41" s="3"/>
      <c r="DH41" s="3"/>
      <c r="DI41" s="3"/>
      <c r="DJ41" s="3"/>
      <c r="DK41" s="3"/>
      <c r="DL41" s="3"/>
      <c r="DM41" s="3"/>
      <c r="DN41" s="3"/>
      <c r="DO41" s="3"/>
      <c r="DP41" s="3"/>
      <c r="DQ41" s="2"/>
      <c r="DR41" s="2"/>
    </row>
    <row r="42" spans="1:173" s="35" customFormat="1" x14ac:dyDescent="0.25"/>
    <row r="43" spans="1:173" s="58" customFormat="1" ht="18.75" x14ac:dyDescent="0.3">
      <c r="A43" s="65" t="s">
        <v>96</v>
      </c>
      <c r="B43" s="65"/>
      <c r="C43" s="65"/>
      <c r="D43" s="65"/>
      <c r="E43" s="65"/>
      <c r="F43" s="65"/>
      <c r="G43" s="65"/>
      <c r="H43" s="65"/>
    </row>
    <row r="44" spans="1:173" s="58" customFormat="1" x14ac:dyDescent="0.25">
      <c r="A44" s="58" t="s">
        <v>36</v>
      </c>
      <c r="B44" s="58" t="s">
        <v>33</v>
      </c>
      <c r="C44" s="58">
        <v>130</v>
      </c>
      <c r="D44" s="58">
        <v>1</v>
      </c>
      <c r="E44" s="58">
        <v>2</v>
      </c>
      <c r="F44" s="58">
        <v>3</v>
      </c>
      <c r="G44" s="58">
        <v>4</v>
      </c>
      <c r="H44" s="58">
        <v>5</v>
      </c>
      <c r="I44" s="58">
        <v>6</v>
      </c>
      <c r="J44" s="58">
        <v>7</v>
      </c>
      <c r="K44" s="58">
        <v>8</v>
      </c>
      <c r="L44" s="58">
        <v>9</v>
      </c>
      <c r="M44" s="58">
        <v>10</v>
      </c>
      <c r="N44" s="58">
        <v>11</v>
      </c>
      <c r="O44" s="58">
        <v>12</v>
      </c>
      <c r="P44" s="58">
        <v>13</v>
      </c>
      <c r="Q44" s="58">
        <v>14</v>
      </c>
      <c r="R44" s="58">
        <v>15</v>
      </c>
      <c r="S44" s="58">
        <v>16</v>
      </c>
      <c r="T44" s="58">
        <v>17</v>
      </c>
      <c r="U44" s="58">
        <v>18</v>
      </c>
      <c r="V44" s="58">
        <v>19</v>
      </c>
      <c r="W44" s="58">
        <v>20</v>
      </c>
      <c r="X44" s="58">
        <v>21</v>
      </c>
      <c r="Y44" s="58">
        <v>22</v>
      </c>
      <c r="Z44" s="58">
        <v>23</v>
      </c>
      <c r="AA44" s="58">
        <v>24</v>
      </c>
      <c r="AB44" s="58">
        <v>25</v>
      </c>
      <c r="AC44" s="58">
        <v>26</v>
      </c>
      <c r="AD44" s="58">
        <v>27</v>
      </c>
      <c r="AE44" s="58">
        <v>28</v>
      </c>
      <c r="AF44" s="58">
        <v>29</v>
      </c>
      <c r="AG44" s="5">
        <v>30</v>
      </c>
      <c r="AH44" s="58">
        <v>31</v>
      </c>
      <c r="AI44" s="58">
        <v>32</v>
      </c>
      <c r="AJ44" s="58">
        <v>33</v>
      </c>
      <c r="AK44" s="58">
        <v>34</v>
      </c>
      <c r="AL44" s="58">
        <v>35</v>
      </c>
      <c r="AM44" s="58">
        <v>36</v>
      </c>
      <c r="AN44" s="58">
        <v>37</v>
      </c>
      <c r="AO44" s="58">
        <v>38</v>
      </c>
      <c r="AP44" s="58">
        <v>39</v>
      </c>
      <c r="AQ44" s="58">
        <v>40</v>
      </c>
      <c r="AR44" s="58">
        <v>41</v>
      </c>
      <c r="AS44" s="58">
        <v>42</v>
      </c>
      <c r="AT44" s="58">
        <v>43</v>
      </c>
      <c r="AU44" s="58">
        <v>44</v>
      </c>
      <c r="AV44" s="58">
        <v>45</v>
      </c>
      <c r="AW44" s="58">
        <v>46</v>
      </c>
      <c r="AX44" s="58">
        <v>47</v>
      </c>
      <c r="AY44" s="58">
        <v>48</v>
      </c>
      <c r="AZ44" s="58">
        <v>49</v>
      </c>
      <c r="BA44" s="58">
        <v>50</v>
      </c>
      <c r="BB44" s="58">
        <v>51</v>
      </c>
      <c r="BC44" s="58">
        <v>52</v>
      </c>
      <c r="BD44" s="58">
        <v>53</v>
      </c>
      <c r="BE44" s="58">
        <v>54</v>
      </c>
      <c r="BF44" s="58">
        <v>55</v>
      </c>
      <c r="BG44" s="58">
        <v>56</v>
      </c>
      <c r="BH44" s="58">
        <v>57</v>
      </c>
      <c r="BI44" s="58">
        <v>58</v>
      </c>
      <c r="BJ44" s="58">
        <v>59</v>
      </c>
      <c r="BK44" s="58">
        <v>60</v>
      </c>
      <c r="BL44" s="58">
        <v>61</v>
      </c>
      <c r="BM44" s="58">
        <v>62</v>
      </c>
      <c r="BN44" s="58">
        <v>63</v>
      </c>
      <c r="BO44" s="58">
        <v>64</v>
      </c>
      <c r="BP44" s="58">
        <v>65</v>
      </c>
      <c r="BQ44" s="58">
        <v>66</v>
      </c>
      <c r="BR44" s="58">
        <v>67</v>
      </c>
      <c r="BS44" s="58">
        <v>68</v>
      </c>
      <c r="BT44" s="58">
        <v>69</v>
      </c>
      <c r="BU44" s="58">
        <v>70</v>
      </c>
      <c r="BV44" s="58">
        <v>71</v>
      </c>
      <c r="BW44" s="58">
        <v>72</v>
      </c>
      <c r="BX44" s="58">
        <v>73</v>
      </c>
      <c r="BY44" s="58">
        <v>74</v>
      </c>
      <c r="BZ44" s="58">
        <v>75</v>
      </c>
      <c r="CA44" s="58">
        <v>76</v>
      </c>
      <c r="CB44" s="58">
        <v>77</v>
      </c>
      <c r="CC44" s="58">
        <v>78</v>
      </c>
      <c r="CD44" s="58">
        <v>79</v>
      </c>
      <c r="CE44" s="58">
        <v>80</v>
      </c>
      <c r="CF44" s="58">
        <v>81</v>
      </c>
      <c r="CG44" s="58">
        <v>82</v>
      </c>
      <c r="CH44" s="58">
        <v>83</v>
      </c>
      <c r="CI44" s="58">
        <v>84</v>
      </c>
      <c r="CJ44" s="58">
        <v>85</v>
      </c>
      <c r="CK44" s="58">
        <v>86</v>
      </c>
      <c r="CL44" s="58">
        <v>87</v>
      </c>
      <c r="CM44" s="58">
        <v>88</v>
      </c>
      <c r="CN44" s="58">
        <v>89</v>
      </c>
      <c r="CO44" s="58">
        <v>90</v>
      </c>
      <c r="CP44" s="58">
        <v>91</v>
      </c>
      <c r="CQ44" s="58">
        <v>92</v>
      </c>
      <c r="CR44" s="58">
        <v>93</v>
      </c>
      <c r="CS44" s="58">
        <v>94</v>
      </c>
      <c r="CT44" s="58">
        <v>95</v>
      </c>
      <c r="CU44" s="58">
        <v>96</v>
      </c>
      <c r="CV44" s="58">
        <v>97</v>
      </c>
      <c r="CW44" s="58">
        <v>98</v>
      </c>
      <c r="CX44" s="58">
        <v>99</v>
      </c>
      <c r="CY44" s="58">
        <v>100</v>
      </c>
      <c r="CZ44" s="58">
        <v>101</v>
      </c>
      <c r="DA44" s="58">
        <v>102</v>
      </c>
      <c r="DB44" s="58">
        <v>103</v>
      </c>
      <c r="DC44" s="58">
        <v>104</v>
      </c>
      <c r="DD44" s="58">
        <v>105</v>
      </c>
      <c r="DE44" s="58">
        <v>106</v>
      </c>
      <c r="DF44" s="58">
        <v>107</v>
      </c>
      <c r="DG44" s="58">
        <v>108</v>
      </c>
      <c r="DH44" s="58">
        <v>109</v>
      </c>
      <c r="DI44" s="58">
        <v>110</v>
      </c>
      <c r="DJ44" s="58">
        <v>111</v>
      </c>
      <c r="DK44" s="58">
        <v>112</v>
      </c>
      <c r="DL44" s="58">
        <v>113</v>
      </c>
      <c r="DM44" s="58">
        <v>114</v>
      </c>
      <c r="DN44" s="58">
        <v>115</v>
      </c>
      <c r="DO44" s="58">
        <v>116</v>
      </c>
      <c r="DP44" s="58">
        <v>117</v>
      </c>
      <c r="DQ44" s="58">
        <v>118</v>
      </c>
      <c r="DR44" s="58">
        <v>119</v>
      </c>
      <c r="DS44" s="58">
        <v>120</v>
      </c>
      <c r="DT44" s="58">
        <v>121</v>
      </c>
      <c r="DU44" s="58">
        <v>122</v>
      </c>
      <c r="DV44" s="58">
        <v>123</v>
      </c>
      <c r="DW44" s="58">
        <v>124</v>
      </c>
      <c r="DX44" s="58">
        <v>125</v>
      </c>
      <c r="DY44" s="58">
        <v>126</v>
      </c>
      <c r="DZ44" s="58">
        <v>127</v>
      </c>
      <c r="EA44" s="58">
        <v>128</v>
      </c>
      <c r="EB44" s="58">
        <v>129</v>
      </c>
      <c r="EC44" s="58">
        <v>130</v>
      </c>
    </row>
    <row r="45" spans="1:173" s="58" customFormat="1" x14ac:dyDescent="0.25">
      <c r="A45" s="58" t="s">
        <v>37</v>
      </c>
      <c r="B45" s="58" t="s">
        <v>0</v>
      </c>
      <c r="C45" s="58">
        <f>0.15*C62</f>
        <v>0.79499999999999993</v>
      </c>
      <c r="AG45" s="5"/>
    </row>
    <row r="46" spans="1:173" s="58" customFormat="1" x14ac:dyDescent="0.25">
      <c r="A46" s="58" t="s">
        <v>38</v>
      </c>
      <c r="B46" s="58" t="s">
        <v>1</v>
      </c>
      <c r="AG46" s="5"/>
    </row>
    <row r="47" spans="1:173" s="58" customFormat="1" x14ac:dyDescent="0.25">
      <c r="A47" s="58" t="s">
        <v>2</v>
      </c>
      <c r="B47" s="58" t="s">
        <v>3</v>
      </c>
      <c r="AG47" s="5"/>
    </row>
    <row r="48" spans="1:173" s="58" customFormat="1" x14ac:dyDescent="0.25">
      <c r="A48" s="58" t="s">
        <v>35</v>
      </c>
      <c r="B48" s="58" t="s">
        <v>4</v>
      </c>
      <c r="C48" s="58">
        <v>0.46</v>
      </c>
      <c r="D48" s="58">
        <v>0.46</v>
      </c>
      <c r="E48" s="58">
        <v>0.46</v>
      </c>
      <c r="F48" s="58">
        <v>0.46</v>
      </c>
      <c r="G48" s="58">
        <v>0.46</v>
      </c>
      <c r="H48" s="58">
        <v>0.46</v>
      </c>
      <c r="I48" s="58">
        <v>0.46</v>
      </c>
      <c r="J48" s="58">
        <v>0.46</v>
      </c>
      <c r="K48" s="58">
        <v>0.46</v>
      </c>
      <c r="L48" s="58">
        <v>0.46</v>
      </c>
      <c r="M48" s="58">
        <v>0.46</v>
      </c>
      <c r="N48" s="58">
        <v>0.46</v>
      </c>
      <c r="O48" s="58">
        <v>0.46</v>
      </c>
      <c r="P48" s="58">
        <v>0.46</v>
      </c>
      <c r="Q48" s="58">
        <v>0.46</v>
      </c>
      <c r="R48" s="58">
        <v>0.46</v>
      </c>
      <c r="S48" s="58">
        <v>0.46</v>
      </c>
      <c r="T48" s="58">
        <v>0.46</v>
      </c>
      <c r="U48" s="58">
        <v>0.46</v>
      </c>
      <c r="V48" s="58">
        <v>0.46</v>
      </c>
      <c r="W48" s="58">
        <v>0.46</v>
      </c>
      <c r="X48" s="58">
        <v>0.46</v>
      </c>
      <c r="Y48" s="58">
        <v>0.46</v>
      </c>
      <c r="Z48" s="58">
        <v>0.46</v>
      </c>
      <c r="AA48" s="58">
        <v>0.46</v>
      </c>
      <c r="AB48" s="58">
        <v>0.46</v>
      </c>
      <c r="AC48" s="58">
        <v>0.46</v>
      </c>
      <c r="AD48" s="58">
        <v>0.46</v>
      </c>
      <c r="AE48" s="58">
        <v>0.46</v>
      </c>
      <c r="AF48" s="58">
        <v>0.46</v>
      </c>
      <c r="AG48" s="5">
        <v>0.46</v>
      </c>
      <c r="AH48" s="58">
        <v>0.46</v>
      </c>
      <c r="AI48" s="58">
        <v>0.46</v>
      </c>
      <c r="AJ48" s="58">
        <v>0.46</v>
      </c>
      <c r="AK48" s="58">
        <v>0.46</v>
      </c>
      <c r="AL48" s="58">
        <v>0.46</v>
      </c>
      <c r="AM48" s="58">
        <v>0.46</v>
      </c>
      <c r="AN48" s="58">
        <v>0.46</v>
      </c>
      <c r="AO48" s="58">
        <v>0.46</v>
      </c>
      <c r="AP48" s="58">
        <v>0.46</v>
      </c>
      <c r="AQ48" s="58">
        <v>0.46</v>
      </c>
      <c r="AR48" s="58">
        <v>0.46</v>
      </c>
      <c r="AS48" s="58">
        <v>0.46</v>
      </c>
      <c r="AT48" s="58">
        <v>0.46</v>
      </c>
      <c r="AU48" s="58">
        <v>0.46</v>
      </c>
      <c r="AV48" s="58">
        <v>0.46</v>
      </c>
      <c r="AW48" s="58">
        <v>0.46</v>
      </c>
      <c r="AX48" s="58">
        <v>0.46</v>
      </c>
      <c r="AY48" s="58">
        <v>0.46</v>
      </c>
      <c r="AZ48" s="58">
        <v>0.46</v>
      </c>
      <c r="BA48" s="58">
        <v>0.46</v>
      </c>
      <c r="BB48" s="58">
        <v>0.46</v>
      </c>
      <c r="BC48" s="58">
        <v>0.46</v>
      </c>
      <c r="BD48" s="58">
        <v>0.46</v>
      </c>
      <c r="BE48" s="58">
        <v>0.46</v>
      </c>
      <c r="BF48" s="58">
        <v>0.46</v>
      </c>
      <c r="BG48" s="58">
        <v>0.46</v>
      </c>
      <c r="BH48" s="58">
        <v>0.46</v>
      </c>
      <c r="BI48" s="58">
        <v>0.46</v>
      </c>
      <c r="BJ48" s="58">
        <v>0.46</v>
      </c>
      <c r="BK48" s="58">
        <v>0.46</v>
      </c>
      <c r="BL48" s="58">
        <v>0.46</v>
      </c>
      <c r="BM48" s="58">
        <v>0.46</v>
      </c>
      <c r="BN48" s="58">
        <v>0.46</v>
      </c>
      <c r="BO48" s="58">
        <v>0.46</v>
      </c>
      <c r="BP48" s="58">
        <v>0.46</v>
      </c>
      <c r="BQ48" s="58">
        <v>0.46</v>
      </c>
      <c r="BR48" s="58">
        <v>0.46</v>
      </c>
      <c r="BS48" s="58">
        <v>0.46</v>
      </c>
      <c r="BT48" s="58">
        <v>0.46</v>
      </c>
      <c r="BU48" s="58">
        <v>0.46</v>
      </c>
      <c r="BV48" s="58">
        <v>0.46</v>
      </c>
      <c r="BW48" s="58">
        <v>0.46</v>
      </c>
      <c r="BX48" s="58">
        <v>0.46</v>
      </c>
      <c r="BY48" s="58">
        <v>0.46</v>
      </c>
      <c r="BZ48" s="58">
        <v>0.46</v>
      </c>
      <c r="CA48" s="58">
        <v>0.46</v>
      </c>
      <c r="CB48" s="58">
        <v>0.46</v>
      </c>
      <c r="CC48" s="58">
        <v>0.46</v>
      </c>
      <c r="CD48" s="58">
        <v>0.46</v>
      </c>
      <c r="CE48" s="58">
        <v>0.46</v>
      </c>
      <c r="CF48" s="58">
        <v>0.46</v>
      </c>
      <c r="CG48" s="58">
        <v>0.46</v>
      </c>
      <c r="CH48" s="58">
        <v>0.46</v>
      </c>
      <c r="CI48" s="58">
        <v>0.46</v>
      </c>
      <c r="CJ48" s="58">
        <v>0.46</v>
      </c>
      <c r="CK48" s="58">
        <v>0.46</v>
      </c>
      <c r="CL48" s="58">
        <v>0.46</v>
      </c>
      <c r="CM48" s="58">
        <v>0.46</v>
      </c>
      <c r="CN48" s="58">
        <v>0.46</v>
      </c>
      <c r="CO48" s="58">
        <v>0.46</v>
      </c>
      <c r="CP48" s="58">
        <v>0.46</v>
      </c>
      <c r="CQ48" s="58">
        <v>0.46</v>
      </c>
      <c r="CR48" s="58">
        <v>0.46</v>
      </c>
      <c r="CS48" s="58">
        <v>0.46</v>
      </c>
      <c r="CT48" s="58">
        <v>0.46</v>
      </c>
      <c r="CU48" s="58">
        <v>0.46</v>
      </c>
      <c r="CV48" s="58">
        <v>0.46</v>
      </c>
      <c r="CW48" s="58">
        <v>0.46</v>
      </c>
      <c r="CX48" s="58">
        <v>0.46</v>
      </c>
      <c r="CY48" s="58">
        <v>0.46</v>
      </c>
      <c r="CZ48" s="58">
        <v>0.46</v>
      </c>
      <c r="DA48" s="58">
        <v>0.46</v>
      </c>
      <c r="DB48" s="58">
        <v>0.46</v>
      </c>
      <c r="DC48" s="58">
        <v>0.46</v>
      </c>
      <c r="DD48" s="58">
        <v>0.46</v>
      </c>
      <c r="DE48" s="58">
        <v>0.46</v>
      </c>
      <c r="DF48" s="58">
        <v>0.46</v>
      </c>
      <c r="DG48" s="58">
        <v>0.46</v>
      </c>
      <c r="DH48" s="58">
        <v>0.46</v>
      </c>
      <c r="DI48" s="58">
        <v>0.46</v>
      </c>
      <c r="DJ48" s="58">
        <v>0.46</v>
      </c>
      <c r="DK48" s="58">
        <v>0.46</v>
      </c>
      <c r="DL48" s="58">
        <v>0.46</v>
      </c>
      <c r="DM48" s="58">
        <v>0.46</v>
      </c>
      <c r="DN48" s="58">
        <v>0.46</v>
      </c>
      <c r="DO48" s="58">
        <v>0.46</v>
      </c>
      <c r="DP48" s="58">
        <v>0.46</v>
      </c>
      <c r="DQ48" s="58">
        <v>0.46</v>
      </c>
      <c r="DR48" s="58">
        <v>0.46</v>
      </c>
      <c r="DS48" s="58">
        <v>0.46</v>
      </c>
      <c r="DT48" s="58">
        <v>0.46</v>
      </c>
      <c r="DU48" s="58">
        <v>0.46</v>
      </c>
      <c r="DV48" s="58">
        <v>0.46</v>
      </c>
      <c r="DW48" s="58">
        <v>0.46</v>
      </c>
      <c r="DX48" s="58">
        <v>0.46</v>
      </c>
      <c r="DY48" s="58">
        <v>0.46</v>
      </c>
      <c r="DZ48" s="58">
        <v>0.46</v>
      </c>
      <c r="EA48" s="58">
        <v>0.46</v>
      </c>
      <c r="EB48" s="58">
        <v>0.46</v>
      </c>
      <c r="EC48" s="58">
        <v>0.46</v>
      </c>
    </row>
    <row r="49" spans="1:133" s="58" customFormat="1" x14ac:dyDescent="0.25">
      <c r="A49" s="58" t="s">
        <v>34</v>
      </c>
      <c r="B49" s="58" t="s">
        <v>27</v>
      </c>
      <c r="C49" s="58">
        <v>1.3</v>
      </c>
      <c r="D49" s="58">
        <v>1.3</v>
      </c>
      <c r="E49" s="58">
        <v>1.3</v>
      </c>
      <c r="F49" s="58">
        <v>1.3</v>
      </c>
      <c r="G49" s="58">
        <v>1.3</v>
      </c>
      <c r="H49" s="58">
        <v>1.3</v>
      </c>
      <c r="I49" s="58">
        <v>1.3</v>
      </c>
      <c r="J49" s="58">
        <v>1.3</v>
      </c>
      <c r="K49" s="58">
        <v>1.3</v>
      </c>
      <c r="L49" s="58">
        <v>1.3</v>
      </c>
      <c r="M49" s="58">
        <v>1.3</v>
      </c>
      <c r="N49" s="58">
        <v>1.3</v>
      </c>
      <c r="O49" s="58">
        <v>1.3</v>
      </c>
      <c r="P49" s="58">
        <v>1.3</v>
      </c>
      <c r="Q49" s="58">
        <v>1.3</v>
      </c>
      <c r="R49" s="58">
        <v>1.3</v>
      </c>
      <c r="S49" s="58">
        <v>1.3</v>
      </c>
      <c r="T49" s="58">
        <v>1.3</v>
      </c>
      <c r="U49" s="58">
        <v>1.3</v>
      </c>
      <c r="V49" s="58">
        <v>1.3</v>
      </c>
      <c r="W49" s="58">
        <v>1.3</v>
      </c>
      <c r="X49" s="58">
        <v>1.3</v>
      </c>
      <c r="Y49" s="58">
        <v>1.3</v>
      </c>
      <c r="Z49" s="58">
        <v>1.3</v>
      </c>
      <c r="AA49" s="58">
        <v>1.3</v>
      </c>
      <c r="AB49" s="58">
        <v>1.3</v>
      </c>
      <c r="AC49" s="58">
        <v>1.3</v>
      </c>
      <c r="AD49" s="58">
        <v>1.3</v>
      </c>
      <c r="AE49" s="58">
        <v>1.3</v>
      </c>
      <c r="AF49" s="58">
        <v>1.3</v>
      </c>
      <c r="AG49" s="5">
        <v>1.3</v>
      </c>
      <c r="AH49" s="58">
        <v>1.3</v>
      </c>
      <c r="AI49" s="58">
        <v>1.3</v>
      </c>
      <c r="AJ49" s="58">
        <v>1.3</v>
      </c>
      <c r="AK49" s="58">
        <v>1.3</v>
      </c>
      <c r="AL49" s="58">
        <v>1.3</v>
      </c>
      <c r="AM49" s="58">
        <v>1.3</v>
      </c>
      <c r="AN49" s="58">
        <v>1.3</v>
      </c>
      <c r="AO49" s="58">
        <v>1.3</v>
      </c>
      <c r="AP49" s="58">
        <v>1.3</v>
      </c>
      <c r="AQ49" s="58">
        <v>1.3</v>
      </c>
      <c r="AR49" s="58">
        <v>1.3</v>
      </c>
      <c r="AS49" s="58">
        <v>1.3</v>
      </c>
      <c r="AT49" s="58">
        <v>1.3</v>
      </c>
      <c r="AU49" s="58">
        <v>1.3</v>
      </c>
      <c r="AV49" s="58">
        <v>1.3</v>
      </c>
      <c r="AW49" s="58">
        <v>1.3</v>
      </c>
      <c r="AX49" s="58">
        <v>1.3</v>
      </c>
      <c r="AY49" s="58">
        <v>1.3</v>
      </c>
      <c r="AZ49" s="58">
        <v>1.3</v>
      </c>
      <c r="BA49" s="58">
        <v>1.3</v>
      </c>
      <c r="BB49" s="58">
        <v>1.3</v>
      </c>
      <c r="BC49" s="58">
        <v>1.3</v>
      </c>
      <c r="BD49" s="58">
        <v>1.3</v>
      </c>
      <c r="BE49" s="58">
        <v>1.3</v>
      </c>
      <c r="BF49" s="58">
        <v>1.3</v>
      </c>
      <c r="BG49" s="58">
        <v>1.3</v>
      </c>
      <c r="BH49" s="58">
        <v>1.3</v>
      </c>
      <c r="BI49" s="58">
        <v>1.3</v>
      </c>
      <c r="BJ49" s="58">
        <v>1.3</v>
      </c>
      <c r="BK49" s="58">
        <v>1.3</v>
      </c>
      <c r="BL49" s="58">
        <v>1.3</v>
      </c>
      <c r="BM49" s="58">
        <v>1.3</v>
      </c>
      <c r="BN49" s="58">
        <v>1.3</v>
      </c>
      <c r="BO49" s="58">
        <v>1.3</v>
      </c>
      <c r="BP49" s="58">
        <v>1.3</v>
      </c>
      <c r="BQ49" s="58">
        <v>1.3</v>
      </c>
      <c r="BR49" s="58">
        <v>1.3</v>
      </c>
      <c r="BS49" s="58">
        <v>1.3</v>
      </c>
      <c r="BT49" s="58">
        <v>1.3</v>
      </c>
      <c r="BU49" s="58">
        <v>1.3</v>
      </c>
      <c r="BV49" s="58">
        <v>1.3</v>
      </c>
      <c r="BW49" s="58">
        <v>1.3</v>
      </c>
      <c r="BX49" s="58">
        <v>1.3</v>
      </c>
      <c r="BY49" s="58">
        <v>1.3</v>
      </c>
      <c r="BZ49" s="58">
        <v>1.3</v>
      </c>
      <c r="CA49" s="58">
        <v>1.3</v>
      </c>
      <c r="CB49" s="58">
        <v>1.3</v>
      </c>
      <c r="CC49" s="58">
        <v>1.3</v>
      </c>
      <c r="CD49" s="58">
        <v>1.3</v>
      </c>
      <c r="CE49" s="58">
        <v>1.3</v>
      </c>
      <c r="CF49" s="58">
        <v>1.3</v>
      </c>
      <c r="CG49" s="58">
        <v>1.3</v>
      </c>
      <c r="CH49" s="58">
        <v>1.3</v>
      </c>
      <c r="CI49" s="58">
        <v>1.3</v>
      </c>
      <c r="CJ49" s="58">
        <v>1.3</v>
      </c>
      <c r="CK49" s="58">
        <v>1.3</v>
      </c>
      <c r="CL49" s="58">
        <v>1.3</v>
      </c>
      <c r="CM49" s="58">
        <v>1.3</v>
      </c>
      <c r="CN49" s="58">
        <v>1.3</v>
      </c>
      <c r="CO49" s="58">
        <v>1.3</v>
      </c>
      <c r="CP49" s="58">
        <v>1.3</v>
      </c>
      <c r="CQ49" s="58">
        <v>1.3</v>
      </c>
      <c r="CR49" s="58">
        <v>1.3</v>
      </c>
      <c r="CS49" s="58">
        <v>1.3</v>
      </c>
      <c r="CT49" s="58">
        <v>1.3</v>
      </c>
      <c r="CU49" s="58">
        <v>1.3</v>
      </c>
      <c r="CV49" s="58">
        <v>1.3</v>
      </c>
      <c r="CW49" s="58">
        <v>1.3</v>
      </c>
      <c r="CX49" s="58">
        <v>1.3</v>
      </c>
      <c r="CY49" s="58">
        <v>1.3</v>
      </c>
      <c r="CZ49" s="58">
        <v>1.3</v>
      </c>
      <c r="DA49" s="58">
        <v>1.3</v>
      </c>
      <c r="DB49" s="58">
        <v>1.3</v>
      </c>
      <c r="DC49" s="58">
        <v>1.3</v>
      </c>
      <c r="DD49" s="58">
        <v>1.3</v>
      </c>
      <c r="DE49" s="58">
        <v>1.3</v>
      </c>
      <c r="DF49" s="58">
        <v>1.3</v>
      </c>
      <c r="DG49" s="58">
        <v>1.3</v>
      </c>
      <c r="DH49" s="58">
        <v>1.3</v>
      </c>
      <c r="DI49" s="58">
        <v>1.3</v>
      </c>
      <c r="DJ49" s="58">
        <v>1.3</v>
      </c>
      <c r="DK49" s="58">
        <v>1.3</v>
      </c>
      <c r="DL49" s="58">
        <v>1.3</v>
      </c>
      <c r="DM49" s="58">
        <v>1.3</v>
      </c>
      <c r="DN49" s="58">
        <v>1.3</v>
      </c>
      <c r="DO49" s="58">
        <v>1.3</v>
      </c>
      <c r="DP49" s="58">
        <v>1.3</v>
      </c>
      <c r="DQ49" s="58">
        <v>1.3</v>
      </c>
      <c r="DR49" s="58">
        <v>1.3</v>
      </c>
      <c r="DS49" s="58">
        <v>1.3</v>
      </c>
      <c r="DT49" s="58">
        <v>1.3</v>
      </c>
      <c r="DU49" s="58">
        <v>1.3</v>
      </c>
      <c r="DV49" s="58">
        <v>1.3</v>
      </c>
      <c r="DW49" s="58">
        <v>1.3</v>
      </c>
      <c r="DX49" s="58">
        <v>1.3</v>
      </c>
      <c r="DY49" s="58">
        <v>1.3</v>
      </c>
      <c r="DZ49" s="58">
        <v>1.3</v>
      </c>
      <c r="EA49" s="58">
        <v>1.3</v>
      </c>
      <c r="EB49" s="58">
        <v>1.3</v>
      </c>
      <c r="EC49" s="58">
        <v>1.3</v>
      </c>
    </row>
    <row r="50" spans="1:133" s="57" customFormat="1" x14ac:dyDescent="0.25">
      <c r="A50" s="57" t="s">
        <v>39</v>
      </c>
      <c r="B50" s="57" t="s">
        <v>5</v>
      </c>
      <c r="D50" s="7">
        <v>1</v>
      </c>
      <c r="E50" s="7">
        <f>D50+6.5</f>
        <v>7.5</v>
      </c>
      <c r="F50" s="7">
        <f t="shared" ref="F50:BA50" si="36">E50+6.5</f>
        <v>14</v>
      </c>
      <c r="G50" s="7">
        <f t="shared" si="36"/>
        <v>20.5</v>
      </c>
      <c r="H50" s="7">
        <f t="shared" si="36"/>
        <v>27</v>
      </c>
      <c r="I50" s="7">
        <f t="shared" si="36"/>
        <v>33.5</v>
      </c>
      <c r="J50" s="7">
        <f t="shared" si="36"/>
        <v>40</v>
      </c>
      <c r="K50" s="7">
        <f t="shared" si="36"/>
        <v>46.5</v>
      </c>
      <c r="L50" s="7">
        <f t="shared" si="36"/>
        <v>53</v>
      </c>
      <c r="M50" s="7">
        <f t="shared" si="36"/>
        <v>59.5</v>
      </c>
      <c r="N50" s="7">
        <f t="shared" si="36"/>
        <v>66</v>
      </c>
      <c r="O50" s="7">
        <f t="shared" si="36"/>
        <v>72.5</v>
      </c>
      <c r="P50" s="7">
        <f t="shared" si="36"/>
        <v>79</v>
      </c>
      <c r="Q50" s="7">
        <f t="shared" si="36"/>
        <v>85.5</v>
      </c>
      <c r="R50" s="7">
        <f t="shared" si="36"/>
        <v>92</v>
      </c>
      <c r="S50" s="7">
        <f t="shared" si="36"/>
        <v>98.5</v>
      </c>
      <c r="T50" s="7">
        <f t="shared" si="36"/>
        <v>105</v>
      </c>
      <c r="U50" s="7">
        <f t="shared" si="36"/>
        <v>111.5</v>
      </c>
      <c r="V50" s="7">
        <f t="shared" si="36"/>
        <v>118</v>
      </c>
      <c r="W50" s="7">
        <f t="shared" si="36"/>
        <v>124.5</v>
      </c>
      <c r="X50" s="7">
        <f t="shared" si="36"/>
        <v>131</v>
      </c>
      <c r="Y50" s="7">
        <f t="shared" si="36"/>
        <v>137.5</v>
      </c>
      <c r="Z50" s="7">
        <f t="shared" si="36"/>
        <v>144</v>
      </c>
      <c r="AA50" s="7">
        <f t="shared" si="36"/>
        <v>150.5</v>
      </c>
      <c r="AB50" s="7">
        <f t="shared" si="36"/>
        <v>157</v>
      </c>
      <c r="AC50" s="7">
        <f t="shared" si="36"/>
        <v>163.5</v>
      </c>
      <c r="AD50" s="7">
        <f t="shared" si="36"/>
        <v>170</v>
      </c>
      <c r="AE50" s="7">
        <f t="shared" si="36"/>
        <v>176.5</v>
      </c>
      <c r="AF50" s="7">
        <f t="shared" si="36"/>
        <v>183</v>
      </c>
      <c r="AG50" s="8">
        <v>101</v>
      </c>
      <c r="AH50" s="7">
        <f t="shared" si="36"/>
        <v>107.5</v>
      </c>
      <c r="AI50" s="7">
        <f t="shared" si="36"/>
        <v>114</v>
      </c>
      <c r="AJ50" s="7">
        <f t="shared" si="36"/>
        <v>120.5</v>
      </c>
      <c r="AK50" s="7">
        <f t="shared" si="36"/>
        <v>127</v>
      </c>
      <c r="AL50" s="7">
        <f t="shared" si="36"/>
        <v>133.5</v>
      </c>
      <c r="AM50" s="7">
        <f t="shared" si="36"/>
        <v>140</v>
      </c>
      <c r="AN50" s="7">
        <f t="shared" si="36"/>
        <v>146.5</v>
      </c>
      <c r="AO50" s="7">
        <f t="shared" si="36"/>
        <v>153</v>
      </c>
      <c r="AP50" s="7">
        <f t="shared" si="36"/>
        <v>159.5</v>
      </c>
      <c r="AQ50" s="7">
        <f t="shared" si="36"/>
        <v>166</v>
      </c>
      <c r="AR50" s="7">
        <f t="shared" si="36"/>
        <v>172.5</v>
      </c>
      <c r="AS50" s="7">
        <f t="shared" si="36"/>
        <v>179</v>
      </c>
      <c r="AT50" s="7">
        <f t="shared" si="36"/>
        <v>185.5</v>
      </c>
      <c r="AU50" s="7">
        <f t="shared" si="36"/>
        <v>192</v>
      </c>
      <c r="AV50" s="7">
        <f t="shared" si="36"/>
        <v>198.5</v>
      </c>
      <c r="AW50" s="7">
        <f t="shared" si="36"/>
        <v>205</v>
      </c>
      <c r="AX50" s="7">
        <f t="shared" si="36"/>
        <v>211.5</v>
      </c>
      <c r="AY50" s="7">
        <f t="shared" si="36"/>
        <v>218</v>
      </c>
      <c r="AZ50" s="7">
        <f t="shared" si="36"/>
        <v>224.5</v>
      </c>
      <c r="BA50" s="9">
        <f t="shared" si="36"/>
        <v>231</v>
      </c>
      <c r="BB50" s="10">
        <f>BA50-138.5+6.5</f>
        <v>99</v>
      </c>
      <c r="BC50" s="11">
        <f t="shared" ref="BC50:DN50" si="37">BB50+6.5</f>
        <v>105.5</v>
      </c>
      <c r="BD50" s="11">
        <f t="shared" si="37"/>
        <v>112</v>
      </c>
      <c r="BE50" s="11">
        <f t="shared" si="37"/>
        <v>118.5</v>
      </c>
      <c r="BF50" s="11">
        <f t="shared" si="37"/>
        <v>125</v>
      </c>
      <c r="BG50" s="11">
        <f t="shared" si="37"/>
        <v>131.5</v>
      </c>
      <c r="BH50" s="11">
        <f t="shared" si="37"/>
        <v>138</v>
      </c>
      <c r="BI50" s="11">
        <f t="shared" si="37"/>
        <v>144.5</v>
      </c>
      <c r="BJ50" s="11">
        <f t="shared" si="37"/>
        <v>151</v>
      </c>
      <c r="BK50" s="11">
        <f t="shared" si="37"/>
        <v>157.5</v>
      </c>
      <c r="BL50" s="11">
        <f t="shared" si="37"/>
        <v>164</v>
      </c>
      <c r="BM50" s="11">
        <f t="shared" si="37"/>
        <v>170.5</v>
      </c>
      <c r="BN50" s="11">
        <f t="shared" si="37"/>
        <v>177</v>
      </c>
      <c r="BO50" s="11">
        <f t="shared" si="37"/>
        <v>183.5</v>
      </c>
      <c r="BP50" s="10">
        <f t="shared" si="37"/>
        <v>190</v>
      </c>
      <c r="BQ50" s="10">
        <f>BP50-80+6.5</f>
        <v>116.5</v>
      </c>
      <c r="BR50" s="11">
        <f t="shared" si="37"/>
        <v>123</v>
      </c>
      <c r="BS50" s="11">
        <f t="shared" si="37"/>
        <v>129.5</v>
      </c>
      <c r="BT50" s="11">
        <f t="shared" si="37"/>
        <v>136</v>
      </c>
      <c r="BU50" s="11">
        <f t="shared" si="37"/>
        <v>142.5</v>
      </c>
      <c r="BV50" s="11">
        <f t="shared" si="37"/>
        <v>149</v>
      </c>
      <c r="BW50" s="11">
        <f t="shared" si="37"/>
        <v>155.5</v>
      </c>
      <c r="BX50" s="11">
        <f t="shared" si="37"/>
        <v>162</v>
      </c>
      <c r="BY50" s="11">
        <f t="shared" si="37"/>
        <v>168.5</v>
      </c>
      <c r="BZ50" s="10">
        <f t="shared" si="37"/>
        <v>175</v>
      </c>
      <c r="CA50" s="10">
        <f>BZ50-79+6.5</f>
        <v>102.5</v>
      </c>
      <c r="CB50" s="11">
        <f t="shared" si="37"/>
        <v>109</v>
      </c>
      <c r="CC50" s="11">
        <f t="shared" si="37"/>
        <v>115.5</v>
      </c>
      <c r="CD50" s="11">
        <f t="shared" si="37"/>
        <v>122</v>
      </c>
      <c r="CE50" s="11">
        <f t="shared" si="37"/>
        <v>128.5</v>
      </c>
      <c r="CF50" s="11">
        <f t="shared" si="37"/>
        <v>135</v>
      </c>
      <c r="CG50" s="11">
        <f t="shared" si="37"/>
        <v>141.5</v>
      </c>
      <c r="CH50" s="11">
        <f t="shared" si="37"/>
        <v>148</v>
      </c>
      <c r="CI50" s="11">
        <f t="shared" si="37"/>
        <v>154.5</v>
      </c>
      <c r="CJ50" s="10">
        <f t="shared" si="37"/>
        <v>161</v>
      </c>
      <c r="CK50" s="10">
        <f>CJ50-77+6.5</f>
        <v>90.5</v>
      </c>
      <c r="CL50" s="11">
        <f t="shared" si="37"/>
        <v>97</v>
      </c>
      <c r="CM50" s="11">
        <f t="shared" si="37"/>
        <v>103.5</v>
      </c>
      <c r="CN50" s="11">
        <f t="shared" si="37"/>
        <v>110</v>
      </c>
      <c r="CO50" s="11">
        <f t="shared" si="37"/>
        <v>116.5</v>
      </c>
      <c r="CP50" s="11">
        <f t="shared" si="37"/>
        <v>123</v>
      </c>
      <c r="CQ50" s="11">
        <f t="shared" si="37"/>
        <v>129.5</v>
      </c>
      <c r="CR50" s="11">
        <f t="shared" si="37"/>
        <v>136</v>
      </c>
      <c r="CS50" s="11">
        <f t="shared" si="37"/>
        <v>142.5</v>
      </c>
      <c r="CT50" s="11">
        <f t="shared" si="37"/>
        <v>149</v>
      </c>
      <c r="CU50" s="11">
        <f t="shared" si="37"/>
        <v>155.5</v>
      </c>
      <c r="CV50" s="11">
        <f t="shared" si="37"/>
        <v>162</v>
      </c>
      <c r="CW50" s="11">
        <f t="shared" si="37"/>
        <v>168.5</v>
      </c>
      <c r="CX50" s="11">
        <f t="shared" si="37"/>
        <v>175</v>
      </c>
      <c r="CY50" s="10">
        <f t="shared" si="37"/>
        <v>181.5</v>
      </c>
      <c r="CZ50" s="10">
        <f>CY50-82+6.5</f>
        <v>106</v>
      </c>
      <c r="DA50" s="11">
        <f t="shared" si="37"/>
        <v>112.5</v>
      </c>
      <c r="DB50" s="11">
        <f t="shared" si="37"/>
        <v>119</v>
      </c>
      <c r="DC50" s="11">
        <f t="shared" si="37"/>
        <v>125.5</v>
      </c>
      <c r="DD50" s="11">
        <f t="shared" si="37"/>
        <v>132</v>
      </c>
      <c r="DE50" s="11">
        <f t="shared" si="37"/>
        <v>138.5</v>
      </c>
      <c r="DF50" s="11">
        <f t="shared" si="37"/>
        <v>145</v>
      </c>
      <c r="DG50" s="11">
        <f t="shared" si="37"/>
        <v>151.5</v>
      </c>
      <c r="DH50" s="11">
        <f t="shared" si="37"/>
        <v>158</v>
      </c>
      <c r="DI50" s="11">
        <f t="shared" si="37"/>
        <v>164.5</v>
      </c>
      <c r="DJ50" s="11">
        <f t="shared" si="37"/>
        <v>171</v>
      </c>
      <c r="DK50" s="11">
        <f t="shared" si="37"/>
        <v>177.5</v>
      </c>
      <c r="DL50" s="11">
        <f t="shared" si="37"/>
        <v>184</v>
      </c>
      <c r="DM50" s="11">
        <f t="shared" si="37"/>
        <v>190.5</v>
      </c>
      <c r="DN50" s="11">
        <f t="shared" si="37"/>
        <v>197</v>
      </c>
      <c r="DO50" s="11">
        <f t="shared" ref="DO50:EC50" si="38">DN50+6.5</f>
        <v>203.5</v>
      </c>
      <c r="DP50" s="11">
        <f t="shared" si="38"/>
        <v>210</v>
      </c>
      <c r="DQ50" s="11">
        <f t="shared" si="38"/>
        <v>216.5</v>
      </c>
      <c r="DR50" s="11">
        <f t="shared" si="38"/>
        <v>223</v>
      </c>
      <c r="DS50" s="10">
        <f t="shared" si="38"/>
        <v>229.5</v>
      </c>
      <c r="DT50" s="10">
        <f>DS50-153+6.5</f>
        <v>83</v>
      </c>
      <c r="DU50" s="11">
        <f t="shared" si="38"/>
        <v>89.5</v>
      </c>
      <c r="DV50" s="11">
        <f t="shared" si="38"/>
        <v>96</v>
      </c>
      <c r="DW50" s="11">
        <f t="shared" si="38"/>
        <v>102.5</v>
      </c>
      <c r="DX50" s="11">
        <f t="shared" si="38"/>
        <v>109</v>
      </c>
      <c r="DY50" s="11">
        <f t="shared" si="38"/>
        <v>115.5</v>
      </c>
      <c r="DZ50" s="11">
        <f t="shared" si="38"/>
        <v>122</v>
      </c>
      <c r="EA50" s="11">
        <f t="shared" si="38"/>
        <v>128.5</v>
      </c>
      <c r="EB50" s="11">
        <f t="shared" si="38"/>
        <v>135</v>
      </c>
      <c r="EC50" s="10">
        <f t="shared" si="38"/>
        <v>141.5</v>
      </c>
    </row>
    <row r="51" spans="1:133" s="58" customFormat="1" x14ac:dyDescent="0.25">
      <c r="A51" s="58" t="s">
        <v>40</v>
      </c>
      <c r="B51" s="58" t="s">
        <v>6</v>
      </c>
      <c r="D51" s="3">
        <f>D50*$C$45*D48*D49</f>
        <v>0.47541</v>
      </c>
      <c r="E51" s="3">
        <f t="shared" ref="E51:BP51" si="39">E50*$C$45*E48*E49</f>
        <v>3.5655749999999999</v>
      </c>
      <c r="F51" s="3">
        <f t="shared" si="39"/>
        <v>6.6557399999999998</v>
      </c>
      <c r="G51" s="3">
        <f t="shared" si="39"/>
        <v>9.7459050000000005</v>
      </c>
      <c r="H51" s="3">
        <f t="shared" si="39"/>
        <v>12.836069999999999</v>
      </c>
      <c r="I51" s="3">
        <f t="shared" si="39"/>
        <v>15.926235</v>
      </c>
      <c r="J51" s="3">
        <f t="shared" si="39"/>
        <v>19.016400000000001</v>
      </c>
      <c r="K51" s="3">
        <f t="shared" si="39"/>
        <v>22.106564999999996</v>
      </c>
      <c r="L51" s="3">
        <f t="shared" si="39"/>
        <v>25.196730000000002</v>
      </c>
      <c r="M51" s="3">
        <f t="shared" si="39"/>
        <v>28.286894999999998</v>
      </c>
      <c r="N51" s="3">
        <f t="shared" si="39"/>
        <v>31.37706</v>
      </c>
      <c r="O51" s="3">
        <f t="shared" si="39"/>
        <v>34.467224999999999</v>
      </c>
      <c r="P51" s="3">
        <f t="shared" si="39"/>
        <v>37.557389999999998</v>
      </c>
      <c r="Q51" s="3">
        <f t="shared" si="39"/>
        <v>40.647555000000004</v>
      </c>
      <c r="R51" s="3">
        <f t="shared" si="39"/>
        <v>43.737719999999996</v>
      </c>
      <c r="S51" s="3">
        <f t="shared" si="39"/>
        <v>46.827884999999995</v>
      </c>
      <c r="T51" s="3">
        <f t="shared" si="39"/>
        <v>49.918050000000001</v>
      </c>
      <c r="U51" s="3">
        <f t="shared" si="39"/>
        <v>53.008215000000007</v>
      </c>
      <c r="V51" s="3">
        <f t="shared" si="39"/>
        <v>56.098379999999999</v>
      </c>
      <c r="W51" s="3">
        <f t="shared" si="39"/>
        <v>59.188544999999998</v>
      </c>
      <c r="X51" s="3">
        <f t="shared" si="39"/>
        <v>62.278710000000004</v>
      </c>
      <c r="Y51" s="3">
        <f t="shared" si="39"/>
        <v>65.368875000000003</v>
      </c>
      <c r="Z51" s="3">
        <f t="shared" si="39"/>
        <v>68.459040000000002</v>
      </c>
      <c r="AA51" s="3">
        <f t="shared" si="39"/>
        <v>71.549205000000001</v>
      </c>
      <c r="AB51" s="3">
        <f t="shared" si="39"/>
        <v>74.63937</v>
      </c>
      <c r="AC51" s="3">
        <f t="shared" si="39"/>
        <v>77.729534999999998</v>
      </c>
      <c r="AD51" s="3">
        <f t="shared" si="39"/>
        <v>80.819699999999983</v>
      </c>
      <c r="AE51" s="3">
        <f t="shared" si="39"/>
        <v>83.909864999999996</v>
      </c>
      <c r="AF51" s="3">
        <f t="shared" si="39"/>
        <v>87.000029999999995</v>
      </c>
      <c r="AG51" s="6">
        <f t="shared" si="39"/>
        <v>48.01641</v>
      </c>
      <c r="AH51" s="3">
        <f t="shared" si="39"/>
        <v>51.106575000000007</v>
      </c>
      <c r="AI51" s="3">
        <f t="shared" si="39"/>
        <v>54.196739999999998</v>
      </c>
      <c r="AJ51" s="3">
        <f t="shared" si="39"/>
        <v>57.286904999999997</v>
      </c>
      <c r="AK51" s="3">
        <f t="shared" si="39"/>
        <v>60.377070000000003</v>
      </c>
      <c r="AL51" s="3">
        <f t="shared" si="39"/>
        <v>63.467234999999995</v>
      </c>
      <c r="AM51" s="3">
        <f t="shared" si="39"/>
        <v>66.557399999999987</v>
      </c>
      <c r="AN51" s="3">
        <f t="shared" si="39"/>
        <v>69.647565</v>
      </c>
      <c r="AO51" s="3">
        <f t="shared" si="39"/>
        <v>72.737729999999999</v>
      </c>
      <c r="AP51" s="3">
        <f t="shared" si="39"/>
        <v>75.827894999999998</v>
      </c>
      <c r="AQ51" s="3">
        <f t="shared" si="39"/>
        <v>78.918060000000011</v>
      </c>
      <c r="AR51" s="3">
        <f t="shared" si="39"/>
        <v>82.008224999999996</v>
      </c>
      <c r="AS51" s="3">
        <f t="shared" si="39"/>
        <v>85.098389999999995</v>
      </c>
      <c r="AT51" s="3">
        <f t="shared" si="39"/>
        <v>88.188555000000008</v>
      </c>
      <c r="AU51" s="3">
        <f t="shared" si="39"/>
        <v>91.278720000000007</v>
      </c>
      <c r="AV51" s="3">
        <f t="shared" si="39"/>
        <v>94.368884999999992</v>
      </c>
      <c r="AW51" s="3">
        <f t="shared" si="39"/>
        <v>97.459050000000005</v>
      </c>
      <c r="AX51" s="3">
        <f t="shared" si="39"/>
        <v>100.549215</v>
      </c>
      <c r="AY51" s="3">
        <f t="shared" si="39"/>
        <v>103.63937999999999</v>
      </c>
      <c r="AZ51" s="3">
        <f t="shared" si="39"/>
        <v>106.729545</v>
      </c>
      <c r="BA51" s="3">
        <f t="shared" si="39"/>
        <v>109.81971</v>
      </c>
      <c r="BB51" s="3">
        <f t="shared" si="39"/>
        <v>47.065590000000007</v>
      </c>
      <c r="BC51" s="3">
        <f t="shared" si="39"/>
        <v>50.155754999999992</v>
      </c>
      <c r="BD51" s="3">
        <f t="shared" si="39"/>
        <v>53.245919999999998</v>
      </c>
      <c r="BE51" s="3">
        <f t="shared" si="39"/>
        <v>56.336085000000004</v>
      </c>
      <c r="BF51" s="3">
        <f t="shared" si="39"/>
        <v>59.426250000000003</v>
      </c>
      <c r="BG51" s="3">
        <f t="shared" si="39"/>
        <v>62.516414999999995</v>
      </c>
      <c r="BH51" s="3">
        <f t="shared" si="39"/>
        <v>65.606580000000008</v>
      </c>
      <c r="BI51" s="3">
        <f t="shared" si="39"/>
        <v>68.696744999999993</v>
      </c>
      <c r="BJ51" s="3">
        <f t="shared" si="39"/>
        <v>71.786909999999992</v>
      </c>
      <c r="BK51" s="3">
        <f t="shared" si="39"/>
        <v>74.877075000000005</v>
      </c>
      <c r="BL51" s="3">
        <f t="shared" si="39"/>
        <v>77.967240000000004</v>
      </c>
      <c r="BM51" s="3">
        <f t="shared" si="39"/>
        <v>81.057405000000003</v>
      </c>
      <c r="BN51" s="3">
        <f t="shared" si="39"/>
        <v>84.147570000000002</v>
      </c>
      <c r="BO51" s="3">
        <f t="shared" si="39"/>
        <v>87.237735000000001</v>
      </c>
      <c r="BP51" s="3">
        <f t="shared" si="39"/>
        <v>90.327899999999985</v>
      </c>
      <c r="BQ51" s="3">
        <f t="shared" ref="BQ51:EB51" si="40">BQ50*$C$45*BQ48*BQ49</f>
        <v>55.385265000000004</v>
      </c>
      <c r="BR51" s="3">
        <f t="shared" si="40"/>
        <v>58.475429999999996</v>
      </c>
      <c r="BS51" s="3">
        <f t="shared" si="40"/>
        <v>61.565594999999995</v>
      </c>
      <c r="BT51" s="3">
        <f t="shared" si="40"/>
        <v>64.655760000000001</v>
      </c>
      <c r="BU51" s="3">
        <f t="shared" si="40"/>
        <v>67.745925</v>
      </c>
      <c r="BV51" s="3">
        <f t="shared" si="40"/>
        <v>70.836089999999999</v>
      </c>
      <c r="BW51" s="3">
        <f t="shared" si="40"/>
        <v>73.926254999999998</v>
      </c>
      <c r="BX51" s="3">
        <f t="shared" si="40"/>
        <v>77.016420000000011</v>
      </c>
      <c r="BY51" s="3">
        <f t="shared" si="40"/>
        <v>80.106584999999995</v>
      </c>
      <c r="BZ51" s="3">
        <f t="shared" si="40"/>
        <v>83.196750000000009</v>
      </c>
      <c r="CA51" s="3">
        <f t="shared" si="40"/>
        <v>48.729525000000002</v>
      </c>
      <c r="CB51" s="3">
        <f t="shared" si="40"/>
        <v>51.819689999999994</v>
      </c>
      <c r="CC51" s="3">
        <f t="shared" si="40"/>
        <v>54.909855</v>
      </c>
      <c r="CD51" s="3">
        <f t="shared" si="40"/>
        <v>58.000020000000006</v>
      </c>
      <c r="CE51" s="3">
        <f t="shared" si="40"/>
        <v>61.090184999999998</v>
      </c>
      <c r="CF51" s="3">
        <f t="shared" si="40"/>
        <v>64.18034999999999</v>
      </c>
      <c r="CG51" s="3">
        <f t="shared" si="40"/>
        <v>67.270515000000003</v>
      </c>
      <c r="CH51" s="3">
        <f t="shared" si="40"/>
        <v>70.360680000000002</v>
      </c>
      <c r="CI51" s="3">
        <f t="shared" si="40"/>
        <v>73.450844999999987</v>
      </c>
      <c r="CJ51" s="3">
        <f t="shared" si="40"/>
        <v>76.54101</v>
      </c>
      <c r="CK51" s="3">
        <f t="shared" si="40"/>
        <v>43.024605000000001</v>
      </c>
      <c r="CL51" s="3">
        <f t="shared" si="40"/>
        <v>46.114769999999993</v>
      </c>
      <c r="CM51" s="3">
        <f t="shared" si="40"/>
        <v>49.204934999999999</v>
      </c>
      <c r="CN51" s="3">
        <f t="shared" si="40"/>
        <v>52.295099999999998</v>
      </c>
      <c r="CO51" s="3">
        <f t="shared" si="40"/>
        <v>55.385265000000004</v>
      </c>
      <c r="CP51" s="3">
        <f t="shared" si="40"/>
        <v>58.475429999999996</v>
      </c>
      <c r="CQ51" s="3">
        <f t="shared" si="40"/>
        <v>61.565594999999995</v>
      </c>
      <c r="CR51" s="3">
        <f t="shared" si="40"/>
        <v>64.655760000000001</v>
      </c>
      <c r="CS51" s="3">
        <f t="shared" si="40"/>
        <v>67.745925</v>
      </c>
      <c r="CT51" s="3">
        <f t="shared" si="40"/>
        <v>70.836089999999999</v>
      </c>
      <c r="CU51" s="3">
        <f t="shared" si="40"/>
        <v>73.926254999999998</v>
      </c>
      <c r="CV51" s="3">
        <f t="shared" si="40"/>
        <v>77.016420000000011</v>
      </c>
      <c r="CW51" s="3">
        <f t="shared" si="40"/>
        <v>80.106584999999995</v>
      </c>
      <c r="CX51" s="3">
        <f t="shared" si="40"/>
        <v>83.196750000000009</v>
      </c>
      <c r="CY51" s="3">
        <f t="shared" si="40"/>
        <v>86.286915000000008</v>
      </c>
      <c r="CZ51" s="3">
        <f t="shared" si="40"/>
        <v>50.393460000000005</v>
      </c>
      <c r="DA51" s="3">
        <f t="shared" si="40"/>
        <v>53.483624999999989</v>
      </c>
      <c r="DB51" s="3">
        <f t="shared" si="40"/>
        <v>56.573789999999995</v>
      </c>
      <c r="DC51" s="3">
        <f t="shared" si="40"/>
        <v>59.663955000000001</v>
      </c>
      <c r="DD51" s="3">
        <f t="shared" si="40"/>
        <v>62.75412</v>
      </c>
      <c r="DE51" s="3">
        <f t="shared" si="40"/>
        <v>65.844284999999999</v>
      </c>
      <c r="DF51" s="3">
        <f t="shared" si="40"/>
        <v>68.934449999999998</v>
      </c>
      <c r="DG51" s="3">
        <f t="shared" si="40"/>
        <v>72.024615000000011</v>
      </c>
      <c r="DH51" s="3">
        <f t="shared" si="40"/>
        <v>75.114779999999996</v>
      </c>
      <c r="DI51" s="3">
        <f t="shared" si="40"/>
        <v>78.204944999999995</v>
      </c>
      <c r="DJ51" s="3">
        <f t="shared" si="40"/>
        <v>81.295110000000008</v>
      </c>
      <c r="DK51" s="3">
        <f t="shared" si="40"/>
        <v>84.385275000000007</v>
      </c>
      <c r="DL51" s="3">
        <f t="shared" si="40"/>
        <v>87.475439999999992</v>
      </c>
      <c r="DM51" s="3">
        <f t="shared" si="40"/>
        <v>90.565604999999991</v>
      </c>
      <c r="DN51" s="3">
        <f t="shared" si="40"/>
        <v>93.65576999999999</v>
      </c>
      <c r="DO51" s="3">
        <f t="shared" si="40"/>
        <v>96.745935000000003</v>
      </c>
      <c r="DP51" s="3">
        <f t="shared" si="40"/>
        <v>99.836100000000002</v>
      </c>
      <c r="DQ51" s="3">
        <f t="shared" si="40"/>
        <v>102.926265</v>
      </c>
      <c r="DR51" s="3">
        <f t="shared" si="40"/>
        <v>106.01643000000001</v>
      </c>
      <c r="DS51" s="3">
        <f t="shared" si="40"/>
        <v>109.10659500000001</v>
      </c>
      <c r="DT51" s="3">
        <f t="shared" si="40"/>
        <v>39.459030000000006</v>
      </c>
      <c r="DU51" s="3">
        <f t="shared" si="40"/>
        <v>42.549194999999997</v>
      </c>
      <c r="DV51" s="3">
        <f t="shared" si="40"/>
        <v>45.639360000000003</v>
      </c>
      <c r="DW51" s="3">
        <f t="shared" si="40"/>
        <v>48.729525000000002</v>
      </c>
      <c r="DX51" s="3">
        <f t="shared" si="40"/>
        <v>51.819689999999994</v>
      </c>
      <c r="DY51" s="3">
        <f t="shared" si="40"/>
        <v>54.909855</v>
      </c>
      <c r="DZ51" s="3">
        <f t="shared" si="40"/>
        <v>58.000020000000006</v>
      </c>
      <c r="EA51" s="3">
        <f t="shared" si="40"/>
        <v>61.090184999999998</v>
      </c>
      <c r="EB51" s="3">
        <f t="shared" si="40"/>
        <v>64.18034999999999</v>
      </c>
      <c r="EC51" s="3">
        <f>EC50*$C$45*EC48*EC49</f>
        <v>67.270515000000003</v>
      </c>
    </row>
    <row r="52" spans="1:133" s="58" customFormat="1" x14ac:dyDescent="0.25">
      <c r="A52" s="58" t="s">
        <v>41</v>
      </c>
      <c r="B52" s="58" t="s">
        <v>7</v>
      </c>
      <c r="D52" s="3">
        <f>EXP(-1.0587+0.8836*LN(D51)+0.284)</f>
        <v>0.23889641135058484</v>
      </c>
      <c r="E52" s="3">
        <f t="shared" ref="E52:BP52" si="41">EXP(-1.0587+0.8836*LN(E51)+0.284)</f>
        <v>1.4171432686695682</v>
      </c>
      <c r="F52" s="3">
        <f t="shared" si="41"/>
        <v>2.4599617723543021</v>
      </c>
      <c r="G52" s="3">
        <f t="shared" si="41"/>
        <v>3.4456831375475687</v>
      </c>
      <c r="H52" s="3">
        <f t="shared" si="41"/>
        <v>4.3950381371028842</v>
      </c>
      <c r="I52" s="3">
        <f t="shared" si="41"/>
        <v>5.3178883796080383</v>
      </c>
      <c r="J52" s="3">
        <f t="shared" si="41"/>
        <v>6.219992116690535</v>
      </c>
      <c r="K52" s="3">
        <f t="shared" si="41"/>
        <v>7.1051140755310147</v>
      </c>
      <c r="L52" s="3">
        <f t="shared" si="41"/>
        <v>7.9759015435654339</v>
      </c>
      <c r="M52" s="3">
        <f t="shared" si="41"/>
        <v>8.8343137033688315</v>
      </c>
      <c r="N52" s="3">
        <f t="shared" si="41"/>
        <v>9.6818566321273902</v>
      </c>
      <c r="O52" s="3">
        <f t="shared" si="41"/>
        <v>10.51972261684794</v>
      </c>
      <c r="P52" s="3">
        <f t="shared" si="41"/>
        <v>11.348877905878677</v>
      </c>
      <c r="Q52" s="3">
        <f t="shared" si="41"/>
        <v>12.170120683985465</v>
      </c>
      <c r="R52" s="3">
        <f t="shared" si="41"/>
        <v>12.984120883554931</v>
      </c>
      <c r="S52" s="3">
        <f t="shared" si="41"/>
        <v>13.791448410070794</v>
      </c>
      <c r="T52" s="3">
        <f t="shared" si="41"/>
        <v>14.592593698531608</v>
      </c>
      <c r="U52" s="3">
        <f t="shared" si="41"/>
        <v>15.387983031838074</v>
      </c>
      <c r="V52" s="3">
        <f t="shared" si="41"/>
        <v>16.17799018423143</v>
      </c>
      <c r="W52" s="3">
        <f t="shared" si="41"/>
        <v>16.962945425739917</v>
      </c>
      <c r="X52" s="3">
        <f t="shared" si="41"/>
        <v>17.74314259256877</v>
      </c>
      <c r="Y52" s="3">
        <f t="shared" si="41"/>
        <v>18.518844714348148</v>
      </c>
      <c r="Z52" s="3">
        <f t="shared" si="41"/>
        <v>19.290288547183096</v>
      </c>
      <c r="AA52" s="3">
        <f t="shared" si="41"/>
        <v>20.057688265107092</v>
      </c>
      <c r="AB52" s="3">
        <f t="shared" si="41"/>
        <v>20.821238495819017</v>
      </c>
      <c r="AC52" s="3">
        <f t="shared" si="41"/>
        <v>21.581116839522952</v>
      </c>
      <c r="AD52" s="3">
        <f t="shared" si="41"/>
        <v>22.337485975945103</v>
      </c>
      <c r="AE52" s="3">
        <f t="shared" si="41"/>
        <v>23.090495440038019</v>
      </c>
      <c r="AF52" s="3">
        <f t="shared" si="41"/>
        <v>23.840283128754983</v>
      </c>
      <c r="AG52" s="6">
        <f t="shared" si="41"/>
        <v>14.100288277149778</v>
      </c>
      <c r="AH52" s="3">
        <f t="shared" si="41"/>
        <v>14.899172382244668</v>
      </c>
      <c r="AI52" s="3">
        <f t="shared" si="41"/>
        <v>15.692449964134569</v>
      </c>
      <c r="AJ52" s="3">
        <f t="shared" si="41"/>
        <v>16.480477117579635</v>
      </c>
      <c r="AK52" s="3">
        <f t="shared" si="41"/>
        <v>17.263569350767771</v>
      </c>
      <c r="AL52" s="3">
        <f t="shared" si="41"/>
        <v>18.042008051557492</v>
      </c>
      <c r="AM52" s="3">
        <f t="shared" si="41"/>
        <v>18.816045658650115</v>
      </c>
      <c r="AN52" s="3">
        <f t="shared" si="41"/>
        <v>19.585909845227118</v>
      </c>
      <c r="AO52" s="3">
        <f t="shared" si="41"/>
        <v>20.351806939131958</v>
      </c>
      <c r="AP52" s="3">
        <f t="shared" si="41"/>
        <v>21.113924745457616</v>
      </c>
      <c r="AQ52" s="3">
        <f t="shared" si="41"/>
        <v>21.872434896068526</v>
      </c>
      <c r="AR52" s="3">
        <f t="shared" si="41"/>
        <v>22.627494820770988</v>
      </c>
      <c r="AS52" s="3">
        <f t="shared" si="41"/>
        <v>23.379249413025555</v>
      </c>
      <c r="AT52" s="3">
        <f t="shared" si="41"/>
        <v>24.127832446912411</v>
      </c>
      <c r="AU52" s="3">
        <f t="shared" si="41"/>
        <v>24.873367789912262</v>
      </c>
      <c r="AV52" s="3">
        <f t="shared" si="41"/>
        <v>25.61597044684267</v>
      </c>
      <c r="AW52" s="3">
        <f t="shared" si="41"/>
        <v>26.355747463216254</v>
      </c>
      <c r="AX52" s="3">
        <f t="shared" si="41"/>
        <v>27.092798710808037</v>
      </c>
      <c r="AY52" s="3">
        <f t="shared" si="41"/>
        <v>27.827217573938761</v>
      </c>
      <c r="AZ52" s="3">
        <f t="shared" si="41"/>
        <v>28.559091551608109</v>
      </c>
      <c r="BA52" s="3">
        <f t="shared" si="41"/>
        <v>29.288502787933243</v>
      </c>
      <c r="BB52" s="3">
        <f t="shared" si="41"/>
        <v>13.853288666076635</v>
      </c>
      <c r="BC52" s="3">
        <f t="shared" si="41"/>
        <v>14.653976787218177</v>
      </c>
      <c r="BD52" s="3">
        <f t="shared" si="41"/>
        <v>15.448939440479705</v>
      </c>
      <c r="BE52" s="3">
        <f t="shared" si="41"/>
        <v>16.238546762249563</v>
      </c>
      <c r="BF52" s="3">
        <f t="shared" si="41"/>
        <v>17.023125989902105</v>
      </c>
      <c r="BG52" s="3">
        <f t="shared" si="41"/>
        <v>17.802968405914374</v>
      </c>
      <c r="BH52" s="3">
        <f t="shared" si="41"/>
        <v>18.578334870013151</v>
      </c>
      <c r="BI52" s="3">
        <f t="shared" si="41"/>
        <v>19.349460279519423</v>
      </c>
      <c r="BJ52" s="3">
        <f t="shared" si="41"/>
        <v>20.11655720446338</v>
      </c>
      <c r="BK52" s="3">
        <f t="shared" si="41"/>
        <v>20.879818879130593</v>
      </c>
      <c r="BL52" s="3">
        <f t="shared" si="41"/>
        <v>21.639421685853584</v>
      </c>
      <c r="BM52" s="3">
        <f t="shared" si="41"/>
        <v>22.395527233949739</v>
      </c>
      <c r="BN52" s="3">
        <f t="shared" si="41"/>
        <v>23.148284112720511</v>
      </c>
      <c r="BO52" s="3">
        <f t="shared" si="41"/>
        <v>23.897829379710128</v>
      </c>
      <c r="BP52" s="3">
        <f t="shared" si="41"/>
        <v>24.644289832168258</v>
      </c>
      <c r="BQ52" s="3">
        <f t="shared" ref="BQ52:CE52" si="42">EXP(-1.0587+0.8836*LN(BQ51)+0.284)</f>
        <v>15.996140629858898</v>
      </c>
      <c r="BR52" s="3">
        <f t="shared" si="42"/>
        <v>16.782234389811176</v>
      </c>
      <c r="BS52" s="3">
        <f t="shared" si="42"/>
        <v>17.563505186191531</v>
      </c>
      <c r="BT52" s="3">
        <f t="shared" si="42"/>
        <v>18.340222720298055</v>
      </c>
      <c r="BU52" s="3">
        <f t="shared" si="42"/>
        <v>19.112629456463857</v>
      </c>
      <c r="BV52" s="3">
        <f t="shared" si="42"/>
        <v>19.880944489170812</v>
      </c>
      <c r="BW52" s="3">
        <f t="shared" si="42"/>
        <v>20.645366716322055</v>
      </c>
      <c r="BX52" s="3">
        <f t="shared" si="42"/>
        <v>21.406077466982808</v>
      </c>
      <c r="BY52" s="3">
        <f t="shared" si="42"/>
        <v>22.163242695512878</v>
      </c>
      <c r="BZ52" s="3">
        <f t="shared" si="42"/>
        <v>22.917014827615418</v>
      </c>
      <c r="CA52" s="3">
        <f t="shared" si="42"/>
        <v>14.285164090213369</v>
      </c>
      <c r="CB52" s="3">
        <f t="shared" si="42"/>
        <v>15.082720373329696</v>
      </c>
      <c r="CC52" s="3">
        <f t="shared" si="42"/>
        <v>15.874756307565589</v>
      </c>
      <c r="CD52" s="3">
        <f t="shared" si="42"/>
        <v>16.661617965642304</v>
      </c>
      <c r="CE52" s="3">
        <f t="shared" si="42"/>
        <v>17.443612460939061</v>
      </c>
      <c r="CF52" s="3">
        <f>EXP(-1.0587+0.8836*LN(CF51)+0.284)</f>
        <v>18.221014081969866</v>
      </c>
      <c r="CG52" s="3">
        <f t="shared" ref="CG52:EC52" si="43">EXP(-1.0587+0.8836*LN(CG51)+0.284)</f>
        <v>18.994069211909693</v>
      </c>
      <c r="CH52" s="3">
        <f t="shared" si="43"/>
        <v>19.7630003186149</v>
      </c>
      <c r="CI52" s="3">
        <f t="shared" si="43"/>
        <v>20.528009223908107</v>
      </c>
      <c r="CJ52" s="3">
        <f t="shared" si="43"/>
        <v>21.289279807184791</v>
      </c>
      <c r="CK52" s="3">
        <f t="shared" si="43"/>
        <v>12.796886277538119</v>
      </c>
      <c r="CL52" s="3">
        <f t="shared" si="43"/>
        <v>13.60570750631989</v>
      </c>
      <c r="CM52" s="3">
        <f t="shared" si="43"/>
        <v>14.408239503220539</v>
      </c>
      <c r="CN52" s="3">
        <f t="shared" si="43"/>
        <v>15.204922207875695</v>
      </c>
      <c r="CO52" s="3">
        <f t="shared" si="43"/>
        <v>15.996140629858898</v>
      </c>
      <c r="CP52" s="3">
        <f t="shared" si="43"/>
        <v>16.782234389811176</v>
      </c>
      <c r="CQ52" s="3">
        <f t="shared" si="43"/>
        <v>17.563505186191531</v>
      </c>
      <c r="CR52" s="3">
        <f t="shared" si="43"/>
        <v>18.340222720298055</v>
      </c>
      <c r="CS52" s="3">
        <f t="shared" si="43"/>
        <v>19.112629456463857</v>
      </c>
      <c r="CT52" s="3">
        <f t="shared" si="43"/>
        <v>19.880944489170812</v>
      </c>
      <c r="CU52" s="3">
        <f t="shared" si="43"/>
        <v>20.645366716322055</v>
      </c>
      <c r="CV52" s="3">
        <f t="shared" si="43"/>
        <v>21.406077466982808</v>
      </c>
      <c r="CW52" s="3">
        <f t="shared" si="43"/>
        <v>22.163242695512878</v>
      </c>
      <c r="CX52" s="3">
        <f t="shared" si="43"/>
        <v>22.917014827615418</v>
      </c>
      <c r="CY52" s="3">
        <f t="shared" si="43"/>
        <v>23.6675343244051</v>
      </c>
      <c r="CZ52" s="3">
        <f t="shared" si="43"/>
        <v>14.715326022590173</v>
      </c>
      <c r="DA52" s="3">
        <f t="shared" si="43"/>
        <v>15.509864181676278</v>
      </c>
      <c r="DB52" s="3">
        <f t="shared" si="43"/>
        <v>16.299073605765066</v>
      </c>
      <c r="DC52" s="3">
        <f t="shared" si="43"/>
        <v>17.083278540436641</v>
      </c>
      <c r="DD52" s="3">
        <f t="shared" si="43"/>
        <v>17.862767747010434</v>
      </c>
      <c r="DE52" s="3">
        <f t="shared" si="43"/>
        <v>18.637799941583417</v>
      </c>
      <c r="DF52" s="3">
        <f t="shared" si="43"/>
        <v>19.408608184114161</v>
      </c>
      <c r="DG52" s="3">
        <f t="shared" si="43"/>
        <v>20.17540345826534</v>
      </c>
      <c r="DH52" s="3">
        <f t="shared" si="43"/>
        <v>20.938377619556316</v>
      </c>
      <c r="DI52" s="3">
        <f t="shared" si="43"/>
        <v>21.697705844711209</v>
      </c>
      <c r="DJ52" s="3">
        <f t="shared" si="43"/>
        <v>22.453548682981534</v>
      </c>
      <c r="DK52" s="3">
        <f t="shared" si="43"/>
        <v>23.206053786800798</v>
      </c>
      <c r="DL52" s="3">
        <f t="shared" si="43"/>
        <v>23.955357381809026</v>
      </c>
      <c r="DM52" s="3">
        <f t="shared" si="43"/>
        <v>24.701585523320126</v>
      </c>
      <c r="DN52" s="3">
        <f t="shared" si="43"/>
        <v>25.444855176484861</v>
      </c>
      <c r="DO52" s="3">
        <f t="shared" si="43"/>
        <v>26.185275149889883</v>
      </c>
      <c r="DP52" s="3">
        <f t="shared" si="43"/>
        <v>26.92294690652556</v>
      </c>
      <c r="DQ52" s="3">
        <f t="shared" si="43"/>
        <v>27.657965271527328</v>
      </c>
      <c r="DR52" s="3">
        <f t="shared" si="43"/>
        <v>28.390419052534924</v>
      </c>
      <c r="DS52" s="3">
        <f t="shared" si="43"/>
        <v>29.120391585689696</v>
      </c>
      <c r="DT52" s="3">
        <f t="shared" si="43"/>
        <v>11.855149317200157</v>
      </c>
      <c r="DU52" s="3">
        <f t="shared" si="43"/>
        <v>12.671862736475713</v>
      </c>
      <c r="DV52" s="3">
        <f t="shared" si="43"/>
        <v>13.481694679729028</v>
      </c>
      <c r="DW52" s="3">
        <f t="shared" si="43"/>
        <v>14.285164090213369</v>
      </c>
      <c r="DX52" s="3">
        <f t="shared" si="43"/>
        <v>15.082720373329696</v>
      </c>
      <c r="DY52" s="3">
        <f t="shared" si="43"/>
        <v>15.874756307565589</v>
      </c>
      <c r="DZ52" s="3">
        <f t="shared" si="43"/>
        <v>16.661617965642304</v>
      </c>
      <c r="EA52" s="3">
        <f t="shared" si="43"/>
        <v>17.443612460939061</v>
      </c>
      <c r="EB52" s="3">
        <f t="shared" si="43"/>
        <v>18.221014081969866</v>
      </c>
      <c r="EC52" s="3">
        <f t="shared" si="43"/>
        <v>18.994069211909693</v>
      </c>
    </row>
    <row r="53" spans="1:133" s="58" customFormat="1" x14ac:dyDescent="0.25">
      <c r="A53" s="58" t="s">
        <v>42</v>
      </c>
      <c r="B53" s="58" t="s">
        <v>0</v>
      </c>
      <c r="D53" s="3">
        <f>$C$45*70</f>
        <v>55.649999999999991</v>
      </c>
      <c r="E53" s="3">
        <f t="shared" ref="E53:BP53" si="44">$C$45*70</f>
        <v>55.649999999999991</v>
      </c>
      <c r="F53" s="3">
        <f t="shared" si="44"/>
        <v>55.649999999999991</v>
      </c>
      <c r="G53" s="3">
        <f t="shared" si="44"/>
        <v>55.649999999999991</v>
      </c>
      <c r="H53" s="3">
        <f t="shared" si="44"/>
        <v>55.649999999999991</v>
      </c>
      <c r="I53" s="3">
        <f t="shared" si="44"/>
        <v>55.649999999999991</v>
      </c>
      <c r="J53" s="3">
        <f t="shared" si="44"/>
        <v>55.649999999999991</v>
      </c>
      <c r="K53" s="3">
        <f t="shared" si="44"/>
        <v>55.649999999999991</v>
      </c>
      <c r="L53" s="3">
        <f t="shared" si="44"/>
        <v>55.649999999999991</v>
      </c>
      <c r="M53" s="3">
        <f t="shared" si="44"/>
        <v>55.649999999999991</v>
      </c>
      <c r="N53" s="3">
        <f t="shared" si="44"/>
        <v>55.649999999999991</v>
      </c>
      <c r="O53" s="3">
        <f t="shared" si="44"/>
        <v>55.649999999999991</v>
      </c>
      <c r="P53" s="3">
        <f t="shared" si="44"/>
        <v>55.649999999999991</v>
      </c>
      <c r="Q53" s="3">
        <f t="shared" si="44"/>
        <v>55.649999999999991</v>
      </c>
      <c r="R53" s="3">
        <f t="shared" si="44"/>
        <v>55.649999999999991</v>
      </c>
      <c r="S53" s="3">
        <f t="shared" si="44"/>
        <v>55.649999999999991</v>
      </c>
      <c r="T53" s="3">
        <f t="shared" si="44"/>
        <v>55.649999999999991</v>
      </c>
      <c r="U53" s="3">
        <f t="shared" si="44"/>
        <v>55.649999999999991</v>
      </c>
      <c r="V53" s="3">
        <f t="shared" si="44"/>
        <v>55.649999999999991</v>
      </c>
      <c r="W53" s="3">
        <f t="shared" si="44"/>
        <v>55.649999999999991</v>
      </c>
      <c r="X53" s="3">
        <f t="shared" si="44"/>
        <v>55.649999999999991</v>
      </c>
      <c r="Y53" s="3">
        <f t="shared" si="44"/>
        <v>55.649999999999991</v>
      </c>
      <c r="Z53" s="3">
        <f t="shared" si="44"/>
        <v>55.649999999999991</v>
      </c>
      <c r="AA53" s="3">
        <f t="shared" si="44"/>
        <v>55.649999999999991</v>
      </c>
      <c r="AB53" s="3">
        <f t="shared" si="44"/>
        <v>55.649999999999991</v>
      </c>
      <c r="AC53" s="3">
        <f t="shared" si="44"/>
        <v>55.649999999999991</v>
      </c>
      <c r="AD53" s="3">
        <f t="shared" si="44"/>
        <v>55.649999999999991</v>
      </c>
      <c r="AE53" s="3">
        <f t="shared" si="44"/>
        <v>55.649999999999991</v>
      </c>
      <c r="AF53" s="3">
        <f t="shared" si="44"/>
        <v>55.649999999999991</v>
      </c>
      <c r="AG53" s="6">
        <f t="shared" si="44"/>
        <v>55.649999999999991</v>
      </c>
      <c r="AH53" s="3">
        <f t="shared" si="44"/>
        <v>55.649999999999991</v>
      </c>
      <c r="AI53" s="3">
        <f t="shared" si="44"/>
        <v>55.649999999999991</v>
      </c>
      <c r="AJ53" s="3">
        <f t="shared" si="44"/>
        <v>55.649999999999991</v>
      </c>
      <c r="AK53" s="3">
        <f t="shared" si="44"/>
        <v>55.649999999999991</v>
      </c>
      <c r="AL53" s="3">
        <f t="shared" si="44"/>
        <v>55.649999999999991</v>
      </c>
      <c r="AM53" s="3">
        <f t="shared" si="44"/>
        <v>55.649999999999991</v>
      </c>
      <c r="AN53" s="3">
        <f t="shared" si="44"/>
        <v>55.649999999999991</v>
      </c>
      <c r="AO53" s="3">
        <f t="shared" si="44"/>
        <v>55.649999999999991</v>
      </c>
      <c r="AP53" s="3">
        <f t="shared" si="44"/>
        <v>55.649999999999991</v>
      </c>
      <c r="AQ53" s="3">
        <f t="shared" si="44"/>
        <v>55.649999999999991</v>
      </c>
      <c r="AR53" s="3">
        <f t="shared" si="44"/>
        <v>55.649999999999991</v>
      </c>
      <c r="AS53" s="3">
        <f t="shared" si="44"/>
        <v>55.649999999999991</v>
      </c>
      <c r="AT53" s="3">
        <f t="shared" si="44"/>
        <v>55.649999999999991</v>
      </c>
      <c r="AU53" s="3">
        <f t="shared" si="44"/>
        <v>55.649999999999991</v>
      </c>
      <c r="AV53" s="3">
        <f t="shared" si="44"/>
        <v>55.649999999999991</v>
      </c>
      <c r="AW53" s="3">
        <f t="shared" si="44"/>
        <v>55.649999999999991</v>
      </c>
      <c r="AX53" s="3">
        <f t="shared" si="44"/>
        <v>55.649999999999991</v>
      </c>
      <c r="AY53" s="3">
        <f t="shared" si="44"/>
        <v>55.649999999999991</v>
      </c>
      <c r="AZ53" s="3">
        <f t="shared" si="44"/>
        <v>55.649999999999991</v>
      </c>
      <c r="BA53" s="3">
        <f t="shared" si="44"/>
        <v>55.649999999999991</v>
      </c>
      <c r="BB53" s="3">
        <f t="shared" si="44"/>
        <v>55.649999999999991</v>
      </c>
      <c r="BC53" s="3">
        <f t="shared" si="44"/>
        <v>55.649999999999991</v>
      </c>
      <c r="BD53" s="3">
        <f t="shared" si="44"/>
        <v>55.649999999999991</v>
      </c>
      <c r="BE53" s="3">
        <f t="shared" si="44"/>
        <v>55.649999999999991</v>
      </c>
      <c r="BF53" s="3">
        <f t="shared" si="44"/>
        <v>55.649999999999991</v>
      </c>
      <c r="BG53" s="3">
        <f t="shared" si="44"/>
        <v>55.649999999999991</v>
      </c>
      <c r="BH53" s="3">
        <f t="shared" si="44"/>
        <v>55.649999999999991</v>
      </c>
      <c r="BI53" s="3">
        <f t="shared" si="44"/>
        <v>55.649999999999991</v>
      </c>
      <c r="BJ53" s="3">
        <f t="shared" si="44"/>
        <v>55.649999999999991</v>
      </c>
      <c r="BK53" s="3">
        <f t="shared" si="44"/>
        <v>55.649999999999991</v>
      </c>
      <c r="BL53" s="3">
        <f t="shared" si="44"/>
        <v>55.649999999999991</v>
      </c>
      <c r="BM53" s="3">
        <f t="shared" si="44"/>
        <v>55.649999999999991</v>
      </c>
      <c r="BN53" s="3">
        <f t="shared" si="44"/>
        <v>55.649999999999991</v>
      </c>
      <c r="BO53" s="3">
        <f t="shared" si="44"/>
        <v>55.649999999999991</v>
      </c>
      <c r="BP53" s="3">
        <f t="shared" si="44"/>
        <v>55.649999999999991</v>
      </c>
      <c r="BQ53" s="3">
        <f t="shared" ref="BQ53:EB53" si="45">$C$45*70</f>
        <v>55.649999999999991</v>
      </c>
      <c r="BR53" s="3">
        <f t="shared" si="45"/>
        <v>55.649999999999991</v>
      </c>
      <c r="BS53" s="3">
        <f t="shared" si="45"/>
        <v>55.649999999999991</v>
      </c>
      <c r="BT53" s="3">
        <f t="shared" si="45"/>
        <v>55.649999999999991</v>
      </c>
      <c r="BU53" s="3">
        <f t="shared" si="45"/>
        <v>55.649999999999991</v>
      </c>
      <c r="BV53" s="3">
        <f t="shared" si="45"/>
        <v>55.649999999999991</v>
      </c>
      <c r="BW53" s="3">
        <f t="shared" si="45"/>
        <v>55.649999999999991</v>
      </c>
      <c r="BX53" s="3">
        <f t="shared" si="45"/>
        <v>55.649999999999991</v>
      </c>
      <c r="BY53" s="3">
        <f t="shared" si="45"/>
        <v>55.649999999999991</v>
      </c>
      <c r="BZ53" s="3">
        <f t="shared" si="45"/>
        <v>55.649999999999991</v>
      </c>
      <c r="CA53" s="3">
        <f t="shared" si="45"/>
        <v>55.649999999999991</v>
      </c>
      <c r="CB53" s="3">
        <f t="shared" si="45"/>
        <v>55.649999999999991</v>
      </c>
      <c r="CC53" s="3">
        <f t="shared" si="45"/>
        <v>55.649999999999991</v>
      </c>
      <c r="CD53" s="3">
        <f t="shared" si="45"/>
        <v>55.649999999999991</v>
      </c>
      <c r="CE53" s="3">
        <f t="shared" si="45"/>
        <v>55.649999999999991</v>
      </c>
      <c r="CF53" s="3">
        <f t="shared" si="45"/>
        <v>55.649999999999991</v>
      </c>
      <c r="CG53" s="3">
        <f t="shared" si="45"/>
        <v>55.649999999999991</v>
      </c>
      <c r="CH53" s="3">
        <f t="shared" si="45"/>
        <v>55.649999999999991</v>
      </c>
      <c r="CI53" s="3">
        <f t="shared" si="45"/>
        <v>55.649999999999991</v>
      </c>
      <c r="CJ53" s="3">
        <f t="shared" si="45"/>
        <v>55.649999999999991</v>
      </c>
      <c r="CK53" s="3">
        <f t="shared" si="45"/>
        <v>55.649999999999991</v>
      </c>
      <c r="CL53" s="3">
        <f t="shared" si="45"/>
        <v>55.649999999999991</v>
      </c>
      <c r="CM53" s="3">
        <f t="shared" si="45"/>
        <v>55.649999999999991</v>
      </c>
      <c r="CN53" s="3">
        <f t="shared" si="45"/>
        <v>55.649999999999991</v>
      </c>
      <c r="CO53" s="3">
        <f t="shared" si="45"/>
        <v>55.649999999999991</v>
      </c>
      <c r="CP53" s="3">
        <f t="shared" si="45"/>
        <v>55.649999999999991</v>
      </c>
      <c r="CQ53" s="3">
        <f t="shared" si="45"/>
        <v>55.649999999999991</v>
      </c>
      <c r="CR53" s="3">
        <f t="shared" si="45"/>
        <v>55.649999999999991</v>
      </c>
      <c r="CS53" s="3">
        <f t="shared" si="45"/>
        <v>55.649999999999991</v>
      </c>
      <c r="CT53" s="3">
        <f t="shared" si="45"/>
        <v>55.649999999999991</v>
      </c>
      <c r="CU53" s="3">
        <f t="shared" si="45"/>
        <v>55.649999999999991</v>
      </c>
      <c r="CV53" s="3">
        <f t="shared" si="45"/>
        <v>55.649999999999991</v>
      </c>
      <c r="CW53" s="3">
        <f t="shared" si="45"/>
        <v>55.649999999999991</v>
      </c>
      <c r="CX53" s="3">
        <f t="shared" si="45"/>
        <v>55.649999999999991</v>
      </c>
      <c r="CY53" s="3">
        <f t="shared" si="45"/>
        <v>55.649999999999991</v>
      </c>
      <c r="CZ53" s="3">
        <f t="shared" si="45"/>
        <v>55.649999999999991</v>
      </c>
      <c r="DA53" s="3">
        <f t="shared" si="45"/>
        <v>55.649999999999991</v>
      </c>
      <c r="DB53" s="3">
        <f t="shared" si="45"/>
        <v>55.649999999999991</v>
      </c>
      <c r="DC53" s="3">
        <f t="shared" si="45"/>
        <v>55.649999999999991</v>
      </c>
      <c r="DD53" s="3">
        <f t="shared" si="45"/>
        <v>55.649999999999991</v>
      </c>
      <c r="DE53" s="3">
        <f t="shared" si="45"/>
        <v>55.649999999999991</v>
      </c>
      <c r="DF53" s="3">
        <f t="shared" si="45"/>
        <v>55.649999999999991</v>
      </c>
      <c r="DG53" s="3">
        <f t="shared" si="45"/>
        <v>55.649999999999991</v>
      </c>
      <c r="DH53" s="3">
        <f t="shared" si="45"/>
        <v>55.649999999999991</v>
      </c>
      <c r="DI53" s="3">
        <f t="shared" si="45"/>
        <v>55.649999999999991</v>
      </c>
      <c r="DJ53" s="3">
        <f t="shared" si="45"/>
        <v>55.649999999999991</v>
      </c>
      <c r="DK53" s="3">
        <f t="shared" si="45"/>
        <v>55.649999999999991</v>
      </c>
      <c r="DL53" s="3">
        <f t="shared" si="45"/>
        <v>55.649999999999991</v>
      </c>
      <c r="DM53" s="3">
        <f t="shared" si="45"/>
        <v>55.649999999999991</v>
      </c>
      <c r="DN53" s="3">
        <f t="shared" si="45"/>
        <v>55.649999999999991</v>
      </c>
      <c r="DO53" s="3">
        <f t="shared" si="45"/>
        <v>55.649999999999991</v>
      </c>
      <c r="DP53" s="3">
        <f t="shared" si="45"/>
        <v>55.649999999999991</v>
      </c>
      <c r="DQ53" s="3">
        <f t="shared" si="45"/>
        <v>55.649999999999991</v>
      </c>
      <c r="DR53" s="3">
        <f t="shared" si="45"/>
        <v>55.649999999999991</v>
      </c>
      <c r="DS53" s="3">
        <f t="shared" si="45"/>
        <v>55.649999999999991</v>
      </c>
      <c r="DT53" s="3">
        <f t="shared" si="45"/>
        <v>55.649999999999991</v>
      </c>
      <c r="DU53" s="3">
        <f t="shared" si="45"/>
        <v>55.649999999999991</v>
      </c>
      <c r="DV53" s="3">
        <f t="shared" si="45"/>
        <v>55.649999999999991</v>
      </c>
      <c r="DW53" s="3">
        <f t="shared" si="45"/>
        <v>55.649999999999991</v>
      </c>
      <c r="DX53" s="3">
        <f t="shared" si="45"/>
        <v>55.649999999999991</v>
      </c>
      <c r="DY53" s="3">
        <f t="shared" si="45"/>
        <v>55.649999999999991</v>
      </c>
      <c r="DZ53" s="3">
        <f t="shared" si="45"/>
        <v>55.649999999999991</v>
      </c>
      <c r="EA53" s="3">
        <f t="shared" si="45"/>
        <v>55.649999999999991</v>
      </c>
      <c r="EB53" s="3">
        <f t="shared" si="45"/>
        <v>55.649999999999991</v>
      </c>
      <c r="EC53" s="3">
        <f>$C$45*70</f>
        <v>55.649999999999991</v>
      </c>
    </row>
    <row r="54" spans="1:133" s="58" customFormat="1" x14ac:dyDescent="0.25">
      <c r="A54" s="58" t="s">
        <v>43</v>
      </c>
      <c r="B54" s="58" t="s">
        <v>8</v>
      </c>
      <c r="D54" s="3">
        <v>0</v>
      </c>
      <c r="E54" s="3">
        <f>D54+$AG$37/30</f>
        <v>0.35333333333333339</v>
      </c>
      <c r="F54" s="3">
        <f>E54+$AG$37/30</f>
        <v>0.70666666666666678</v>
      </c>
      <c r="G54" s="3">
        <f t="shared" ref="G54:AE54" si="46">F54+$AG$37/30</f>
        <v>1.06</v>
      </c>
      <c r="H54" s="3">
        <f t="shared" si="46"/>
        <v>1.4133333333333336</v>
      </c>
      <c r="I54" s="3">
        <f t="shared" si="46"/>
        <v>1.7666666666666671</v>
      </c>
      <c r="J54" s="3">
        <f t="shared" si="46"/>
        <v>2.1200000000000006</v>
      </c>
      <c r="K54" s="3">
        <f t="shared" si="46"/>
        <v>2.473333333333334</v>
      </c>
      <c r="L54" s="3">
        <f t="shared" si="46"/>
        <v>2.8266666666666675</v>
      </c>
      <c r="M54" s="3">
        <f t="shared" si="46"/>
        <v>3.180000000000001</v>
      </c>
      <c r="N54" s="3">
        <f t="shared" si="46"/>
        <v>3.5333333333333345</v>
      </c>
      <c r="O54" s="3">
        <f t="shared" si="46"/>
        <v>3.886666666666668</v>
      </c>
      <c r="P54" s="3">
        <f t="shared" si="46"/>
        <v>4.2400000000000011</v>
      </c>
      <c r="Q54" s="3">
        <f t="shared" si="46"/>
        <v>4.5933333333333346</v>
      </c>
      <c r="R54" s="3">
        <f t="shared" si="46"/>
        <v>4.9466666666666681</v>
      </c>
      <c r="S54" s="3">
        <f t="shared" si="46"/>
        <v>5.3000000000000016</v>
      </c>
      <c r="T54" s="3">
        <f t="shared" si="46"/>
        <v>5.6533333333333351</v>
      </c>
      <c r="U54" s="3">
        <f t="shared" si="46"/>
        <v>6.0066666666666686</v>
      </c>
      <c r="V54" s="3">
        <f t="shared" si="46"/>
        <v>6.3600000000000021</v>
      </c>
      <c r="W54" s="3">
        <f t="shared" si="46"/>
        <v>6.7133333333333356</v>
      </c>
      <c r="X54" s="3">
        <f t="shared" si="46"/>
        <v>7.0666666666666691</v>
      </c>
      <c r="Y54" s="3">
        <f t="shared" si="46"/>
        <v>7.4200000000000026</v>
      </c>
      <c r="Z54" s="3">
        <f t="shared" si="46"/>
        <v>7.7733333333333361</v>
      </c>
      <c r="AA54" s="3">
        <f t="shared" si="46"/>
        <v>8.1266666666666687</v>
      </c>
      <c r="AB54" s="3">
        <f t="shared" si="46"/>
        <v>8.4800000000000022</v>
      </c>
      <c r="AC54" s="3">
        <f t="shared" si="46"/>
        <v>8.8333333333333357</v>
      </c>
      <c r="AD54" s="3">
        <f t="shared" si="46"/>
        <v>9.1866666666666692</v>
      </c>
      <c r="AE54" s="3">
        <f t="shared" si="46"/>
        <v>9.5400000000000027</v>
      </c>
      <c r="AF54" s="3">
        <f>AE54+$AG$37/30</f>
        <v>9.8933333333333362</v>
      </c>
      <c r="AG54" s="6">
        <f>10*$C$45</f>
        <v>7.9499999999999993</v>
      </c>
      <c r="AH54" s="3">
        <f>10*$C$45</f>
        <v>7.9499999999999993</v>
      </c>
      <c r="AI54" s="3">
        <f t="shared" ref="AI54:CT54" si="47">10*$C$45</f>
        <v>7.9499999999999993</v>
      </c>
      <c r="AJ54" s="3">
        <f t="shared" si="47"/>
        <v>7.9499999999999993</v>
      </c>
      <c r="AK54" s="3">
        <f t="shared" si="47"/>
        <v>7.9499999999999993</v>
      </c>
      <c r="AL54" s="3">
        <f t="shared" si="47"/>
        <v>7.9499999999999993</v>
      </c>
      <c r="AM54" s="3">
        <f t="shared" si="47"/>
        <v>7.9499999999999993</v>
      </c>
      <c r="AN54" s="3">
        <f t="shared" si="47"/>
        <v>7.9499999999999993</v>
      </c>
      <c r="AO54" s="3">
        <f t="shared" si="47"/>
        <v>7.9499999999999993</v>
      </c>
      <c r="AP54" s="3">
        <f t="shared" si="47"/>
        <v>7.9499999999999993</v>
      </c>
      <c r="AQ54" s="3">
        <f t="shared" si="47"/>
        <v>7.9499999999999993</v>
      </c>
      <c r="AR54" s="3">
        <f t="shared" si="47"/>
        <v>7.9499999999999993</v>
      </c>
      <c r="AS54" s="3">
        <f t="shared" si="47"/>
        <v>7.9499999999999993</v>
      </c>
      <c r="AT54" s="3">
        <f t="shared" si="47"/>
        <v>7.9499999999999993</v>
      </c>
      <c r="AU54" s="3">
        <f t="shared" si="47"/>
        <v>7.9499999999999993</v>
      </c>
      <c r="AV54" s="3">
        <f t="shared" si="47"/>
        <v>7.9499999999999993</v>
      </c>
      <c r="AW54" s="3">
        <f t="shared" si="47"/>
        <v>7.9499999999999993</v>
      </c>
      <c r="AX54" s="3">
        <f t="shared" si="47"/>
        <v>7.9499999999999993</v>
      </c>
      <c r="AY54" s="3">
        <f t="shared" si="47"/>
        <v>7.9499999999999993</v>
      </c>
      <c r="AZ54" s="3">
        <f t="shared" si="47"/>
        <v>7.9499999999999993</v>
      </c>
      <c r="BA54" s="3">
        <f t="shared" si="47"/>
        <v>7.9499999999999993</v>
      </c>
      <c r="BB54" s="3">
        <f t="shared" si="47"/>
        <v>7.9499999999999993</v>
      </c>
      <c r="BC54" s="3">
        <f t="shared" si="47"/>
        <v>7.9499999999999993</v>
      </c>
      <c r="BD54" s="3">
        <f t="shared" si="47"/>
        <v>7.9499999999999993</v>
      </c>
      <c r="BE54" s="3">
        <f t="shared" si="47"/>
        <v>7.9499999999999993</v>
      </c>
      <c r="BF54" s="3">
        <f t="shared" si="47"/>
        <v>7.9499999999999993</v>
      </c>
      <c r="BG54" s="3">
        <f t="shared" si="47"/>
        <v>7.9499999999999993</v>
      </c>
      <c r="BH54" s="3">
        <f t="shared" si="47"/>
        <v>7.9499999999999993</v>
      </c>
      <c r="BI54" s="3">
        <f t="shared" si="47"/>
        <v>7.9499999999999993</v>
      </c>
      <c r="BJ54" s="3">
        <f t="shared" si="47"/>
        <v>7.9499999999999993</v>
      </c>
      <c r="BK54" s="3">
        <f t="shared" si="47"/>
        <v>7.9499999999999993</v>
      </c>
      <c r="BL54" s="3">
        <f t="shared" si="47"/>
        <v>7.9499999999999993</v>
      </c>
      <c r="BM54" s="3">
        <f t="shared" si="47"/>
        <v>7.9499999999999993</v>
      </c>
      <c r="BN54" s="3">
        <f t="shared" si="47"/>
        <v>7.9499999999999993</v>
      </c>
      <c r="BO54" s="3">
        <f t="shared" si="47"/>
        <v>7.9499999999999993</v>
      </c>
      <c r="BP54" s="3">
        <f t="shared" si="47"/>
        <v>7.9499999999999993</v>
      </c>
      <c r="BQ54" s="3">
        <f t="shared" si="47"/>
        <v>7.9499999999999993</v>
      </c>
      <c r="BR54" s="3">
        <f t="shared" si="47"/>
        <v>7.9499999999999993</v>
      </c>
      <c r="BS54" s="3">
        <f t="shared" si="47"/>
        <v>7.9499999999999993</v>
      </c>
      <c r="BT54" s="3">
        <f t="shared" si="47"/>
        <v>7.9499999999999993</v>
      </c>
      <c r="BU54" s="3">
        <f t="shared" si="47"/>
        <v>7.9499999999999993</v>
      </c>
      <c r="BV54" s="3">
        <f t="shared" si="47"/>
        <v>7.9499999999999993</v>
      </c>
      <c r="BW54" s="3">
        <f t="shared" si="47"/>
        <v>7.9499999999999993</v>
      </c>
      <c r="BX54" s="3">
        <f t="shared" si="47"/>
        <v>7.9499999999999993</v>
      </c>
      <c r="BY54" s="3">
        <f t="shared" si="47"/>
        <v>7.9499999999999993</v>
      </c>
      <c r="BZ54" s="3">
        <f t="shared" si="47"/>
        <v>7.9499999999999993</v>
      </c>
      <c r="CA54" s="3">
        <f t="shared" si="47"/>
        <v>7.9499999999999993</v>
      </c>
      <c r="CB54" s="3">
        <f t="shared" si="47"/>
        <v>7.9499999999999993</v>
      </c>
      <c r="CC54" s="3">
        <f t="shared" si="47"/>
        <v>7.9499999999999993</v>
      </c>
      <c r="CD54" s="3">
        <f t="shared" si="47"/>
        <v>7.9499999999999993</v>
      </c>
      <c r="CE54" s="3">
        <f t="shared" si="47"/>
        <v>7.9499999999999993</v>
      </c>
      <c r="CF54" s="3">
        <f t="shared" si="47"/>
        <v>7.9499999999999993</v>
      </c>
      <c r="CG54" s="3">
        <f t="shared" si="47"/>
        <v>7.9499999999999993</v>
      </c>
      <c r="CH54" s="3">
        <f t="shared" si="47"/>
        <v>7.9499999999999993</v>
      </c>
      <c r="CI54" s="3">
        <f t="shared" si="47"/>
        <v>7.9499999999999993</v>
      </c>
      <c r="CJ54" s="3">
        <f t="shared" si="47"/>
        <v>7.9499999999999993</v>
      </c>
      <c r="CK54" s="3">
        <f t="shared" si="47"/>
        <v>7.9499999999999993</v>
      </c>
      <c r="CL54" s="3">
        <f t="shared" si="47"/>
        <v>7.9499999999999993</v>
      </c>
      <c r="CM54" s="3">
        <f t="shared" si="47"/>
        <v>7.9499999999999993</v>
      </c>
      <c r="CN54" s="3">
        <f t="shared" si="47"/>
        <v>7.9499999999999993</v>
      </c>
      <c r="CO54" s="3">
        <f t="shared" si="47"/>
        <v>7.9499999999999993</v>
      </c>
      <c r="CP54" s="3">
        <f t="shared" si="47"/>
        <v>7.9499999999999993</v>
      </c>
      <c r="CQ54" s="3">
        <f t="shared" si="47"/>
        <v>7.9499999999999993</v>
      </c>
      <c r="CR54" s="3">
        <f t="shared" si="47"/>
        <v>7.9499999999999993</v>
      </c>
      <c r="CS54" s="3">
        <f t="shared" si="47"/>
        <v>7.9499999999999993</v>
      </c>
      <c r="CT54" s="3">
        <f t="shared" si="47"/>
        <v>7.9499999999999993</v>
      </c>
      <c r="CU54" s="3">
        <f t="shared" ref="CU54:EC54" si="48">10*$C$45</f>
        <v>7.9499999999999993</v>
      </c>
      <c r="CV54" s="3">
        <f t="shared" si="48"/>
        <v>7.9499999999999993</v>
      </c>
      <c r="CW54" s="3">
        <f t="shared" si="48"/>
        <v>7.9499999999999993</v>
      </c>
      <c r="CX54" s="3">
        <f t="shared" si="48"/>
        <v>7.9499999999999993</v>
      </c>
      <c r="CY54" s="3">
        <f t="shared" si="48"/>
        <v>7.9499999999999993</v>
      </c>
      <c r="CZ54" s="3">
        <f t="shared" si="48"/>
        <v>7.9499999999999993</v>
      </c>
      <c r="DA54" s="3">
        <f t="shared" si="48"/>
        <v>7.9499999999999993</v>
      </c>
      <c r="DB54" s="3">
        <f t="shared" si="48"/>
        <v>7.9499999999999993</v>
      </c>
      <c r="DC54" s="3">
        <f t="shared" si="48"/>
        <v>7.9499999999999993</v>
      </c>
      <c r="DD54" s="3">
        <f t="shared" si="48"/>
        <v>7.9499999999999993</v>
      </c>
      <c r="DE54" s="3">
        <f t="shared" si="48"/>
        <v>7.9499999999999993</v>
      </c>
      <c r="DF54" s="3">
        <f t="shared" si="48"/>
        <v>7.9499999999999993</v>
      </c>
      <c r="DG54" s="3">
        <f t="shared" si="48"/>
        <v>7.9499999999999993</v>
      </c>
      <c r="DH54" s="3">
        <f t="shared" si="48"/>
        <v>7.9499999999999993</v>
      </c>
      <c r="DI54" s="3">
        <f t="shared" si="48"/>
        <v>7.9499999999999993</v>
      </c>
      <c r="DJ54" s="3">
        <f t="shared" si="48"/>
        <v>7.9499999999999993</v>
      </c>
      <c r="DK54" s="3">
        <f t="shared" si="48"/>
        <v>7.9499999999999993</v>
      </c>
      <c r="DL54" s="3">
        <f t="shared" si="48"/>
        <v>7.9499999999999993</v>
      </c>
      <c r="DM54" s="3">
        <f t="shared" si="48"/>
        <v>7.9499999999999993</v>
      </c>
      <c r="DN54" s="3">
        <f t="shared" si="48"/>
        <v>7.9499999999999993</v>
      </c>
      <c r="DO54" s="3">
        <f t="shared" si="48"/>
        <v>7.9499999999999993</v>
      </c>
      <c r="DP54" s="3">
        <f t="shared" si="48"/>
        <v>7.9499999999999993</v>
      </c>
      <c r="DQ54" s="3">
        <f t="shared" si="48"/>
        <v>7.9499999999999993</v>
      </c>
      <c r="DR54" s="3">
        <f t="shared" si="48"/>
        <v>7.9499999999999993</v>
      </c>
      <c r="DS54" s="3">
        <f t="shared" si="48"/>
        <v>7.9499999999999993</v>
      </c>
      <c r="DT54" s="3">
        <f t="shared" si="48"/>
        <v>7.9499999999999993</v>
      </c>
      <c r="DU54" s="3">
        <f t="shared" si="48"/>
        <v>7.9499999999999993</v>
      </c>
      <c r="DV54" s="3">
        <f t="shared" si="48"/>
        <v>7.9499999999999993</v>
      </c>
      <c r="DW54" s="3">
        <f t="shared" si="48"/>
        <v>7.9499999999999993</v>
      </c>
      <c r="DX54" s="3">
        <f t="shared" si="48"/>
        <v>7.9499999999999993</v>
      </c>
      <c r="DY54" s="3">
        <f t="shared" si="48"/>
        <v>7.9499999999999993</v>
      </c>
      <c r="DZ54" s="3">
        <f t="shared" si="48"/>
        <v>7.9499999999999993</v>
      </c>
      <c r="EA54" s="3">
        <f t="shared" si="48"/>
        <v>7.9499999999999993</v>
      </c>
      <c r="EB54" s="3">
        <f t="shared" si="48"/>
        <v>7.9499999999999993</v>
      </c>
      <c r="EC54" s="3">
        <f t="shared" si="48"/>
        <v>7.9499999999999993</v>
      </c>
    </row>
    <row r="55" spans="1:133" s="58" customFormat="1" x14ac:dyDescent="0.25">
      <c r="A55" s="58" t="s">
        <v>44</v>
      </c>
      <c r="B55" s="58" t="s">
        <v>9</v>
      </c>
      <c r="C55" s="3">
        <f>SUM(D55:DD55)</f>
        <v>38749.529852507258</v>
      </c>
      <c r="D55" s="3">
        <f>((D51+D52)*0.475+D53+D54)*44/12</f>
        <v>205.29408366643557</v>
      </c>
      <c r="E55" s="3">
        <f>((E51+E52)*0.475+E53+E54)*44/12</f>
        <v>214.02378987348834</v>
      </c>
      <c r="F55" s="3">
        <f t="shared" ref="F55:BQ55" si="49">((F51+F52)*0.475+F53+F54)*44/12</f>
        <v>222.51762503129478</v>
      </c>
      <c r="G55" s="3">
        <f t="shared" si="49"/>
        <v>230.91201600622867</v>
      </c>
      <c r="H55" s="3">
        <f t="shared" si="49"/>
        <v>239.243068894343</v>
      </c>
      <c r="I55" s="3">
        <f t="shared" si="49"/>
        <v>247.52795933059508</v>
      </c>
      <c r="J55" s="3">
        <f t="shared" si="49"/>
        <v>255.77671626990266</v>
      </c>
      <c r="K55" s="3">
        <f t="shared" si="49"/>
        <v>263.99589661210535</v>
      </c>
      <c r="L55" s="3">
        <f t="shared" si="49"/>
        <v>272.19011104948754</v>
      </c>
      <c r="M55" s="3">
        <f t="shared" si="49"/>
        <v>280.36277182503403</v>
      </c>
      <c r="N55" s="3">
        <f t="shared" si="49"/>
        <v>288.5165020231774</v>
      </c>
      <c r="O55" s="3">
        <f t="shared" si="49"/>
        <v>296.6533782104546</v>
      </c>
      <c r="P55" s="3">
        <f t="shared" si="49"/>
        <v>304.77508326940534</v>
      </c>
      <c r="Q55" s="3">
        <f t="shared" si="49"/>
        <v>312.88300737183022</v>
      </c>
      <c r="R55" s="3">
        <f t="shared" si="49"/>
        <v>320.97831731663592</v>
      </c>
      <c r="S55" s="3">
        <f t="shared" si="49"/>
        <v>329.06200568920661</v>
      </c>
      <c r="T55" s="3">
        <f t="shared" si="49"/>
        <v>337.13492666383144</v>
      </c>
      <c r="U55" s="3">
        <f t="shared" si="49"/>
        <v>345.19782268322911</v>
      </c>
      <c r="V55" s="3">
        <f t="shared" si="49"/>
        <v>353.25134473753633</v>
      </c>
      <c r="W55" s="3">
        <f t="shared" si="49"/>
        <v>361.29606804705259</v>
      </c>
      <c r="X55" s="3">
        <f t="shared" si="49"/>
        <v>369.33250437650167</v>
      </c>
      <c r="Y55" s="3">
        <f t="shared" si="49"/>
        <v>377.36111183582301</v>
      </c>
      <c r="Z55" s="3">
        <f t="shared" si="49"/>
        <v>385.3823027752328</v>
      </c>
      <c r="AA55" s="3">
        <f t="shared" si="49"/>
        <v>393.39645021450588</v>
      </c>
      <c r="AB55" s="3">
        <f t="shared" si="49"/>
        <v>401.40389313021814</v>
      </c>
      <c r="AC55" s="3">
        <f t="shared" si="49"/>
        <v>409.40494084272467</v>
      </c>
      <c r="AD55" s="3">
        <f t="shared" si="49"/>
        <v>417.39987668588213</v>
      </c>
      <c r="AE55" s="3">
        <f t="shared" si="49"/>
        <v>425.38896109973285</v>
      </c>
      <c r="AF55" s="3">
        <f t="shared" si="49"/>
        <v>433.37243425480375</v>
      </c>
      <c r="AG55" s="6">
        <f t="shared" si="49"/>
        <v>341.38658283270252</v>
      </c>
      <c r="AH55" s="3">
        <f t="shared" si="49"/>
        <v>348.16001002407614</v>
      </c>
      <c r="AI55" s="3">
        <f t="shared" si="49"/>
        <v>354.92367252086768</v>
      </c>
      <c r="AJ55" s="3">
        <f t="shared" si="49"/>
        <v>361.67819052145114</v>
      </c>
      <c r="AK55" s="3">
        <f t="shared" si="49"/>
        <v>368.42411353592047</v>
      </c>
      <c r="AL55" s="3">
        <f t="shared" si="49"/>
        <v>375.16193164812927</v>
      </c>
      <c r="AM55" s="3">
        <f t="shared" si="49"/>
        <v>381.89208452214893</v>
      </c>
      <c r="AN55" s="3">
        <f t="shared" si="49"/>
        <v>388.6149686887706</v>
      </c>
      <c r="AO55" s="3">
        <f t="shared" si="49"/>
        <v>395.33094350232142</v>
      </c>
      <c r="AP55" s="3">
        <f t="shared" si="49"/>
        <v>402.040336056672</v>
      </c>
      <c r="AQ55" s="3">
        <f t="shared" si="49"/>
        <v>408.74344527731932</v>
      </c>
      <c r="AR55" s="3">
        <f t="shared" si="49"/>
        <v>415.44054535450942</v>
      </c>
      <c r="AS55" s="3">
        <f t="shared" si="49"/>
        <v>422.13188864435278</v>
      </c>
      <c r="AT55" s="3">
        <f t="shared" si="49"/>
        <v>428.81770813670579</v>
      </c>
      <c r="AU55" s="3">
        <f t="shared" si="49"/>
        <v>435.49821956743045</v>
      </c>
      <c r="AV55" s="3">
        <f t="shared" si="49"/>
        <v>442.17362323658426</v>
      </c>
      <c r="AW55" s="3">
        <f t="shared" si="49"/>
        <v>448.84410558176825</v>
      </c>
      <c r="AX55" s="3">
        <f t="shared" si="49"/>
        <v>455.50984054632403</v>
      </c>
      <c r="AY55" s="3">
        <f t="shared" si="49"/>
        <v>462.17099077460995</v>
      </c>
      <c r="AZ55" s="3">
        <f t="shared" si="49"/>
        <v>468.82770866071741</v>
      </c>
      <c r="BA55" s="3">
        <f t="shared" si="49"/>
        <v>475.48013727231705</v>
      </c>
      <c r="BB55" s="3">
        <f t="shared" si="49"/>
        <v>339.3003803434168</v>
      </c>
      <c r="BC55" s="3">
        <f t="shared" si="49"/>
        <v>346.076949529405</v>
      </c>
      <c r="BD55" s="3">
        <f t="shared" si="49"/>
        <v>352.84354685883545</v>
      </c>
      <c r="BE55" s="3">
        <f t="shared" si="49"/>
        <v>359.60081698591802</v>
      </c>
      <c r="BF55" s="3">
        <f t="shared" si="49"/>
        <v>366.34932984907942</v>
      </c>
      <c r="BG55" s="3">
        <f t="shared" si="49"/>
        <v>373.08959276530078</v>
      </c>
      <c r="BH55" s="3">
        <f t="shared" si="49"/>
        <v>379.82206006527286</v>
      </c>
      <c r="BI55" s="3">
        <f t="shared" si="49"/>
        <v>386.54714086182963</v>
      </c>
      <c r="BJ55" s="3">
        <f t="shared" si="49"/>
        <v>393.26520538110702</v>
      </c>
      <c r="BK55" s="3">
        <f t="shared" si="49"/>
        <v>399.97659017281916</v>
      </c>
      <c r="BL55" s="3">
        <f t="shared" si="49"/>
        <v>406.68160243619496</v>
      </c>
      <c r="BM55" s="3">
        <f t="shared" si="49"/>
        <v>413.38052364079573</v>
      </c>
      <c r="BN55" s="3">
        <f t="shared" si="49"/>
        <v>420.07361257965482</v>
      </c>
      <c r="BO55" s="3">
        <f t="shared" si="49"/>
        <v>426.76110796132843</v>
      </c>
      <c r="BP55" s="3">
        <f t="shared" si="49"/>
        <v>433.44323062435973</v>
      </c>
      <c r="BQ55" s="3">
        <f t="shared" si="49"/>
        <v>357.52261480533758</v>
      </c>
      <c r="BR55" s="3">
        <f t="shared" ref="BR55:CE55" si="50">((BR51+BR52)*0.475+BR53+BR54)*44/12</f>
        <v>364.27376547892112</v>
      </c>
      <c r="BS55" s="3">
        <f t="shared" si="50"/>
        <v>371.01651615761693</v>
      </c>
      <c r="BT55" s="3">
        <f t="shared" si="50"/>
        <v>377.75133657118573</v>
      </c>
      <c r="BU55" s="3">
        <f t="shared" si="50"/>
        <v>384.47864901167458</v>
      </c>
      <c r="BV55" s="3">
        <f t="shared" si="50"/>
        <v>391.1988350686392</v>
      </c>
      <c r="BW55" s="3">
        <f t="shared" si="50"/>
        <v>397.91224115592757</v>
      </c>
      <c r="BX55" s="3">
        <f t="shared" si="50"/>
        <v>404.61918308832838</v>
      </c>
      <c r="BY55" s="3">
        <f t="shared" si="50"/>
        <v>411.3199499030182</v>
      </c>
      <c r="BZ55" s="3">
        <f t="shared" si="50"/>
        <v>418.0148070747635</v>
      </c>
      <c r="CA55" s="3">
        <f t="shared" si="50"/>
        <v>342.95058349878826</v>
      </c>
      <c r="CB55" s="3">
        <f t="shared" si="50"/>
        <v>349.72169806688248</v>
      </c>
      <c r="CC55" s="3">
        <f t="shared" si="50"/>
        <v>356.48319802734341</v>
      </c>
      <c r="CD55" s="3">
        <f t="shared" si="50"/>
        <v>363.23568612349362</v>
      </c>
      <c r="CE55" s="3">
        <f t="shared" si="50"/>
        <v>369.97969724446881</v>
      </c>
      <c r="CF55" s="3">
        <f>((CF51+CF52)*0.475+CF53+CF54)*44/12</f>
        <v>376.71570910943086</v>
      </c>
      <c r="CG55" s="3">
        <f t="shared" ref="CG55:EC55" si="51">((CG51+CG52)*0.475+CG53+CG54)*44/12</f>
        <v>383.44415083574268</v>
      </c>
      <c r="CH55" s="3">
        <f t="shared" si="51"/>
        <v>390.16540988825426</v>
      </c>
      <c r="CI55" s="3">
        <f t="shared" si="51"/>
        <v>396.87983777330652</v>
      </c>
      <c r="CJ55" s="3">
        <f t="shared" si="51"/>
        <v>403.58775474751343</v>
      </c>
      <c r="CK55" s="3">
        <f t="shared" si="51"/>
        <v>330.4224306417122</v>
      </c>
      <c r="CL55" s="3">
        <f t="shared" si="51"/>
        <v>337.21316499017377</v>
      </c>
      <c r="CM55" s="3">
        <f t="shared" si="51"/>
        <v>343.99294559310903</v>
      </c>
      <c r="CN55" s="3">
        <f t="shared" si="51"/>
        <v>350.76253867871679</v>
      </c>
      <c r="CO55" s="3">
        <f t="shared" si="51"/>
        <v>357.52261480533758</v>
      </c>
      <c r="CP55" s="3">
        <f t="shared" si="51"/>
        <v>364.27376547892112</v>
      </c>
      <c r="CQ55" s="3">
        <f t="shared" si="51"/>
        <v>371.01651615761693</v>
      </c>
      <c r="CR55" s="3">
        <f t="shared" si="51"/>
        <v>377.75133657118573</v>
      </c>
      <c r="CS55" s="3">
        <f t="shared" si="51"/>
        <v>384.47864901167458</v>
      </c>
      <c r="CT55" s="3">
        <f t="shared" si="51"/>
        <v>391.1988350686392</v>
      </c>
      <c r="CU55" s="3">
        <f t="shared" si="51"/>
        <v>397.91224115592757</v>
      </c>
      <c r="CV55" s="3">
        <f t="shared" si="51"/>
        <v>404.61918308832838</v>
      </c>
      <c r="CW55" s="3">
        <f t="shared" si="51"/>
        <v>411.3199499030182</v>
      </c>
      <c r="CX55" s="3">
        <f t="shared" si="51"/>
        <v>418.0148070747635</v>
      </c>
      <c r="CY55" s="3">
        <f t="shared" si="51"/>
        <v>424.70399924000554</v>
      </c>
      <c r="CZ55" s="3">
        <f t="shared" si="51"/>
        <v>346.59780232267786</v>
      </c>
      <c r="DA55" s="3">
        <f t="shared" si="51"/>
        <v>353.3636603247528</v>
      </c>
      <c r="DB55" s="3">
        <f t="shared" si="51"/>
        <v>360.12023744670751</v>
      </c>
      <c r="DC55" s="3">
        <f t="shared" si="51"/>
        <v>366.86809841626041</v>
      </c>
      <c r="DD55" s="3">
        <f t="shared" si="51"/>
        <v>373.6077461593764</v>
      </c>
      <c r="DE55" s="3">
        <f t="shared" si="51"/>
        <v>380.33963127325779</v>
      </c>
      <c r="DF55" s="3">
        <f t="shared" si="51"/>
        <v>387.06415967066545</v>
      </c>
      <c r="DG55" s="3">
        <f t="shared" si="51"/>
        <v>393.78169881481216</v>
      </c>
      <c r="DH55" s="3">
        <f t="shared" si="51"/>
        <v>400.49258285406057</v>
      </c>
      <c r="DI55" s="3">
        <f t="shared" si="51"/>
        <v>407.19711688787197</v>
      </c>
      <c r="DJ55" s="3">
        <f t="shared" si="51"/>
        <v>413.89558053952618</v>
      </c>
      <c r="DK55" s="3">
        <f t="shared" si="51"/>
        <v>420.58823097034474</v>
      </c>
      <c r="DL55" s="3">
        <f t="shared" si="51"/>
        <v>427.27530543998404</v>
      </c>
      <c r="DM55" s="3">
        <f t="shared" si="51"/>
        <v>433.9570234947825</v>
      </c>
      <c r="DN55" s="3">
        <f t="shared" si="51"/>
        <v>440.63358884904437</v>
      </c>
      <c r="DO55" s="3">
        <f t="shared" si="51"/>
        <v>447.30519101105824</v>
      </c>
      <c r="DP55" s="3">
        <f t="shared" si="51"/>
        <v>453.972006695532</v>
      </c>
      <c r="DQ55" s="3">
        <f t="shared" si="51"/>
        <v>460.6342010562434</v>
      </c>
      <c r="DR55" s="3">
        <f t="shared" si="51"/>
        <v>467.29192876649836</v>
      </c>
      <c r="DS55" s="3">
        <f t="shared" si="51"/>
        <v>473.94533497007615</v>
      </c>
      <c r="DT55" s="3">
        <f t="shared" si="51"/>
        <v>322.57219564412361</v>
      </c>
      <c r="DU55" s="3">
        <f t="shared" si="51"/>
        <v>329.37667555769519</v>
      </c>
      <c r="DV55" s="3">
        <f t="shared" si="51"/>
        <v>336.16917023386139</v>
      </c>
      <c r="DW55" s="3">
        <f t="shared" si="51"/>
        <v>342.95058349878826</v>
      </c>
      <c r="DX55" s="3">
        <f t="shared" si="51"/>
        <v>349.72169806688248</v>
      </c>
      <c r="DY55" s="3">
        <f t="shared" si="51"/>
        <v>356.48319802734341</v>
      </c>
      <c r="DZ55" s="3">
        <f t="shared" si="51"/>
        <v>363.23568612349362</v>
      </c>
      <c r="EA55" s="3">
        <f t="shared" si="51"/>
        <v>369.97969724446881</v>
      </c>
      <c r="EB55" s="3">
        <f t="shared" si="51"/>
        <v>376.71570910943086</v>
      </c>
      <c r="EC55" s="3">
        <f t="shared" si="51"/>
        <v>383.44415083574268</v>
      </c>
    </row>
    <row r="56" spans="1:133" s="58" customFormat="1" x14ac:dyDescent="0.25">
      <c r="B56" s="57" t="s">
        <v>10</v>
      </c>
      <c r="C56" s="27">
        <f>AG55</f>
        <v>341.38658283270252</v>
      </c>
      <c r="E56" s="60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</row>
    <row r="57" spans="1:133" s="58" customFormat="1" x14ac:dyDescent="0.25">
      <c r="B57" s="57"/>
      <c r="C57" s="27"/>
      <c r="E57" s="60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</row>
    <row r="60" spans="1:133" ht="18.75" x14ac:dyDescent="0.3">
      <c r="A60" s="78" t="s">
        <v>86</v>
      </c>
      <c r="B60" s="78"/>
      <c r="C60" s="78"/>
    </row>
    <row r="61" spans="1:133" x14ac:dyDescent="0.25">
      <c r="A61" t="s">
        <v>36</v>
      </c>
      <c r="B61" t="s">
        <v>88</v>
      </c>
      <c r="C61">
        <v>80</v>
      </c>
      <c r="D61">
        <v>1</v>
      </c>
      <c r="E61">
        <v>2</v>
      </c>
      <c r="F61">
        <v>3</v>
      </c>
      <c r="G61">
        <v>4</v>
      </c>
      <c r="H61">
        <v>5</v>
      </c>
      <c r="I61">
        <v>6</v>
      </c>
      <c r="J61">
        <v>7</v>
      </c>
      <c r="K61">
        <v>8</v>
      </c>
      <c r="L61">
        <v>9</v>
      </c>
      <c r="M61">
        <v>10</v>
      </c>
      <c r="N61">
        <v>11</v>
      </c>
      <c r="O61">
        <v>12</v>
      </c>
      <c r="P61">
        <v>13</v>
      </c>
      <c r="Q61">
        <v>14</v>
      </c>
      <c r="R61">
        <v>15</v>
      </c>
      <c r="S61">
        <v>16</v>
      </c>
      <c r="T61">
        <v>17</v>
      </c>
      <c r="U61">
        <v>18</v>
      </c>
      <c r="V61">
        <v>19</v>
      </c>
      <c r="W61">
        <v>20</v>
      </c>
      <c r="X61">
        <v>21</v>
      </c>
      <c r="Y61">
        <v>22</v>
      </c>
      <c r="Z61">
        <v>23</v>
      </c>
      <c r="AA61">
        <v>24</v>
      </c>
      <c r="AB61">
        <v>25</v>
      </c>
      <c r="AC61">
        <v>26</v>
      </c>
      <c r="AD61">
        <v>27</v>
      </c>
      <c r="AE61">
        <v>28</v>
      </c>
      <c r="AF61">
        <v>29</v>
      </c>
      <c r="AG61" s="5">
        <v>30</v>
      </c>
      <c r="AH61">
        <v>31</v>
      </c>
      <c r="AI61">
        <v>32</v>
      </c>
      <c r="AJ61">
        <v>33</v>
      </c>
      <c r="AK61">
        <v>34</v>
      </c>
      <c r="AL61">
        <v>35</v>
      </c>
      <c r="AM61">
        <v>36</v>
      </c>
      <c r="AN61">
        <v>37</v>
      </c>
      <c r="AO61">
        <v>38</v>
      </c>
      <c r="AP61">
        <v>39</v>
      </c>
      <c r="AQ61">
        <v>40</v>
      </c>
      <c r="AR61">
        <v>41</v>
      </c>
      <c r="AS61">
        <v>42</v>
      </c>
      <c r="AT61">
        <v>43</v>
      </c>
      <c r="AU61">
        <v>44</v>
      </c>
      <c r="AV61">
        <v>45</v>
      </c>
      <c r="AW61">
        <v>46</v>
      </c>
      <c r="AX61">
        <v>47</v>
      </c>
      <c r="AY61">
        <v>48</v>
      </c>
      <c r="AZ61">
        <v>49</v>
      </c>
      <c r="BA61">
        <v>50</v>
      </c>
      <c r="BB61">
        <v>51</v>
      </c>
      <c r="BC61">
        <v>52</v>
      </c>
      <c r="BD61">
        <v>53</v>
      </c>
      <c r="BE61">
        <v>54</v>
      </c>
      <c r="BF61">
        <v>55</v>
      </c>
      <c r="BG61">
        <v>56</v>
      </c>
      <c r="BH61">
        <v>57</v>
      </c>
      <c r="BI61">
        <v>58</v>
      </c>
      <c r="BJ61">
        <v>59</v>
      </c>
      <c r="BK61">
        <v>60</v>
      </c>
      <c r="BL61">
        <v>61</v>
      </c>
      <c r="BM61">
        <v>62</v>
      </c>
      <c r="BN61">
        <v>63</v>
      </c>
      <c r="BO61">
        <v>64</v>
      </c>
      <c r="BP61">
        <v>65</v>
      </c>
      <c r="BQ61">
        <v>66</v>
      </c>
      <c r="BR61">
        <v>67</v>
      </c>
      <c r="BS61">
        <v>68</v>
      </c>
      <c r="BT61">
        <v>69</v>
      </c>
      <c r="BU61">
        <v>70</v>
      </c>
      <c r="BV61">
        <v>71</v>
      </c>
      <c r="BW61">
        <v>72</v>
      </c>
      <c r="BX61">
        <v>73</v>
      </c>
      <c r="BY61">
        <v>74</v>
      </c>
      <c r="BZ61">
        <v>75</v>
      </c>
      <c r="CA61">
        <v>76</v>
      </c>
      <c r="CB61">
        <v>77</v>
      </c>
      <c r="CC61">
        <v>78</v>
      </c>
      <c r="CD61">
        <v>79</v>
      </c>
      <c r="CE61">
        <v>80</v>
      </c>
    </row>
    <row r="62" spans="1:133" x14ac:dyDescent="0.25">
      <c r="A62" t="s">
        <v>37</v>
      </c>
      <c r="B62" t="s">
        <v>0</v>
      </c>
      <c r="C62">
        <v>5.3</v>
      </c>
      <c r="AG62" s="5"/>
    </row>
    <row r="63" spans="1:133" x14ac:dyDescent="0.25">
      <c r="A63" t="s">
        <v>38</v>
      </c>
      <c r="B63" t="s">
        <v>1</v>
      </c>
      <c r="AG63" s="5"/>
    </row>
    <row r="64" spans="1:133" x14ac:dyDescent="0.25">
      <c r="A64" t="s">
        <v>2</v>
      </c>
      <c r="B64" t="s">
        <v>3</v>
      </c>
      <c r="AG64" s="5"/>
    </row>
    <row r="65" spans="1:83" s="37" customFormat="1" x14ac:dyDescent="0.25">
      <c r="A65" s="37" t="s">
        <v>35</v>
      </c>
      <c r="B65" s="37" t="s">
        <v>4</v>
      </c>
      <c r="C65" s="37">
        <v>0.56999999999999995</v>
      </c>
      <c r="D65" s="37">
        <v>0.56999999999999995</v>
      </c>
      <c r="E65" s="37">
        <v>0.56999999999999995</v>
      </c>
      <c r="F65" s="37">
        <v>0.56999999999999995</v>
      </c>
      <c r="G65" s="37">
        <v>0.56999999999999995</v>
      </c>
      <c r="H65" s="37">
        <v>0.56999999999999995</v>
      </c>
      <c r="I65" s="37">
        <v>0.56999999999999995</v>
      </c>
      <c r="J65" s="37">
        <v>0.56999999999999995</v>
      </c>
      <c r="K65" s="37">
        <v>0.56999999999999995</v>
      </c>
      <c r="L65" s="37">
        <v>0.56999999999999995</v>
      </c>
      <c r="M65" s="37">
        <v>0.56999999999999995</v>
      </c>
      <c r="N65" s="37">
        <v>0.56999999999999995</v>
      </c>
      <c r="O65" s="37">
        <v>0.56999999999999995</v>
      </c>
      <c r="P65" s="37">
        <v>0.56999999999999995</v>
      </c>
      <c r="Q65" s="37">
        <v>0.56999999999999995</v>
      </c>
      <c r="R65" s="37">
        <v>0.56999999999999995</v>
      </c>
      <c r="S65" s="37">
        <v>0.56999999999999995</v>
      </c>
      <c r="T65" s="37">
        <v>0.56999999999999995</v>
      </c>
      <c r="U65" s="37">
        <v>0.56999999999999995</v>
      </c>
      <c r="V65" s="37">
        <v>0.56999999999999995</v>
      </c>
      <c r="W65" s="37">
        <v>0.56999999999999995</v>
      </c>
      <c r="X65" s="37">
        <v>0.56999999999999995</v>
      </c>
      <c r="Y65" s="37">
        <v>0.56999999999999995</v>
      </c>
      <c r="Z65" s="37">
        <v>0.56999999999999995</v>
      </c>
      <c r="AA65" s="37">
        <v>0.56999999999999995</v>
      </c>
      <c r="AB65" s="37">
        <v>0.56999999999999995</v>
      </c>
      <c r="AC65" s="37">
        <v>0.56999999999999995</v>
      </c>
      <c r="AD65" s="37">
        <v>0.56999999999999995</v>
      </c>
      <c r="AE65" s="37">
        <v>0.56999999999999995</v>
      </c>
      <c r="AF65" s="37">
        <v>0.56999999999999995</v>
      </c>
      <c r="AG65" s="5">
        <v>0.56999999999999995</v>
      </c>
      <c r="AH65" s="37">
        <v>0.56999999999999995</v>
      </c>
      <c r="AI65" s="37">
        <v>0.56999999999999995</v>
      </c>
      <c r="AJ65" s="37">
        <v>0.56999999999999995</v>
      </c>
      <c r="AK65" s="37">
        <v>0.56999999999999995</v>
      </c>
      <c r="AL65" s="37">
        <v>0.56999999999999995</v>
      </c>
      <c r="AM65" s="37">
        <v>0.56999999999999995</v>
      </c>
      <c r="AN65" s="37">
        <v>0.56999999999999995</v>
      </c>
      <c r="AO65" s="37">
        <v>0.56999999999999995</v>
      </c>
      <c r="AP65" s="37">
        <v>0.56999999999999995</v>
      </c>
      <c r="AQ65" s="37">
        <v>0.56999999999999995</v>
      </c>
      <c r="AR65" s="37">
        <v>0.56999999999999995</v>
      </c>
      <c r="AS65" s="37">
        <v>0.56999999999999995</v>
      </c>
      <c r="AT65" s="37">
        <v>0.56999999999999995</v>
      </c>
      <c r="AU65" s="37">
        <v>0.56999999999999995</v>
      </c>
      <c r="AV65" s="37">
        <v>0.56999999999999995</v>
      </c>
      <c r="AW65" s="37">
        <v>0.56999999999999995</v>
      </c>
      <c r="AX65" s="37">
        <v>0.56999999999999995</v>
      </c>
      <c r="AY65" s="37">
        <v>0.56999999999999995</v>
      </c>
      <c r="AZ65" s="37">
        <v>0.56999999999999995</v>
      </c>
      <c r="BA65" s="37">
        <v>0.56999999999999995</v>
      </c>
      <c r="BB65" s="37">
        <v>0.56999999999999995</v>
      </c>
      <c r="BC65" s="37">
        <v>0.56999999999999995</v>
      </c>
      <c r="BD65" s="37">
        <v>0.56999999999999995</v>
      </c>
      <c r="BE65" s="37">
        <v>0.56999999999999995</v>
      </c>
      <c r="BF65" s="37">
        <v>0.56999999999999995</v>
      </c>
      <c r="BG65" s="37">
        <v>0.56999999999999995</v>
      </c>
      <c r="BH65" s="37">
        <v>0.56999999999999995</v>
      </c>
      <c r="BI65" s="37">
        <v>0.56999999999999995</v>
      </c>
      <c r="BJ65" s="37">
        <v>0.56999999999999995</v>
      </c>
      <c r="BK65" s="37">
        <v>0.56999999999999995</v>
      </c>
      <c r="BL65" s="37">
        <v>0.56999999999999995</v>
      </c>
      <c r="BM65" s="37">
        <v>0.56999999999999995</v>
      </c>
      <c r="BN65" s="37">
        <v>0.56999999999999995</v>
      </c>
      <c r="BO65" s="37">
        <v>0.56999999999999995</v>
      </c>
      <c r="BP65" s="37">
        <v>0.56999999999999995</v>
      </c>
      <c r="BQ65" s="37">
        <v>0.56999999999999995</v>
      </c>
      <c r="BR65" s="37">
        <v>0.56999999999999995</v>
      </c>
      <c r="BS65" s="37">
        <v>0.56999999999999995</v>
      </c>
      <c r="BT65" s="37">
        <v>0.56999999999999995</v>
      </c>
      <c r="BU65" s="37">
        <v>0.56999999999999995</v>
      </c>
      <c r="BV65" s="37">
        <v>0.56999999999999995</v>
      </c>
      <c r="BW65" s="37">
        <v>0.56999999999999995</v>
      </c>
      <c r="BX65" s="37">
        <v>0.56999999999999995</v>
      </c>
      <c r="BY65" s="37">
        <v>0.56999999999999995</v>
      </c>
      <c r="BZ65" s="37">
        <v>0.56999999999999995</v>
      </c>
      <c r="CA65" s="37">
        <v>0.56999999999999995</v>
      </c>
      <c r="CB65" s="37">
        <v>0.56999999999999995</v>
      </c>
      <c r="CC65" s="37">
        <v>0.56999999999999995</v>
      </c>
      <c r="CD65" s="37">
        <v>0.56999999999999995</v>
      </c>
      <c r="CE65" s="37">
        <v>0.56999999999999995</v>
      </c>
    </row>
    <row r="66" spans="1:83" x14ac:dyDescent="0.25">
      <c r="A66" t="s">
        <v>34</v>
      </c>
      <c r="B66" t="s">
        <v>27</v>
      </c>
      <c r="C66">
        <v>1.56</v>
      </c>
      <c r="D66">
        <v>1.56</v>
      </c>
      <c r="E66">
        <v>1.56</v>
      </c>
      <c r="F66">
        <v>1.56</v>
      </c>
      <c r="G66">
        <v>1.56</v>
      </c>
      <c r="H66">
        <v>1.56</v>
      </c>
      <c r="I66">
        <v>1.56</v>
      </c>
      <c r="J66">
        <v>1.56</v>
      </c>
      <c r="K66">
        <v>1.56</v>
      </c>
      <c r="L66">
        <v>1.56</v>
      </c>
      <c r="M66">
        <v>1.56</v>
      </c>
      <c r="N66">
        <v>1.56</v>
      </c>
      <c r="O66">
        <v>1.56</v>
      </c>
      <c r="P66">
        <v>1.56</v>
      </c>
      <c r="Q66">
        <v>1.56</v>
      </c>
      <c r="R66">
        <v>1.56</v>
      </c>
      <c r="S66">
        <v>1.56</v>
      </c>
      <c r="T66">
        <v>1.56</v>
      </c>
      <c r="U66">
        <v>1.56</v>
      </c>
      <c r="V66">
        <v>1.56</v>
      </c>
      <c r="W66">
        <v>1.56</v>
      </c>
      <c r="X66">
        <v>1.56</v>
      </c>
      <c r="Y66">
        <v>1.56</v>
      </c>
      <c r="Z66">
        <v>1.56</v>
      </c>
      <c r="AA66">
        <v>1.56</v>
      </c>
      <c r="AB66">
        <v>1.56</v>
      </c>
      <c r="AC66">
        <v>1.56</v>
      </c>
      <c r="AD66">
        <v>1.56</v>
      </c>
      <c r="AE66">
        <v>1.56</v>
      </c>
      <c r="AF66">
        <v>1.56</v>
      </c>
      <c r="AG66" s="5">
        <v>1.56</v>
      </c>
      <c r="AH66">
        <v>1.56</v>
      </c>
      <c r="AI66">
        <v>1.56</v>
      </c>
      <c r="AJ66">
        <v>1.56</v>
      </c>
      <c r="AK66">
        <v>1.56</v>
      </c>
      <c r="AL66">
        <v>1.56</v>
      </c>
      <c r="AM66">
        <v>1.56</v>
      </c>
      <c r="AN66">
        <v>1.56</v>
      </c>
      <c r="AO66">
        <v>1.56</v>
      </c>
      <c r="AP66">
        <v>1.56</v>
      </c>
      <c r="AQ66">
        <v>1.56</v>
      </c>
      <c r="AR66">
        <v>1.56</v>
      </c>
      <c r="AS66">
        <v>1.56</v>
      </c>
      <c r="AT66">
        <v>1.56</v>
      </c>
      <c r="AU66">
        <v>1.56</v>
      </c>
      <c r="AV66">
        <v>1.56</v>
      </c>
      <c r="AW66">
        <v>1.56</v>
      </c>
      <c r="AX66">
        <v>1.56</v>
      </c>
      <c r="AY66">
        <v>1.56</v>
      </c>
      <c r="AZ66">
        <v>1.56</v>
      </c>
      <c r="BA66">
        <v>1.56</v>
      </c>
      <c r="BB66">
        <v>1.56</v>
      </c>
      <c r="BC66">
        <v>1.56</v>
      </c>
      <c r="BD66">
        <v>1.56</v>
      </c>
      <c r="BE66">
        <v>1.56</v>
      </c>
      <c r="BF66">
        <v>1.56</v>
      </c>
      <c r="BG66">
        <v>1.56</v>
      </c>
      <c r="BH66">
        <v>1.56</v>
      </c>
      <c r="BI66">
        <v>1.56</v>
      </c>
      <c r="BJ66">
        <v>1.56</v>
      </c>
      <c r="BK66">
        <v>1.56</v>
      </c>
      <c r="BL66">
        <v>1.56</v>
      </c>
      <c r="BM66">
        <v>1.56</v>
      </c>
      <c r="BN66">
        <v>1.56</v>
      </c>
      <c r="BO66">
        <v>1.56</v>
      </c>
      <c r="BP66">
        <v>1.56</v>
      </c>
      <c r="BQ66">
        <v>1.56</v>
      </c>
      <c r="BR66">
        <v>1.56</v>
      </c>
      <c r="BS66">
        <v>1.56</v>
      </c>
      <c r="BT66">
        <v>1.56</v>
      </c>
      <c r="BU66">
        <v>1.56</v>
      </c>
      <c r="BV66">
        <v>1.56</v>
      </c>
      <c r="BW66">
        <v>1.56</v>
      </c>
      <c r="BX66">
        <v>1.56</v>
      </c>
      <c r="BY66">
        <v>1.56</v>
      </c>
      <c r="BZ66">
        <v>1.56</v>
      </c>
      <c r="CA66">
        <v>1.56</v>
      </c>
      <c r="CB66">
        <v>1.56</v>
      </c>
      <c r="CC66">
        <v>1.56</v>
      </c>
      <c r="CD66">
        <v>1.56</v>
      </c>
      <c r="CE66">
        <v>1.56</v>
      </c>
    </row>
    <row r="67" spans="1:83" s="33" customFormat="1" x14ac:dyDescent="0.25">
      <c r="A67" s="33" t="s">
        <v>39</v>
      </c>
      <c r="B67" s="33" t="s">
        <v>14</v>
      </c>
      <c r="D67" s="33">
        <v>1</v>
      </c>
      <c r="E67" s="33">
        <v>2</v>
      </c>
      <c r="F67" s="33">
        <v>3</v>
      </c>
      <c r="G67" s="33">
        <v>4</v>
      </c>
      <c r="H67" s="33">
        <v>5</v>
      </c>
      <c r="I67" s="33">
        <v>6</v>
      </c>
      <c r="J67" s="33">
        <v>7</v>
      </c>
      <c r="K67" s="33">
        <v>8</v>
      </c>
      <c r="L67" s="33">
        <v>9</v>
      </c>
      <c r="M67" s="33">
        <v>10</v>
      </c>
      <c r="N67" s="33">
        <v>11</v>
      </c>
      <c r="O67" s="33">
        <v>12</v>
      </c>
      <c r="P67" s="33">
        <v>13</v>
      </c>
      <c r="Q67" s="33">
        <v>14</v>
      </c>
      <c r="R67" s="33">
        <v>15</v>
      </c>
      <c r="S67" s="33">
        <v>16</v>
      </c>
      <c r="T67" s="33">
        <v>17</v>
      </c>
      <c r="U67" s="33">
        <v>18</v>
      </c>
      <c r="V67" s="33">
        <v>19</v>
      </c>
      <c r="W67" s="33">
        <v>20</v>
      </c>
      <c r="X67" s="33">
        <v>21</v>
      </c>
      <c r="Y67" s="33">
        <v>22</v>
      </c>
      <c r="Z67" s="33">
        <v>23</v>
      </c>
      <c r="AA67" s="33">
        <v>24</v>
      </c>
      <c r="AB67" s="33">
        <v>25</v>
      </c>
      <c r="AC67" s="33">
        <v>26</v>
      </c>
      <c r="AD67" s="33">
        <v>27</v>
      </c>
      <c r="AE67" s="33">
        <v>28</v>
      </c>
      <c r="AF67" s="33">
        <v>29</v>
      </c>
      <c r="AG67" s="12">
        <v>30</v>
      </c>
      <c r="AH67" s="33">
        <v>31</v>
      </c>
      <c r="AI67" s="33">
        <v>32</v>
      </c>
      <c r="AJ67" s="33">
        <v>33</v>
      </c>
      <c r="AK67" s="33">
        <v>34</v>
      </c>
      <c r="AL67" s="33">
        <v>35</v>
      </c>
      <c r="AM67" s="33">
        <v>36</v>
      </c>
      <c r="AN67" s="33">
        <v>37</v>
      </c>
      <c r="AO67" s="33">
        <v>38</v>
      </c>
      <c r="AP67" s="33">
        <v>39</v>
      </c>
      <c r="AQ67" s="33">
        <v>40</v>
      </c>
      <c r="AR67" s="33">
        <v>41</v>
      </c>
      <c r="AS67" s="33">
        <v>42</v>
      </c>
      <c r="AT67" s="33">
        <v>43</v>
      </c>
      <c r="AU67" s="33">
        <v>44</v>
      </c>
      <c r="AV67" s="33">
        <v>45</v>
      </c>
      <c r="AW67" s="33">
        <v>46</v>
      </c>
      <c r="AX67" s="33">
        <v>47</v>
      </c>
      <c r="AY67" s="33">
        <v>48</v>
      </c>
      <c r="AZ67" s="33">
        <v>49</v>
      </c>
      <c r="BA67" s="33">
        <v>50</v>
      </c>
      <c r="BB67" s="33">
        <v>51</v>
      </c>
      <c r="BC67" s="33">
        <v>52</v>
      </c>
      <c r="BD67" s="33">
        <v>53</v>
      </c>
      <c r="BE67" s="33">
        <v>54</v>
      </c>
      <c r="BF67" s="33">
        <v>55</v>
      </c>
      <c r="BG67" s="33">
        <v>56</v>
      </c>
      <c r="BH67" s="33">
        <v>57</v>
      </c>
      <c r="BI67" s="33">
        <v>58</v>
      </c>
      <c r="BJ67" s="33">
        <v>59</v>
      </c>
      <c r="BK67" s="33">
        <v>60</v>
      </c>
      <c r="BL67" s="33">
        <v>61</v>
      </c>
      <c r="BM67" s="33">
        <v>62</v>
      </c>
      <c r="BN67" s="33">
        <v>63</v>
      </c>
      <c r="BO67" s="33">
        <v>64</v>
      </c>
      <c r="BP67" s="33">
        <v>65</v>
      </c>
      <c r="BQ67" s="33">
        <v>66</v>
      </c>
      <c r="BR67" s="33">
        <v>67</v>
      </c>
      <c r="BS67" s="33">
        <v>68</v>
      </c>
      <c r="BT67" s="33">
        <v>69</v>
      </c>
      <c r="BU67" s="33">
        <v>70</v>
      </c>
      <c r="BV67" s="33">
        <v>71</v>
      </c>
      <c r="BW67" s="33">
        <v>72</v>
      </c>
      <c r="BX67" s="33">
        <v>73</v>
      </c>
      <c r="BY67" s="33">
        <v>74</v>
      </c>
      <c r="BZ67" s="33">
        <v>75</v>
      </c>
      <c r="CA67" s="33">
        <v>76</v>
      </c>
      <c r="CB67" s="33">
        <v>77</v>
      </c>
      <c r="CC67" s="33">
        <v>78</v>
      </c>
      <c r="CD67" s="33">
        <v>79</v>
      </c>
      <c r="CE67" s="33">
        <v>80</v>
      </c>
    </row>
    <row r="68" spans="1:83" x14ac:dyDescent="0.25">
      <c r="A68" t="s">
        <v>40</v>
      </c>
      <c r="B68" t="s">
        <v>6</v>
      </c>
      <c r="D68" s="3">
        <f>D67*D65*$C$62*D66</f>
        <v>4.7127599999999994</v>
      </c>
      <c r="E68" s="3">
        <f t="shared" ref="E68:BP68" si="52">E67*E65*$C$62*E66</f>
        <v>9.4255199999999988</v>
      </c>
      <c r="F68" s="3">
        <f t="shared" si="52"/>
        <v>14.138279999999998</v>
      </c>
      <c r="G68" s="3">
        <f t="shared" si="52"/>
        <v>18.851039999999998</v>
      </c>
      <c r="H68" s="3">
        <f t="shared" si="52"/>
        <v>23.563799999999997</v>
      </c>
      <c r="I68" s="3">
        <f t="shared" si="52"/>
        <v>28.276559999999996</v>
      </c>
      <c r="J68" s="3">
        <f t="shared" si="52"/>
        <v>32.989319999999999</v>
      </c>
      <c r="K68" s="3">
        <f t="shared" si="52"/>
        <v>37.702079999999995</v>
      </c>
      <c r="L68" s="3">
        <f t="shared" si="52"/>
        <v>42.414839999999998</v>
      </c>
      <c r="M68" s="3">
        <f t="shared" si="52"/>
        <v>47.127599999999994</v>
      </c>
      <c r="N68" s="3">
        <f t="shared" si="52"/>
        <v>51.84035999999999</v>
      </c>
      <c r="O68" s="3">
        <f t="shared" si="52"/>
        <v>56.553119999999993</v>
      </c>
      <c r="P68" s="3">
        <f t="shared" si="52"/>
        <v>61.265879999999996</v>
      </c>
      <c r="Q68" s="3">
        <f t="shared" si="52"/>
        <v>65.978639999999999</v>
      </c>
      <c r="R68" s="3">
        <f t="shared" si="52"/>
        <v>70.691399999999987</v>
      </c>
      <c r="S68" s="3">
        <f t="shared" si="52"/>
        <v>75.40415999999999</v>
      </c>
      <c r="T68" s="3">
        <f t="shared" si="52"/>
        <v>80.116919999999993</v>
      </c>
      <c r="U68" s="3">
        <f t="shared" si="52"/>
        <v>84.829679999999996</v>
      </c>
      <c r="V68" s="3">
        <f t="shared" si="52"/>
        <v>89.542439999999985</v>
      </c>
      <c r="W68" s="3">
        <f t="shared" si="52"/>
        <v>94.255199999999988</v>
      </c>
      <c r="X68" s="3">
        <f t="shared" si="52"/>
        <v>98.967959999999991</v>
      </c>
      <c r="Y68" s="3">
        <f t="shared" si="52"/>
        <v>103.68071999999998</v>
      </c>
      <c r="Z68" s="3">
        <f t="shared" si="52"/>
        <v>108.39347999999998</v>
      </c>
      <c r="AA68" s="3">
        <f t="shared" si="52"/>
        <v>113.10623999999999</v>
      </c>
      <c r="AB68" s="3">
        <f t="shared" si="52"/>
        <v>117.81899999999999</v>
      </c>
      <c r="AC68" s="3">
        <f t="shared" si="52"/>
        <v>122.53175999999999</v>
      </c>
      <c r="AD68" s="3">
        <f t="shared" si="52"/>
        <v>127.24451999999999</v>
      </c>
      <c r="AE68" s="3">
        <f t="shared" si="52"/>
        <v>131.95728</v>
      </c>
      <c r="AF68" s="3">
        <f t="shared" si="52"/>
        <v>136.67003999999997</v>
      </c>
      <c r="AG68" s="6">
        <f t="shared" si="52"/>
        <v>141.38279999999997</v>
      </c>
      <c r="AH68" s="3">
        <f t="shared" si="52"/>
        <v>146.09555999999998</v>
      </c>
      <c r="AI68" s="3">
        <f t="shared" si="52"/>
        <v>150.80831999999998</v>
      </c>
      <c r="AJ68" s="3">
        <f t="shared" si="52"/>
        <v>155.52107999999998</v>
      </c>
      <c r="AK68" s="3">
        <f t="shared" si="52"/>
        <v>160.23383999999999</v>
      </c>
      <c r="AL68" s="3">
        <f t="shared" si="52"/>
        <v>164.94660000000002</v>
      </c>
      <c r="AM68" s="3">
        <f t="shared" si="52"/>
        <v>169.65935999999999</v>
      </c>
      <c r="AN68" s="3">
        <f t="shared" si="52"/>
        <v>174.37212</v>
      </c>
      <c r="AO68" s="3">
        <f t="shared" si="52"/>
        <v>179.08487999999997</v>
      </c>
      <c r="AP68" s="3">
        <f t="shared" si="52"/>
        <v>183.79763999999997</v>
      </c>
      <c r="AQ68" s="3">
        <f t="shared" si="52"/>
        <v>188.51039999999998</v>
      </c>
      <c r="AR68" s="3">
        <f t="shared" si="52"/>
        <v>193.22315999999998</v>
      </c>
      <c r="AS68" s="3">
        <f t="shared" si="52"/>
        <v>197.93591999999998</v>
      </c>
      <c r="AT68" s="3">
        <f t="shared" si="52"/>
        <v>202.64867999999998</v>
      </c>
      <c r="AU68" s="3">
        <f t="shared" si="52"/>
        <v>207.36143999999996</v>
      </c>
      <c r="AV68" s="3">
        <f t="shared" si="52"/>
        <v>212.07419999999999</v>
      </c>
      <c r="AW68" s="3">
        <f t="shared" si="52"/>
        <v>216.78695999999997</v>
      </c>
      <c r="AX68" s="3">
        <f t="shared" si="52"/>
        <v>221.49972</v>
      </c>
      <c r="AY68" s="3">
        <f t="shared" si="52"/>
        <v>226.21247999999997</v>
      </c>
      <c r="AZ68" s="3">
        <f t="shared" si="52"/>
        <v>230.92523999999995</v>
      </c>
      <c r="BA68" s="3">
        <f t="shared" si="52"/>
        <v>235.63799999999998</v>
      </c>
      <c r="BB68" s="3">
        <f t="shared" si="52"/>
        <v>240.35075999999995</v>
      </c>
      <c r="BC68" s="3">
        <f t="shared" si="52"/>
        <v>245.06351999999998</v>
      </c>
      <c r="BD68" s="3">
        <f t="shared" si="52"/>
        <v>249.77627999999996</v>
      </c>
      <c r="BE68" s="3">
        <f t="shared" si="52"/>
        <v>254.48903999999999</v>
      </c>
      <c r="BF68" s="3">
        <f t="shared" si="52"/>
        <v>259.20179999999999</v>
      </c>
      <c r="BG68" s="3">
        <f t="shared" si="52"/>
        <v>263.91455999999999</v>
      </c>
      <c r="BH68" s="3">
        <f t="shared" si="52"/>
        <v>268.62732</v>
      </c>
      <c r="BI68" s="3">
        <f t="shared" si="52"/>
        <v>273.34007999999994</v>
      </c>
      <c r="BJ68" s="3">
        <f t="shared" si="52"/>
        <v>278.05283999999995</v>
      </c>
      <c r="BK68" s="3">
        <f t="shared" si="52"/>
        <v>282.76559999999995</v>
      </c>
      <c r="BL68" s="3">
        <f t="shared" si="52"/>
        <v>287.47835999999995</v>
      </c>
      <c r="BM68" s="3">
        <f t="shared" si="52"/>
        <v>292.19111999999996</v>
      </c>
      <c r="BN68" s="3">
        <f t="shared" si="52"/>
        <v>296.90387999999996</v>
      </c>
      <c r="BO68" s="3">
        <f t="shared" si="52"/>
        <v>301.61663999999996</v>
      </c>
      <c r="BP68" s="3">
        <f t="shared" si="52"/>
        <v>306.32939999999996</v>
      </c>
      <c r="BQ68" s="3">
        <f t="shared" ref="BQ68:CD68" si="53">BQ67*BQ65*$C$62*BQ66</f>
        <v>311.04215999999997</v>
      </c>
      <c r="BR68" s="3">
        <f t="shared" si="53"/>
        <v>315.75491999999997</v>
      </c>
      <c r="BS68" s="3">
        <f t="shared" si="53"/>
        <v>320.46767999999997</v>
      </c>
      <c r="BT68" s="3">
        <f t="shared" si="53"/>
        <v>325.18043999999998</v>
      </c>
      <c r="BU68" s="3">
        <f t="shared" si="53"/>
        <v>329.89320000000004</v>
      </c>
      <c r="BV68" s="3">
        <f t="shared" si="53"/>
        <v>334.60595999999998</v>
      </c>
      <c r="BW68" s="3">
        <f t="shared" si="53"/>
        <v>339.31871999999998</v>
      </c>
      <c r="BX68" s="3">
        <f t="shared" si="53"/>
        <v>344.03147999999999</v>
      </c>
      <c r="BY68" s="3">
        <f t="shared" si="53"/>
        <v>348.74423999999999</v>
      </c>
      <c r="BZ68" s="3">
        <f t="shared" si="53"/>
        <v>353.45699999999994</v>
      </c>
      <c r="CA68" s="3">
        <f t="shared" si="53"/>
        <v>358.16975999999994</v>
      </c>
      <c r="CB68" s="3">
        <f t="shared" si="53"/>
        <v>362.88251999999994</v>
      </c>
      <c r="CC68" s="3">
        <f t="shared" si="53"/>
        <v>367.59527999999995</v>
      </c>
      <c r="CD68" s="3">
        <f t="shared" si="53"/>
        <v>372.30803999999995</v>
      </c>
      <c r="CE68" s="3">
        <f>CE67*CE65*$C$62*CE66</f>
        <v>377.02079999999995</v>
      </c>
    </row>
    <row r="69" spans="1:83" x14ac:dyDescent="0.25">
      <c r="A69" t="s">
        <v>41</v>
      </c>
      <c r="B69" t="s">
        <v>7</v>
      </c>
      <c r="D69" s="3">
        <f>EXP(-1.0587+0.8836*LN(D68)+0.284)</f>
        <v>1.8132518984191208</v>
      </c>
      <c r="E69" s="3">
        <f t="shared" ref="E69:BP69" si="54">EXP(-1.0587+0.8836*LN(E68)+0.284)</f>
        <v>3.3454014822743288</v>
      </c>
      <c r="F69" s="3">
        <f t="shared" si="54"/>
        <v>4.7867691289788903</v>
      </c>
      <c r="G69" s="3">
        <f t="shared" si="54"/>
        <v>6.1721766773611213</v>
      </c>
      <c r="H69" s="3">
        <f t="shared" si="54"/>
        <v>7.5174065263133754</v>
      </c>
      <c r="I69" s="3">
        <f t="shared" si="54"/>
        <v>8.8314616150974103</v>
      </c>
      <c r="J69" s="3">
        <f t="shared" si="54"/>
        <v>10.120145790551552</v>
      </c>
      <c r="K69" s="3">
        <f t="shared" si="54"/>
        <v>11.387501661134454</v>
      </c>
      <c r="L69" s="3">
        <f t="shared" si="54"/>
        <v>12.636500595489295</v>
      </c>
      <c r="M69" s="3">
        <f t="shared" si="54"/>
        <v>13.869414921287742</v>
      </c>
      <c r="N69" s="3">
        <f t="shared" si="54"/>
        <v>15.088036201961273</v>
      </c>
      <c r="O69" s="3">
        <f t="shared" si="54"/>
        <v>16.293811578829317</v>
      </c>
      <c r="P69" s="3">
        <f t="shared" si="54"/>
        <v>17.4879332493074</v>
      </c>
      <c r="Q69" s="3">
        <f t="shared" si="54"/>
        <v>18.67139957667256</v>
      </c>
      <c r="R69" s="3">
        <f t="shared" si="54"/>
        <v>19.845058219166322</v>
      </c>
      <c r="S69" s="3">
        <f t="shared" si="54"/>
        <v>21.009637419805973</v>
      </c>
      <c r="T69" s="3">
        <f t="shared" si="54"/>
        <v>22.16576924617814</v>
      </c>
      <c r="U69" s="3">
        <f t="shared" si="54"/>
        <v>23.314007204275903</v>
      </c>
      <c r="V69" s="3">
        <f t="shared" si="54"/>
        <v>24.45483982593359</v>
      </c>
      <c r="W69" s="3">
        <f t="shared" si="54"/>
        <v>25.588701314145247</v>
      </c>
      <c r="X69" s="3">
        <f t="shared" si="54"/>
        <v>26.715979998814607</v>
      </c>
      <c r="Y69" s="3">
        <f t="shared" si="54"/>
        <v>27.837025136252151</v>
      </c>
      <c r="Z69" s="3">
        <f t="shared" si="54"/>
        <v>28.952152437453051</v>
      </c>
      <c r="AA69" s="3">
        <f t="shared" si="54"/>
        <v>30.061648607806823</v>
      </c>
      <c r="AB69" s="3">
        <f t="shared" si="54"/>
        <v>31.165775108868353</v>
      </c>
      <c r="AC69" s="3">
        <f t="shared" si="54"/>
        <v>32.264771301303583</v>
      </c>
      <c r="AD69" s="3">
        <f t="shared" si="54"/>
        <v>33.358857090704191</v>
      </c>
      <c r="AE69" s="3">
        <f t="shared" si="54"/>
        <v>34.448235170411309</v>
      </c>
      <c r="AF69" s="3">
        <f t="shared" si="54"/>
        <v>35.533092934931766</v>
      </c>
      <c r="AG69" s="6">
        <f t="shared" si="54"/>
        <v>36.613604122020263</v>
      </c>
      <c r="AH69" s="3">
        <f t="shared" si="54"/>
        <v>37.689930229666707</v>
      </c>
      <c r="AI69" s="3">
        <f t="shared" si="54"/>
        <v>38.762221745110814</v>
      </c>
      <c r="AJ69" s="3">
        <f t="shared" si="54"/>
        <v>39.830619215913451</v>
      </c>
      <c r="AK69" s="3">
        <f t="shared" si="54"/>
        <v>40.89525418755418</v>
      </c>
      <c r="AL69" s="3">
        <f t="shared" si="54"/>
        <v>41.956250027623227</v>
      </c>
      <c r="AM69" s="3">
        <f t="shared" si="54"/>
        <v>43.013722653172707</v>
      </c>
      <c r="AN69" s="3">
        <f t="shared" si="54"/>
        <v>44.067781174978833</v>
      </c>
      <c r="AO69" s="3">
        <f t="shared" si="54"/>
        <v>45.118528470195727</v>
      </c>
      <c r="AP69" s="3">
        <f t="shared" si="54"/>
        <v>46.166061693033967</v>
      </c>
      <c r="AQ69" s="3">
        <f t="shared" si="54"/>
        <v>47.210472731588276</v>
      </c>
      <c r="AR69" s="3">
        <f t="shared" si="54"/>
        <v>48.251848617696176</v>
      </c>
      <c r="AS69" s="3">
        <f t="shared" si="54"/>
        <v>49.290271895685137</v>
      </c>
      <c r="AT69" s="3">
        <f t="shared" si="54"/>
        <v>50.325820955010911</v>
      </c>
      <c r="AU69" s="3">
        <f t="shared" si="54"/>
        <v>51.35857033108163</v>
      </c>
      <c r="AV69" s="3">
        <f t="shared" si="54"/>
        <v>52.388590977962934</v>
      </c>
      <c r="AW69" s="3">
        <f t="shared" si="54"/>
        <v>53.415950516159356</v>
      </c>
      <c r="AX69" s="3">
        <f t="shared" si="54"/>
        <v>54.440713458241561</v>
      </c>
      <c r="AY69" s="3">
        <f t="shared" si="54"/>
        <v>55.46294141472962</v>
      </c>
      <c r="AZ69" s="3">
        <f t="shared" si="54"/>
        <v>56.482693282334743</v>
      </c>
      <c r="BA69" s="3">
        <f t="shared" si="54"/>
        <v>57.500025416400916</v>
      </c>
      <c r="BB69" s="3">
        <f t="shared" si="54"/>
        <v>58.514991789160852</v>
      </c>
      <c r="BC69" s="3">
        <f t="shared" si="54"/>
        <v>59.527644135229778</v>
      </c>
      <c r="BD69" s="3">
        <f t="shared" si="54"/>
        <v>60.538032085590082</v>
      </c>
      <c r="BE69" s="3">
        <f t="shared" si="54"/>
        <v>61.546203291178919</v>
      </c>
      <c r="BF69" s="3">
        <f t="shared" si="54"/>
        <v>62.552203537061629</v>
      </c>
      <c r="BG69" s="3">
        <f t="shared" si="54"/>
        <v>63.556076848066795</v>
      </c>
      <c r="BH69" s="3">
        <f t="shared" si="54"/>
        <v>64.557865586662658</v>
      </c>
      <c r="BI69" s="3">
        <f t="shared" si="54"/>
        <v>65.55761054376994</v>
      </c>
      <c r="BJ69" s="3">
        <f t="shared" si="54"/>
        <v>66.555351023135088</v>
      </c>
      <c r="BK69" s="3">
        <f t="shared" si="54"/>
        <v>67.551124919820637</v>
      </c>
      <c r="BL69" s="3">
        <f t="shared" si="54"/>
        <v>68.544968793314837</v>
      </c>
      <c r="BM69" s="3">
        <f t="shared" si="54"/>
        <v>69.536917935711259</v>
      </c>
      <c r="BN69" s="3">
        <f t="shared" si="54"/>
        <v>70.52700643536501</v>
      </c>
      <c r="BO69" s="3">
        <f t="shared" si="54"/>
        <v>71.515267236392759</v>
      </c>
      <c r="BP69" s="3">
        <f t="shared" si="54"/>
        <v>72.50173219434798</v>
      </c>
      <c r="BQ69" s="3">
        <f t="shared" ref="BQ69:CE69" si="55">EXP(-1.0587+0.8836*LN(BQ68)+0.284)</f>
        <v>73.486432128373551</v>
      </c>
      <c r="BR69" s="3">
        <f t="shared" si="55"/>
        <v>74.469396870103338</v>
      </c>
      <c r="BS69" s="3">
        <f t="shared" si="55"/>
        <v>75.450655309561554</v>
      </c>
      <c r="BT69" s="3">
        <f t="shared" si="55"/>
        <v>76.430235438285322</v>
      </c>
      <c r="BU69" s="3">
        <f t="shared" si="55"/>
        <v>77.408164389876575</v>
      </c>
      <c r="BV69" s="3">
        <f t="shared" si="55"/>
        <v>78.38446847817076</v>
      </c>
      <c r="BW69" s="3">
        <f t="shared" si="55"/>
        <v>79.359173233193971</v>
      </c>
      <c r="BX69" s="3">
        <f t="shared" si="55"/>
        <v>80.332303435065739</v>
      </c>
      <c r="BY69" s="3">
        <f t="shared" si="55"/>
        <v>81.303883145991222</v>
      </c>
      <c r="BZ69" s="3">
        <f t="shared" si="55"/>
        <v>82.273935740475409</v>
      </c>
      <c r="CA69" s="3">
        <f t="shared" si="55"/>
        <v>83.242483933879015</v>
      </c>
      <c r="CB69" s="3">
        <f t="shared" si="55"/>
        <v>84.209549809429674</v>
      </c>
      <c r="CC69" s="3">
        <f t="shared" si="55"/>
        <v>85.175154843789542</v>
      </c>
      <c r="CD69" s="3">
        <f t="shared" si="55"/>
        <v>86.139319931274301</v>
      </c>
      <c r="CE69" s="3">
        <f t="shared" si="55"/>
        <v>87.102065406811391</v>
      </c>
    </row>
    <row r="70" spans="1:83" x14ac:dyDescent="0.25">
      <c r="A70" t="s">
        <v>42</v>
      </c>
      <c r="B70" t="s">
        <v>0</v>
      </c>
      <c r="D70" s="3">
        <f>$C$62*70</f>
        <v>371</v>
      </c>
      <c r="E70" s="3">
        <f>$C$62*70</f>
        <v>371</v>
      </c>
      <c r="F70" s="3">
        <f t="shared" ref="F70:BQ70" si="56">$C$62*70</f>
        <v>371</v>
      </c>
      <c r="G70" s="3">
        <f t="shared" si="56"/>
        <v>371</v>
      </c>
      <c r="H70" s="3">
        <f t="shared" si="56"/>
        <v>371</v>
      </c>
      <c r="I70" s="3">
        <f t="shared" si="56"/>
        <v>371</v>
      </c>
      <c r="J70" s="3">
        <f t="shared" si="56"/>
        <v>371</v>
      </c>
      <c r="K70" s="3">
        <f t="shared" si="56"/>
        <v>371</v>
      </c>
      <c r="L70" s="3">
        <f t="shared" si="56"/>
        <v>371</v>
      </c>
      <c r="M70" s="3">
        <f t="shared" si="56"/>
        <v>371</v>
      </c>
      <c r="N70" s="3">
        <f t="shared" si="56"/>
        <v>371</v>
      </c>
      <c r="O70" s="3">
        <f t="shared" si="56"/>
        <v>371</v>
      </c>
      <c r="P70" s="3">
        <f t="shared" si="56"/>
        <v>371</v>
      </c>
      <c r="Q70" s="3">
        <f t="shared" si="56"/>
        <v>371</v>
      </c>
      <c r="R70" s="3">
        <f t="shared" si="56"/>
        <v>371</v>
      </c>
      <c r="S70" s="3">
        <f t="shared" si="56"/>
        <v>371</v>
      </c>
      <c r="T70" s="3">
        <f t="shared" si="56"/>
        <v>371</v>
      </c>
      <c r="U70" s="3">
        <f t="shared" si="56"/>
        <v>371</v>
      </c>
      <c r="V70" s="3">
        <f t="shared" si="56"/>
        <v>371</v>
      </c>
      <c r="W70" s="3">
        <f t="shared" si="56"/>
        <v>371</v>
      </c>
      <c r="X70" s="3">
        <f t="shared" si="56"/>
        <v>371</v>
      </c>
      <c r="Y70" s="3">
        <f t="shared" si="56"/>
        <v>371</v>
      </c>
      <c r="Z70" s="3">
        <f t="shared" si="56"/>
        <v>371</v>
      </c>
      <c r="AA70" s="3">
        <f t="shared" si="56"/>
        <v>371</v>
      </c>
      <c r="AB70" s="3">
        <f t="shared" si="56"/>
        <v>371</v>
      </c>
      <c r="AC70" s="3">
        <f t="shared" si="56"/>
        <v>371</v>
      </c>
      <c r="AD70" s="3">
        <f t="shared" si="56"/>
        <v>371</v>
      </c>
      <c r="AE70" s="3">
        <f t="shared" si="56"/>
        <v>371</v>
      </c>
      <c r="AF70" s="3">
        <f t="shared" si="56"/>
        <v>371</v>
      </c>
      <c r="AG70" s="6">
        <f t="shared" si="56"/>
        <v>371</v>
      </c>
      <c r="AH70" s="3">
        <f t="shared" si="56"/>
        <v>371</v>
      </c>
      <c r="AI70" s="3">
        <f t="shared" si="56"/>
        <v>371</v>
      </c>
      <c r="AJ70" s="3">
        <f t="shared" si="56"/>
        <v>371</v>
      </c>
      <c r="AK70" s="3">
        <f t="shared" si="56"/>
        <v>371</v>
      </c>
      <c r="AL70" s="3">
        <f t="shared" si="56"/>
        <v>371</v>
      </c>
      <c r="AM70" s="3">
        <f t="shared" si="56"/>
        <v>371</v>
      </c>
      <c r="AN70" s="3">
        <f t="shared" si="56"/>
        <v>371</v>
      </c>
      <c r="AO70" s="3">
        <f t="shared" si="56"/>
        <v>371</v>
      </c>
      <c r="AP70" s="3">
        <f t="shared" si="56"/>
        <v>371</v>
      </c>
      <c r="AQ70" s="3">
        <f t="shared" si="56"/>
        <v>371</v>
      </c>
      <c r="AR70" s="3">
        <f t="shared" si="56"/>
        <v>371</v>
      </c>
      <c r="AS70" s="3">
        <f t="shared" si="56"/>
        <v>371</v>
      </c>
      <c r="AT70" s="3">
        <f t="shared" si="56"/>
        <v>371</v>
      </c>
      <c r="AU70" s="3">
        <f t="shared" si="56"/>
        <v>371</v>
      </c>
      <c r="AV70" s="3">
        <f t="shared" si="56"/>
        <v>371</v>
      </c>
      <c r="AW70" s="3">
        <f t="shared" si="56"/>
        <v>371</v>
      </c>
      <c r="AX70" s="3">
        <f t="shared" si="56"/>
        <v>371</v>
      </c>
      <c r="AY70" s="3">
        <f t="shared" si="56"/>
        <v>371</v>
      </c>
      <c r="AZ70" s="3">
        <f t="shared" si="56"/>
        <v>371</v>
      </c>
      <c r="BA70" s="3">
        <f t="shared" si="56"/>
        <v>371</v>
      </c>
      <c r="BB70" s="3">
        <f t="shared" si="56"/>
        <v>371</v>
      </c>
      <c r="BC70" s="3">
        <f t="shared" si="56"/>
        <v>371</v>
      </c>
      <c r="BD70" s="3">
        <f t="shared" si="56"/>
        <v>371</v>
      </c>
      <c r="BE70" s="3">
        <f t="shared" si="56"/>
        <v>371</v>
      </c>
      <c r="BF70" s="3">
        <f t="shared" si="56"/>
        <v>371</v>
      </c>
      <c r="BG70" s="3">
        <f t="shared" si="56"/>
        <v>371</v>
      </c>
      <c r="BH70" s="3">
        <f t="shared" si="56"/>
        <v>371</v>
      </c>
      <c r="BI70" s="3">
        <f t="shared" si="56"/>
        <v>371</v>
      </c>
      <c r="BJ70" s="3">
        <f t="shared" si="56"/>
        <v>371</v>
      </c>
      <c r="BK70" s="3">
        <f t="shared" si="56"/>
        <v>371</v>
      </c>
      <c r="BL70" s="3">
        <f t="shared" si="56"/>
        <v>371</v>
      </c>
      <c r="BM70" s="3">
        <f t="shared" si="56"/>
        <v>371</v>
      </c>
      <c r="BN70" s="3">
        <f t="shared" si="56"/>
        <v>371</v>
      </c>
      <c r="BO70" s="3">
        <f t="shared" si="56"/>
        <v>371</v>
      </c>
      <c r="BP70" s="3">
        <f t="shared" si="56"/>
        <v>371</v>
      </c>
      <c r="BQ70" s="3">
        <f t="shared" si="56"/>
        <v>371</v>
      </c>
      <c r="BR70" s="3">
        <f t="shared" ref="BR70:CE70" si="57">$C$62*70</f>
        <v>371</v>
      </c>
      <c r="BS70" s="3">
        <f t="shared" si="57"/>
        <v>371</v>
      </c>
      <c r="BT70" s="3">
        <f t="shared" si="57"/>
        <v>371</v>
      </c>
      <c r="BU70" s="3">
        <f t="shared" si="57"/>
        <v>371</v>
      </c>
      <c r="BV70" s="3">
        <f t="shared" si="57"/>
        <v>371</v>
      </c>
      <c r="BW70" s="3">
        <f t="shared" si="57"/>
        <v>371</v>
      </c>
      <c r="BX70" s="3">
        <f t="shared" si="57"/>
        <v>371</v>
      </c>
      <c r="BY70" s="3">
        <f t="shared" si="57"/>
        <v>371</v>
      </c>
      <c r="BZ70" s="3">
        <f t="shared" si="57"/>
        <v>371</v>
      </c>
      <c r="CA70" s="3">
        <f t="shared" si="57"/>
        <v>371</v>
      </c>
      <c r="CB70" s="3">
        <f t="shared" si="57"/>
        <v>371</v>
      </c>
      <c r="CC70" s="3">
        <f t="shared" si="57"/>
        <v>371</v>
      </c>
      <c r="CD70" s="3">
        <f t="shared" si="57"/>
        <v>371</v>
      </c>
      <c r="CE70" s="3">
        <f t="shared" si="57"/>
        <v>371</v>
      </c>
    </row>
    <row r="71" spans="1:83" x14ac:dyDescent="0.25">
      <c r="A71" t="s">
        <v>43</v>
      </c>
      <c r="B71" t="s">
        <v>8</v>
      </c>
      <c r="D71" s="3">
        <v>0</v>
      </c>
      <c r="E71" s="3">
        <f>D71+$AG$71/30</f>
        <v>1.7666666666666666</v>
      </c>
      <c r="F71" s="3">
        <f t="shared" ref="F71:AF71" si="58">E71+$AG$71/30</f>
        <v>3.5333333333333332</v>
      </c>
      <c r="G71" s="3">
        <f t="shared" si="58"/>
        <v>5.3</v>
      </c>
      <c r="H71" s="3">
        <f t="shared" si="58"/>
        <v>7.0666666666666664</v>
      </c>
      <c r="I71" s="3">
        <f t="shared" si="58"/>
        <v>8.8333333333333321</v>
      </c>
      <c r="J71" s="3">
        <f t="shared" si="58"/>
        <v>10.599999999999998</v>
      </c>
      <c r="K71" s="3">
        <f t="shared" si="58"/>
        <v>12.366666666666664</v>
      </c>
      <c r="L71" s="3">
        <f t="shared" si="58"/>
        <v>14.133333333333329</v>
      </c>
      <c r="M71" s="3">
        <f t="shared" si="58"/>
        <v>15.899999999999995</v>
      </c>
      <c r="N71" s="3">
        <f t="shared" si="58"/>
        <v>17.666666666666661</v>
      </c>
      <c r="O71" s="3">
        <f t="shared" si="58"/>
        <v>19.433333333333326</v>
      </c>
      <c r="P71" s="3">
        <f t="shared" si="58"/>
        <v>21.199999999999992</v>
      </c>
      <c r="Q71" s="3">
        <f t="shared" si="58"/>
        <v>22.966666666666658</v>
      </c>
      <c r="R71" s="3">
        <f t="shared" si="58"/>
        <v>24.733333333333324</v>
      </c>
      <c r="S71" s="3">
        <f t="shared" si="58"/>
        <v>26.499999999999989</v>
      </c>
      <c r="T71" s="3">
        <f t="shared" si="58"/>
        <v>28.266666666666655</v>
      </c>
      <c r="U71" s="3">
        <f t="shared" si="58"/>
        <v>30.033333333333321</v>
      </c>
      <c r="V71" s="3">
        <f t="shared" si="58"/>
        <v>31.799999999999986</v>
      </c>
      <c r="W71" s="3">
        <f t="shared" si="58"/>
        <v>33.566666666666656</v>
      </c>
      <c r="X71" s="3">
        <f t="shared" si="58"/>
        <v>35.333333333333321</v>
      </c>
      <c r="Y71" s="3">
        <f t="shared" si="58"/>
        <v>37.099999999999987</v>
      </c>
      <c r="Z71" s="3">
        <f t="shared" si="58"/>
        <v>38.866666666666653</v>
      </c>
      <c r="AA71" s="3">
        <f t="shared" si="58"/>
        <v>40.633333333333319</v>
      </c>
      <c r="AB71" s="3">
        <f t="shared" si="58"/>
        <v>42.399999999999984</v>
      </c>
      <c r="AC71" s="3">
        <f t="shared" si="58"/>
        <v>44.16666666666665</v>
      </c>
      <c r="AD71" s="3">
        <f t="shared" si="58"/>
        <v>45.933333333333316</v>
      </c>
      <c r="AE71" s="3">
        <f t="shared" si="58"/>
        <v>47.699999999999982</v>
      </c>
      <c r="AF71" s="3">
        <f t="shared" si="58"/>
        <v>49.466666666666647</v>
      </c>
      <c r="AG71" s="6">
        <f>$C$62*10</f>
        <v>53</v>
      </c>
      <c r="AH71" s="3">
        <f>$C$62*10</f>
        <v>53</v>
      </c>
      <c r="AI71" s="3">
        <f t="shared" ref="AI71:CE71" si="59">$C$62*10</f>
        <v>53</v>
      </c>
      <c r="AJ71" s="3">
        <f t="shared" si="59"/>
        <v>53</v>
      </c>
      <c r="AK71" s="3">
        <f t="shared" si="59"/>
        <v>53</v>
      </c>
      <c r="AL71" s="3">
        <f t="shared" si="59"/>
        <v>53</v>
      </c>
      <c r="AM71" s="3">
        <f t="shared" si="59"/>
        <v>53</v>
      </c>
      <c r="AN71" s="3">
        <f t="shared" si="59"/>
        <v>53</v>
      </c>
      <c r="AO71" s="3">
        <f t="shared" si="59"/>
        <v>53</v>
      </c>
      <c r="AP71" s="3">
        <f t="shared" si="59"/>
        <v>53</v>
      </c>
      <c r="AQ71" s="3">
        <f t="shared" si="59"/>
        <v>53</v>
      </c>
      <c r="AR71" s="3">
        <f t="shared" si="59"/>
        <v>53</v>
      </c>
      <c r="AS71" s="3">
        <f t="shared" si="59"/>
        <v>53</v>
      </c>
      <c r="AT71" s="3">
        <f t="shared" si="59"/>
        <v>53</v>
      </c>
      <c r="AU71" s="3">
        <f t="shared" si="59"/>
        <v>53</v>
      </c>
      <c r="AV71" s="3">
        <f t="shared" si="59"/>
        <v>53</v>
      </c>
      <c r="AW71" s="3">
        <f t="shared" si="59"/>
        <v>53</v>
      </c>
      <c r="AX71" s="3">
        <f t="shared" si="59"/>
        <v>53</v>
      </c>
      <c r="AY71" s="3">
        <f t="shared" si="59"/>
        <v>53</v>
      </c>
      <c r="AZ71" s="3">
        <f t="shared" si="59"/>
        <v>53</v>
      </c>
      <c r="BA71" s="3">
        <f t="shared" si="59"/>
        <v>53</v>
      </c>
      <c r="BB71" s="3">
        <f t="shared" si="59"/>
        <v>53</v>
      </c>
      <c r="BC71" s="3">
        <f t="shared" si="59"/>
        <v>53</v>
      </c>
      <c r="BD71" s="3">
        <f t="shared" si="59"/>
        <v>53</v>
      </c>
      <c r="BE71" s="3">
        <f t="shared" si="59"/>
        <v>53</v>
      </c>
      <c r="BF71" s="3">
        <f t="shared" si="59"/>
        <v>53</v>
      </c>
      <c r="BG71" s="3">
        <f t="shared" si="59"/>
        <v>53</v>
      </c>
      <c r="BH71" s="3">
        <f t="shared" si="59"/>
        <v>53</v>
      </c>
      <c r="BI71" s="3">
        <f t="shared" si="59"/>
        <v>53</v>
      </c>
      <c r="BJ71" s="3">
        <f t="shared" si="59"/>
        <v>53</v>
      </c>
      <c r="BK71" s="3">
        <f t="shared" si="59"/>
        <v>53</v>
      </c>
      <c r="BL71" s="3">
        <f t="shared" si="59"/>
        <v>53</v>
      </c>
      <c r="BM71" s="3">
        <f t="shared" si="59"/>
        <v>53</v>
      </c>
      <c r="BN71" s="3">
        <f t="shared" si="59"/>
        <v>53</v>
      </c>
      <c r="BO71" s="3">
        <f t="shared" si="59"/>
        <v>53</v>
      </c>
      <c r="BP71" s="3">
        <f t="shared" si="59"/>
        <v>53</v>
      </c>
      <c r="BQ71" s="3">
        <f t="shared" si="59"/>
        <v>53</v>
      </c>
      <c r="BR71" s="3">
        <f t="shared" si="59"/>
        <v>53</v>
      </c>
      <c r="BS71" s="3">
        <f t="shared" si="59"/>
        <v>53</v>
      </c>
      <c r="BT71" s="3">
        <f t="shared" si="59"/>
        <v>53</v>
      </c>
      <c r="BU71" s="3">
        <f t="shared" si="59"/>
        <v>53</v>
      </c>
      <c r="BV71" s="3">
        <f t="shared" si="59"/>
        <v>53</v>
      </c>
      <c r="BW71" s="3">
        <f t="shared" si="59"/>
        <v>53</v>
      </c>
      <c r="BX71" s="3">
        <f t="shared" si="59"/>
        <v>53</v>
      </c>
      <c r="BY71" s="3">
        <f t="shared" si="59"/>
        <v>53</v>
      </c>
      <c r="BZ71" s="3">
        <f t="shared" si="59"/>
        <v>53</v>
      </c>
      <c r="CA71" s="3">
        <f t="shared" si="59"/>
        <v>53</v>
      </c>
      <c r="CB71" s="3">
        <f t="shared" si="59"/>
        <v>53</v>
      </c>
      <c r="CC71" s="3">
        <f t="shared" si="59"/>
        <v>53</v>
      </c>
      <c r="CD71" s="3">
        <f t="shared" si="59"/>
        <v>53</v>
      </c>
      <c r="CE71" s="3">
        <f t="shared" si="59"/>
        <v>53</v>
      </c>
    </row>
    <row r="72" spans="1:83" x14ac:dyDescent="0.25">
      <c r="A72" t="s">
        <v>44</v>
      </c>
      <c r="B72" t="s">
        <v>15</v>
      </c>
      <c r="C72" s="3">
        <f>SUM(D72:CE72)</f>
        <v>154480.50937759742</v>
      </c>
      <c r="D72" s="3">
        <f>((D68+D69)*0.475+D70+D71)*44/12</f>
        <v>1371.6994707230799</v>
      </c>
      <c r="E72" s="3">
        <f t="shared" ref="E72:BP72" si="60">((E68+E69)*0.475+E70+E71)*44/12</f>
        <v>1389.0537993594053</v>
      </c>
      <c r="F72" s="3">
        <f t="shared" si="60"/>
        <v>1406.2500161218604</v>
      </c>
      <c r="G72" s="3">
        <f t="shared" si="60"/>
        <v>1423.3487690464037</v>
      </c>
      <c r="H72" s="3">
        <f t="shared" si="60"/>
        <v>1440.3775458111068</v>
      </c>
      <c r="I72" s="3">
        <f t="shared" si="60"/>
        <v>1457.3520265351835</v>
      </c>
      <c r="J72" s="3">
        <f t="shared" si="60"/>
        <v>1474.2823195852106</v>
      </c>
      <c r="K72" s="3">
        <f t="shared" si="60"/>
        <v>1491.1754658375869</v>
      </c>
      <c r="L72" s="3">
        <f t="shared" si="60"/>
        <v>1508.0366404260328</v>
      </c>
      <c r="M72" s="3">
        <f t="shared" si="60"/>
        <v>1524.8698009879097</v>
      </c>
      <c r="N72" s="3">
        <f t="shared" si="60"/>
        <v>1541.6780678295272</v>
      </c>
      <c r="O72" s="3">
        <f t="shared" si="60"/>
        <v>1558.4639613886832</v>
      </c>
      <c r="P72" s="3">
        <f t="shared" si="60"/>
        <v>1575.2295580758771</v>
      </c>
      <c r="Q72" s="3">
        <f t="shared" si="60"/>
        <v>1591.9765967071489</v>
      </c>
      <c r="R72" s="3">
        <f t="shared" si="60"/>
        <v>1608.7065536206037</v>
      </c>
      <c r="S72" s="3">
        <f t="shared" si="60"/>
        <v>1625.4206971728288</v>
      </c>
      <c r="T72" s="3">
        <f t="shared" si="60"/>
        <v>1642.1201282148713</v>
      </c>
      <c r="U72" s="3">
        <f t="shared" si="60"/>
        <v>1658.8058107696695</v>
      </c>
      <c r="V72" s="3">
        <f t="shared" si="60"/>
        <v>1675.4785956968344</v>
      </c>
      <c r="W72" s="3">
        <f t="shared" si="60"/>
        <v>1692.1392392332473</v>
      </c>
      <c r="X72" s="3">
        <f t="shared" si="60"/>
        <v>1708.7884177201577</v>
      </c>
      <c r="Y72" s="3">
        <f t="shared" si="60"/>
        <v>1725.4267394456392</v>
      </c>
      <c r="Z72" s="3">
        <f t="shared" si="60"/>
        <v>1742.0547542730085</v>
      </c>
      <c r="AA72" s="3">
        <f t="shared" si="60"/>
        <v>1758.6729615474858</v>
      </c>
      <c r="AB72" s="3">
        <f t="shared" si="60"/>
        <v>1775.2818166479456</v>
      </c>
      <c r="AC72" s="3">
        <f t="shared" si="60"/>
        <v>1791.8817364608813</v>
      </c>
      <c r="AD72" s="3">
        <f t="shared" si="60"/>
        <v>1808.4731039885319</v>
      </c>
      <c r="AE72" s="3">
        <f t="shared" si="60"/>
        <v>1825.0562722551331</v>
      </c>
      <c r="AF72" s="3">
        <f t="shared" si="60"/>
        <v>1841.6315676394504</v>
      </c>
      <c r="AG72" s="6">
        <f t="shared" si="60"/>
        <v>1864.6770705125184</v>
      </c>
      <c r="AH72" s="3">
        <f t="shared" si="60"/>
        <v>1874.7597288166696</v>
      </c>
      <c r="AI72" s="3">
        <f t="shared" si="60"/>
        <v>1884.8353602060681</v>
      </c>
      <c r="AJ72" s="3">
        <f t="shared" si="60"/>
        <v>1894.9042094677161</v>
      </c>
      <c r="AK72" s="3">
        <f t="shared" si="60"/>
        <v>1904.9665057099901</v>
      </c>
      <c r="AL72" s="3">
        <f t="shared" si="60"/>
        <v>1915.0224637981107</v>
      </c>
      <c r="AM72" s="3">
        <f t="shared" si="60"/>
        <v>1925.0722856209425</v>
      </c>
      <c r="AN72" s="3">
        <f t="shared" si="60"/>
        <v>1935.1161612130879</v>
      </c>
      <c r="AO72" s="3">
        <f t="shared" si="60"/>
        <v>1945.1542697522575</v>
      </c>
      <c r="AP72" s="3">
        <f t="shared" si="60"/>
        <v>1955.1867804487003</v>
      </c>
      <c r="AQ72" s="3">
        <f t="shared" si="60"/>
        <v>1965.2138533408495</v>
      </c>
      <c r="AR72" s="3">
        <f t="shared" si="60"/>
        <v>1975.2356400091542</v>
      </c>
      <c r="AS72" s="3">
        <f t="shared" si="60"/>
        <v>1985.252284218318</v>
      </c>
      <c r="AT72" s="3">
        <f t="shared" si="60"/>
        <v>1995.263922496644</v>
      </c>
      <c r="AU72" s="3">
        <f t="shared" si="60"/>
        <v>2005.2706846599669</v>
      </c>
      <c r="AV72" s="3">
        <f t="shared" si="60"/>
        <v>2015.2726942866191</v>
      </c>
      <c r="AW72" s="3">
        <f t="shared" si="60"/>
        <v>2025.2700691489774</v>
      </c>
      <c r="AX72" s="3">
        <f t="shared" si="60"/>
        <v>2035.2629216064377</v>
      </c>
      <c r="AY72" s="3">
        <f t="shared" si="60"/>
        <v>2045.2513589639873</v>
      </c>
      <c r="AZ72" s="3">
        <f t="shared" si="60"/>
        <v>2055.235483800066</v>
      </c>
      <c r="BA72" s="3">
        <f t="shared" si="60"/>
        <v>2065.2153942668983</v>
      </c>
      <c r="BB72" s="3">
        <f t="shared" si="60"/>
        <v>2075.1911843661214</v>
      </c>
      <c r="BC72" s="3">
        <f t="shared" si="60"/>
        <v>2085.1629442021917</v>
      </c>
      <c r="BD72" s="3">
        <f t="shared" si="60"/>
        <v>2095.1307602157362</v>
      </c>
      <c r="BE72" s="3">
        <f t="shared" si="60"/>
        <v>2105.0947153988036</v>
      </c>
      <c r="BF72" s="3">
        <f t="shared" si="60"/>
        <v>2115.0548894937156</v>
      </c>
      <c r="BG72" s="3">
        <f t="shared" si="60"/>
        <v>2125.0113591770496</v>
      </c>
      <c r="BH72" s="3">
        <f t="shared" si="60"/>
        <v>2134.9641982301041</v>
      </c>
      <c r="BI72" s="3">
        <f t="shared" si="60"/>
        <v>2144.9134776970659</v>
      </c>
      <c r="BJ72" s="3">
        <f t="shared" si="60"/>
        <v>2154.8592660319605</v>
      </c>
      <c r="BK72" s="3">
        <f t="shared" si="60"/>
        <v>2164.8016292353536</v>
      </c>
      <c r="BL72" s="3">
        <f t="shared" si="60"/>
        <v>2174.7406309816902</v>
      </c>
      <c r="BM72" s="3">
        <f t="shared" si="60"/>
        <v>2184.6763327380304</v>
      </c>
      <c r="BN72" s="3">
        <f t="shared" si="60"/>
        <v>2194.6087938749274</v>
      </c>
      <c r="BO72" s="3">
        <f t="shared" si="60"/>
        <v>2204.5380717700505</v>
      </c>
      <c r="BP72" s="3">
        <f t="shared" si="60"/>
        <v>2214.4642219051561</v>
      </c>
      <c r="BQ72" s="3">
        <f t="shared" ref="BQ72:CE72" si="61">((BQ68+BQ69)*0.475+BQ70+BQ71)*44/12</f>
        <v>2224.3872979569173</v>
      </c>
      <c r="BR72" s="3">
        <f t="shared" si="61"/>
        <v>2234.3073518820961</v>
      </c>
      <c r="BS72" s="3">
        <f t="shared" si="61"/>
        <v>2244.2244339974864</v>
      </c>
      <c r="BT72" s="3">
        <f t="shared" si="61"/>
        <v>2254.1385930550136</v>
      </c>
      <c r="BU72" s="3">
        <f t="shared" si="61"/>
        <v>2264.0498763123683</v>
      </c>
      <c r="BV72" s="3">
        <f t="shared" si="61"/>
        <v>2273.9583295994807</v>
      </c>
      <c r="BW72" s="3">
        <f t="shared" si="61"/>
        <v>2283.863997381146</v>
      </c>
      <c r="BX72" s="3">
        <f t="shared" si="61"/>
        <v>2293.7669228160726</v>
      </c>
      <c r="BY72" s="3">
        <f t="shared" si="61"/>
        <v>2303.6671478126013</v>
      </c>
      <c r="BZ72" s="3">
        <f t="shared" si="61"/>
        <v>2313.5647130813281</v>
      </c>
      <c r="CA72" s="3">
        <f t="shared" si="61"/>
        <v>2323.4596581848391</v>
      </c>
      <c r="CB72" s="3">
        <f t="shared" si="61"/>
        <v>2333.3520215847561</v>
      </c>
      <c r="CC72" s="3">
        <f t="shared" si="61"/>
        <v>2343.2418406862666</v>
      </c>
      <c r="CD72" s="3">
        <f t="shared" si="61"/>
        <v>2353.1291518803027</v>
      </c>
      <c r="CE72" s="3">
        <f t="shared" si="61"/>
        <v>2363.0139905835299</v>
      </c>
    </row>
    <row r="73" spans="1:83" x14ac:dyDescent="0.25">
      <c r="B73" s="55" t="s">
        <v>16</v>
      </c>
      <c r="C73" s="27">
        <f>AG72</f>
        <v>1864.6770705125184</v>
      </c>
    </row>
    <row r="77" spans="1:83" s="49" customFormat="1" x14ac:dyDescent="0.25"/>
    <row r="78" spans="1:83" s="51" customFormat="1" x14ac:dyDescent="0.25">
      <c r="B78" s="52" t="s">
        <v>89</v>
      </c>
      <c r="C78" s="53">
        <f>MIN(C22+C39+C56-C73,C21/C10+C38/C27+C55/C44-C72/C61)</f>
        <v>745.25833290483001</v>
      </c>
      <c r="D78" s="51" t="s">
        <v>90</v>
      </c>
      <c r="F78" s="51" t="s">
        <v>91</v>
      </c>
      <c r="I78" s="53">
        <f>C78*(1-N84-N85)</f>
        <v>596.20666632386406</v>
      </c>
      <c r="J78" s="51" t="s">
        <v>90</v>
      </c>
      <c r="AA78" s="54"/>
    </row>
    <row r="79" spans="1:83" s="49" customFormat="1" x14ac:dyDescent="0.25"/>
    <row r="80" spans="1:83" s="49" customFormat="1" x14ac:dyDescent="0.25"/>
    <row r="81" spans="7:22" s="49" customFormat="1" x14ac:dyDescent="0.25"/>
    <row r="82" spans="7:22" s="49" customFormat="1" x14ac:dyDescent="0.25">
      <c r="G82" s="73" t="s">
        <v>17</v>
      </c>
      <c r="H82" s="73"/>
      <c r="I82" s="73"/>
      <c r="J82" s="73"/>
      <c r="K82" s="73"/>
      <c r="L82" s="73"/>
      <c r="M82" s="73"/>
      <c r="N82" s="73" t="s">
        <v>18</v>
      </c>
      <c r="O82" s="73"/>
      <c r="P82" s="73" t="s">
        <v>19</v>
      </c>
      <c r="Q82" s="73"/>
      <c r="R82" s="73"/>
      <c r="S82" s="73"/>
      <c r="T82" s="73"/>
      <c r="U82" s="73"/>
      <c r="V82" s="73"/>
    </row>
    <row r="83" spans="7:22" s="49" customFormat="1" x14ac:dyDescent="0.25">
      <c r="G83" s="64" t="s">
        <v>20</v>
      </c>
      <c r="H83" s="64"/>
      <c r="I83" s="64"/>
      <c r="J83" s="64"/>
      <c r="K83" s="64"/>
      <c r="L83" s="64"/>
      <c r="M83" s="64"/>
      <c r="N83" s="70">
        <v>0.2</v>
      </c>
      <c r="O83" s="70"/>
      <c r="P83" s="66" t="s">
        <v>82</v>
      </c>
      <c r="Q83" s="66"/>
      <c r="R83" s="66"/>
      <c r="S83" s="66"/>
      <c r="T83" s="66"/>
      <c r="U83" s="66"/>
      <c r="V83" s="66"/>
    </row>
    <row r="84" spans="7:22" s="49" customFormat="1" x14ac:dyDescent="0.25">
      <c r="G84" s="74" t="s">
        <v>21</v>
      </c>
      <c r="H84" s="74"/>
      <c r="I84" s="74"/>
      <c r="J84" s="74"/>
      <c r="K84" s="74"/>
      <c r="L84" s="74"/>
      <c r="M84" s="74"/>
      <c r="N84" s="75">
        <v>0.1</v>
      </c>
      <c r="O84" s="75"/>
      <c r="P84" s="73" t="s">
        <v>22</v>
      </c>
      <c r="Q84" s="73"/>
      <c r="R84" s="73"/>
      <c r="S84" s="73"/>
      <c r="T84" s="73"/>
      <c r="U84" s="73"/>
      <c r="V84" s="73"/>
    </row>
    <row r="85" spans="7:22" s="49" customFormat="1" x14ac:dyDescent="0.25">
      <c r="G85" s="67" t="s">
        <v>23</v>
      </c>
      <c r="H85" s="67"/>
      <c r="I85" s="67"/>
      <c r="J85" s="67"/>
      <c r="K85" s="67"/>
      <c r="L85" s="67"/>
      <c r="M85" s="67"/>
      <c r="N85" s="68">
        <v>0.1</v>
      </c>
      <c r="O85" s="68"/>
      <c r="P85" s="69" t="s">
        <v>83</v>
      </c>
      <c r="Q85" s="66"/>
      <c r="R85" s="66"/>
      <c r="S85" s="66"/>
      <c r="T85" s="66"/>
      <c r="U85" s="66"/>
      <c r="V85" s="66"/>
    </row>
    <row r="86" spans="7:22" s="49" customFormat="1" x14ac:dyDescent="0.25">
      <c r="G86" s="64" t="s">
        <v>26</v>
      </c>
      <c r="H86" s="64"/>
      <c r="I86" s="64"/>
      <c r="J86" s="64"/>
      <c r="K86" s="64"/>
      <c r="L86" s="64"/>
      <c r="M86" s="64"/>
      <c r="N86" s="70">
        <v>0.1</v>
      </c>
      <c r="O86" s="70"/>
      <c r="P86" s="66" t="s">
        <v>84</v>
      </c>
      <c r="Q86" s="66"/>
      <c r="R86" s="66"/>
      <c r="S86" s="66"/>
      <c r="T86" s="66"/>
      <c r="U86" s="66"/>
      <c r="V86" s="66"/>
    </row>
    <row r="87" spans="7:22" s="49" customFormat="1" x14ac:dyDescent="0.25">
      <c r="G87" s="64" t="s">
        <v>24</v>
      </c>
      <c r="H87" s="64"/>
      <c r="I87" s="64"/>
      <c r="J87" s="64"/>
      <c r="K87" s="64"/>
      <c r="L87" s="64"/>
      <c r="M87" s="64"/>
      <c r="N87" s="71" t="s">
        <v>81</v>
      </c>
      <c r="O87" s="71"/>
      <c r="P87" s="66" t="s">
        <v>99</v>
      </c>
      <c r="Q87" s="66"/>
      <c r="R87" s="66"/>
      <c r="S87" s="66"/>
      <c r="T87" s="66"/>
      <c r="U87" s="66"/>
      <c r="V87" s="66"/>
    </row>
    <row r="88" spans="7:22" s="49" customFormat="1" x14ac:dyDescent="0.25"/>
  </sheetData>
  <mergeCells count="24">
    <mergeCell ref="G86:M86"/>
    <mergeCell ref="N86:O86"/>
    <mergeCell ref="P86:V86"/>
    <mergeCell ref="G87:M87"/>
    <mergeCell ref="N87:O87"/>
    <mergeCell ref="P87:V87"/>
    <mergeCell ref="G84:M84"/>
    <mergeCell ref="N84:O84"/>
    <mergeCell ref="P84:V84"/>
    <mergeCell ref="G85:M85"/>
    <mergeCell ref="N85:O85"/>
    <mergeCell ref="P85:V85"/>
    <mergeCell ref="G82:M82"/>
    <mergeCell ref="N82:O82"/>
    <mergeCell ref="P82:V82"/>
    <mergeCell ref="G83:M83"/>
    <mergeCell ref="N83:O83"/>
    <mergeCell ref="P83:V83"/>
    <mergeCell ref="A2:F2"/>
    <mergeCell ref="A9:U9"/>
    <mergeCell ref="A4:D4"/>
    <mergeCell ref="A60:C60"/>
    <mergeCell ref="A26:M26"/>
    <mergeCell ref="A43:H4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2E4341-4623-4C83-BC96-36C6580735E5}">
  <dimension ref="A1:GT128"/>
  <sheetViews>
    <sheetView workbookViewId="0">
      <pane xSplit="1" topLeftCell="B1" activePane="topRight" state="frozen"/>
      <selection pane="topRight" activeCell="A6" sqref="A6"/>
    </sheetView>
  </sheetViews>
  <sheetFormatPr baseColWidth="10" defaultRowHeight="15" x14ac:dyDescent="0.25"/>
  <cols>
    <col min="1" max="1" width="44.5703125" customWidth="1"/>
    <col min="2" max="2" width="18.28515625" customWidth="1"/>
  </cols>
  <sheetData>
    <row r="1" spans="1:122" x14ac:dyDescent="0.25">
      <c r="A1" s="1" t="s">
        <v>12</v>
      </c>
      <c r="C1" s="1"/>
      <c r="D1" s="1"/>
      <c r="E1" s="1"/>
    </row>
    <row r="2" spans="1:122" x14ac:dyDescent="0.25">
      <c r="A2" s="72" t="s">
        <v>98</v>
      </c>
      <c r="B2" s="72"/>
      <c r="C2" s="72"/>
      <c r="D2" s="72"/>
      <c r="E2" s="72"/>
      <c r="F2" s="57"/>
    </row>
    <row r="3" spans="1:122" x14ac:dyDescent="0.25">
      <c r="A3" s="1"/>
      <c r="B3" s="1"/>
      <c r="C3" s="1"/>
      <c r="D3" s="1"/>
      <c r="E3" s="1"/>
    </row>
    <row r="4" spans="1:122" ht="18.75" x14ac:dyDescent="0.3">
      <c r="A4" s="77" t="s">
        <v>30</v>
      </c>
      <c r="B4" s="77"/>
      <c r="C4" s="77"/>
      <c r="D4" s="18"/>
      <c r="E4" s="18"/>
      <c r="F4" s="18"/>
    </row>
    <row r="8" spans="1:122" ht="18.75" x14ac:dyDescent="0.3">
      <c r="A8" s="65" t="s">
        <v>80</v>
      </c>
      <c r="B8" s="65"/>
    </row>
    <row r="9" spans="1:122" s="42" customFormat="1" x14ac:dyDescent="0.25">
      <c r="A9" s="42" t="s">
        <v>36</v>
      </c>
      <c r="B9" s="42" t="s">
        <v>32</v>
      </c>
      <c r="C9" s="42">
        <v>115</v>
      </c>
      <c r="D9" s="42">
        <v>1</v>
      </c>
      <c r="E9" s="42">
        <v>2</v>
      </c>
      <c r="F9" s="42">
        <v>3</v>
      </c>
      <c r="G9" s="42">
        <v>4</v>
      </c>
      <c r="H9" s="42">
        <v>5</v>
      </c>
      <c r="I9" s="42">
        <v>6</v>
      </c>
      <c r="J9" s="42">
        <v>7</v>
      </c>
      <c r="K9" s="42">
        <v>8</v>
      </c>
      <c r="L9" s="42">
        <v>9</v>
      </c>
      <c r="M9" s="42">
        <v>10</v>
      </c>
      <c r="N9" s="42">
        <v>11</v>
      </c>
      <c r="O9" s="42">
        <v>12</v>
      </c>
      <c r="P9" s="42">
        <v>13</v>
      </c>
      <c r="Q9" s="42">
        <v>14</v>
      </c>
      <c r="R9" s="42">
        <v>15</v>
      </c>
      <c r="S9" s="42">
        <v>16</v>
      </c>
      <c r="T9" s="42">
        <v>17</v>
      </c>
      <c r="U9" s="42">
        <v>18</v>
      </c>
      <c r="V9" s="42">
        <v>19</v>
      </c>
      <c r="W9" s="42">
        <v>20</v>
      </c>
      <c r="X9" s="42">
        <v>21</v>
      </c>
      <c r="Y9" s="42">
        <v>22</v>
      </c>
      <c r="Z9" s="42">
        <v>23</v>
      </c>
      <c r="AA9" s="42">
        <v>24</v>
      </c>
      <c r="AB9" s="42">
        <v>25</v>
      </c>
      <c r="AC9" s="42">
        <v>26</v>
      </c>
      <c r="AD9" s="42">
        <v>27</v>
      </c>
      <c r="AE9" s="42">
        <v>28</v>
      </c>
      <c r="AF9" s="42">
        <v>29</v>
      </c>
      <c r="AG9" s="5">
        <v>30</v>
      </c>
      <c r="AH9" s="42">
        <v>31</v>
      </c>
      <c r="AI9" s="42">
        <v>32</v>
      </c>
      <c r="AJ9" s="42">
        <v>33</v>
      </c>
      <c r="AK9" s="42">
        <v>34</v>
      </c>
      <c r="AL9" s="42">
        <v>35</v>
      </c>
      <c r="AM9" s="42">
        <v>36</v>
      </c>
      <c r="AN9" s="42">
        <v>37</v>
      </c>
      <c r="AO9" s="42">
        <v>38</v>
      </c>
      <c r="AP9" s="42">
        <v>39</v>
      </c>
      <c r="AQ9" s="42">
        <v>40</v>
      </c>
      <c r="AR9" s="42">
        <v>41</v>
      </c>
      <c r="AS9" s="42">
        <v>42</v>
      </c>
      <c r="AT9" s="42">
        <v>43</v>
      </c>
      <c r="AU9" s="42">
        <v>44</v>
      </c>
      <c r="AV9" s="30">
        <v>45</v>
      </c>
      <c r="AW9" s="42">
        <v>46</v>
      </c>
      <c r="AX9" s="42">
        <v>47</v>
      </c>
      <c r="AY9" s="42">
        <v>48</v>
      </c>
      <c r="AZ9" s="42">
        <v>49</v>
      </c>
      <c r="BA9" s="42">
        <v>50</v>
      </c>
      <c r="BB9" s="42">
        <v>51</v>
      </c>
      <c r="BC9" s="42">
        <v>52</v>
      </c>
      <c r="BD9" s="42">
        <v>53</v>
      </c>
      <c r="BE9" s="42">
        <v>54</v>
      </c>
      <c r="BF9" s="30">
        <v>55</v>
      </c>
      <c r="BG9" s="42">
        <v>56</v>
      </c>
      <c r="BH9" s="42">
        <v>57</v>
      </c>
      <c r="BI9" s="42">
        <v>58</v>
      </c>
      <c r="BJ9" s="42">
        <v>59</v>
      </c>
      <c r="BK9" s="42">
        <v>60</v>
      </c>
      <c r="BL9" s="42">
        <v>61</v>
      </c>
      <c r="BM9" s="42">
        <v>62</v>
      </c>
      <c r="BN9" s="42">
        <v>63</v>
      </c>
      <c r="BO9" s="42">
        <v>64</v>
      </c>
      <c r="BP9" s="30">
        <v>65</v>
      </c>
      <c r="BQ9" s="42">
        <v>66</v>
      </c>
      <c r="BR9" s="42">
        <v>67</v>
      </c>
      <c r="BS9" s="42">
        <v>68</v>
      </c>
      <c r="BT9" s="42">
        <v>69</v>
      </c>
      <c r="BU9" s="42">
        <v>70</v>
      </c>
      <c r="BV9" s="42">
        <v>71</v>
      </c>
      <c r="BW9" s="42">
        <v>72</v>
      </c>
      <c r="BX9" s="42">
        <v>73</v>
      </c>
      <c r="BY9" s="42">
        <v>74</v>
      </c>
      <c r="BZ9" s="30">
        <v>75</v>
      </c>
      <c r="CA9" s="42">
        <v>76</v>
      </c>
      <c r="CB9" s="42">
        <v>77</v>
      </c>
      <c r="CC9" s="42">
        <v>78</v>
      </c>
      <c r="CD9" s="42">
        <v>79</v>
      </c>
      <c r="CE9" s="42">
        <v>80</v>
      </c>
      <c r="CF9" s="42">
        <v>81</v>
      </c>
      <c r="CG9" s="42">
        <v>82</v>
      </c>
      <c r="CH9" s="42">
        <v>83</v>
      </c>
      <c r="CI9" s="42">
        <v>84</v>
      </c>
      <c r="CJ9" s="42">
        <v>85</v>
      </c>
      <c r="CK9" s="42">
        <v>86</v>
      </c>
      <c r="CL9" s="42">
        <v>87</v>
      </c>
      <c r="CM9" s="42">
        <v>88</v>
      </c>
      <c r="CN9" s="42">
        <v>89</v>
      </c>
      <c r="CO9" s="30">
        <v>90</v>
      </c>
      <c r="CP9" s="42">
        <v>91</v>
      </c>
      <c r="CQ9" s="42">
        <v>92</v>
      </c>
      <c r="CR9" s="42">
        <v>93</v>
      </c>
      <c r="CS9" s="42">
        <v>94</v>
      </c>
      <c r="CT9" s="42">
        <v>95</v>
      </c>
      <c r="CU9" s="42">
        <v>96</v>
      </c>
      <c r="CV9" s="42">
        <v>97</v>
      </c>
      <c r="CW9" s="42">
        <v>98</v>
      </c>
      <c r="CX9" s="42">
        <v>99</v>
      </c>
      <c r="CY9" s="42">
        <v>100</v>
      </c>
      <c r="CZ9" s="42">
        <v>101</v>
      </c>
      <c r="DA9" s="42">
        <v>102</v>
      </c>
      <c r="DB9" s="42">
        <v>103</v>
      </c>
      <c r="DC9" s="42">
        <v>104</v>
      </c>
      <c r="DD9" s="30">
        <v>105</v>
      </c>
      <c r="DE9" s="42">
        <v>106</v>
      </c>
      <c r="DF9" s="42">
        <v>107</v>
      </c>
      <c r="DG9" s="42">
        <v>108</v>
      </c>
      <c r="DH9" s="42">
        <v>109</v>
      </c>
      <c r="DI9" s="42">
        <v>110</v>
      </c>
      <c r="DJ9" s="42">
        <v>111</v>
      </c>
      <c r="DK9" s="42">
        <v>112</v>
      </c>
      <c r="DL9" s="42">
        <v>113</v>
      </c>
      <c r="DM9" s="42">
        <v>114</v>
      </c>
      <c r="DN9" s="30">
        <v>115</v>
      </c>
      <c r="DQ9" s="2"/>
      <c r="DR9" s="2"/>
    </row>
    <row r="10" spans="1:122" s="39" customFormat="1" x14ac:dyDescent="0.25">
      <c r="A10" s="39" t="s">
        <v>45</v>
      </c>
      <c r="B10" s="39" t="s">
        <v>46</v>
      </c>
      <c r="D10" s="39">
        <v>0</v>
      </c>
      <c r="E10" s="39">
        <v>0</v>
      </c>
      <c r="F10" s="39">
        <v>0</v>
      </c>
      <c r="G10" s="39">
        <v>0</v>
      </c>
      <c r="H10" s="39">
        <v>0</v>
      </c>
      <c r="I10" s="39">
        <v>0</v>
      </c>
      <c r="J10" s="39">
        <v>0</v>
      </c>
      <c r="K10" s="39">
        <v>0</v>
      </c>
      <c r="L10" s="39">
        <v>0</v>
      </c>
      <c r="M10" s="39">
        <v>0</v>
      </c>
      <c r="N10" s="39">
        <v>0</v>
      </c>
      <c r="O10" s="39">
        <v>0</v>
      </c>
      <c r="P10" s="39">
        <v>0</v>
      </c>
      <c r="Q10" s="39">
        <v>0</v>
      </c>
      <c r="R10" s="39">
        <v>0</v>
      </c>
      <c r="S10" s="39">
        <v>0</v>
      </c>
      <c r="T10" s="39">
        <v>0</v>
      </c>
      <c r="U10" s="39">
        <v>0</v>
      </c>
      <c r="V10" s="39">
        <v>0</v>
      </c>
      <c r="W10" s="39">
        <v>0</v>
      </c>
      <c r="X10" s="39">
        <v>0</v>
      </c>
      <c r="Y10" s="39">
        <v>0</v>
      </c>
      <c r="Z10" s="39">
        <v>0</v>
      </c>
      <c r="AA10" s="39">
        <v>0</v>
      </c>
      <c r="AB10" s="39">
        <v>0</v>
      </c>
      <c r="AC10" s="39">
        <v>0</v>
      </c>
      <c r="AD10" s="39">
        <v>0</v>
      </c>
      <c r="AE10" s="39">
        <v>0</v>
      </c>
      <c r="AF10" s="39">
        <v>0</v>
      </c>
      <c r="AG10" s="12">
        <v>0</v>
      </c>
      <c r="AH10" s="39">
        <v>0</v>
      </c>
      <c r="AI10" s="39">
        <v>0</v>
      </c>
      <c r="AJ10" s="39">
        <v>0</v>
      </c>
      <c r="AK10" s="39">
        <v>0</v>
      </c>
      <c r="AL10" s="39">
        <v>0</v>
      </c>
      <c r="AM10" s="39">
        <v>0</v>
      </c>
      <c r="AN10" s="39">
        <v>0</v>
      </c>
      <c r="AO10" s="39">
        <v>0</v>
      </c>
      <c r="AP10" s="39">
        <v>0</v>
      </c>
      <c r="AQ10" s="39">
        <v>0</v>
      </c>
      <c r="AR10" s="39">
        <v>0</v>
      </c>
      <c r="AS10" s="39">
        <v>0</v>
      </c>
      <c r="AT10" s="39">
        <v>0</v>
      </c>
      <c r="AU10" s="39">
        <v>0</v>
      </c>
      <c r="AV10" s="31">
        <v>58.4</v>
      </c>
      <c r="AW10" s="39">
        <v>0</v>
      </c>
      <c r="AX10" s="39">
        <v>0</v>
      </c>
      <c r="AY10" s="39">
        <v>0</v>
      </c>
      <c r="AZ10" s="39">
        <v>0</v>
      </c>
      <c r="BA10" s="39">
        <v>0</v>
      </c>
      <c r="BB10" s="39">
        <v>0</v>
      </c>
      <c r="BC10" s="39">
        <v>0</v>
      </c>
      <c r="BD10" s="39">
        <v>0</v>
      </c>
      <c r="BE10" s="39">
        <v>0</v>
      </c>
      <c r="BF10" s="31">
        <v>36</v>
      </c>
      <c r="BG10" s="39">
        <v>0</v>
      </c>
      <c r="BH10" s="39">
        <v>0</v>
      </c>
      <c r="BI10" s="39">
        <v>0</v>
      </c>
      <c r="BJ10" s="39">
        <v>0</v>
      </c>
      <c r="BK10" s="39">
        <v>0</v>
      </c>
      <c r="BL10" s="39">
        <v>0</v>
      </c>
      <c r="BM10" s="39">
        <v>0</v>
      </c>
      <c r="BN10" s="39">
        <v>0</v>
      </c>
      <c r="BO10" s="39">
        <v>0</v>
      </c>
      <c r="BP10" s="31">
        <v>37.700000000000003</v>
      </c>
      <c r="BQ10" s="39">
        <v>0</v>
      </c>
      <c r="BR10" s="39">
        <v>0</v>
      </c>
      <c r="BS10" s="39">
        <v>0</v>
      </c>
      <c r="BT10" s="39">
        <v>0</v>
      </c>
      <c r="BU10" s="39">
        <v>0</v>
      </c>
      <c r="BV10" s="39">
        <v>0</v>
      </c>
      <c r="BW10" s="39">
        <v>0</v>
      </c>
      <c r="BX10" s="39">
        <v>0</v>
      </c>
      <c r="BY10" s="39">
        <v>0</v>
      </c>
      <c r="BZ10" s="31">
        <v>38.9</v>
      </c>
      <c r="CA10" s="39">
        <v>0</v>
      </c>
      <c r="CB10" s="39">
        <v>0</v>
      </c>
      <c r="CC10" s="39">
        <v>0</v>
      </c>
      <c r="CD10" s="39">
        <v>0</v>
      </c>
      <c r="CE10" s="39">
        <v>0</v>
      </c>
      <c r="CF10" s="39">
        <v>0</v>
      </c>
      <c r="CG10" s="39">
        <v>0</v>
      </c>
      <c r="CH10" s="39">
        <v>0</v>
      </c>
      <c r="CI10" s="39">
        <v>0</v>
      </c>
      <c r="CJ10" s="39">
        <v>0</v>
      </c>
      <c r="CK10" s="39">
        <v>0</v>
      </c>
      <c r="CL10" s="39">
        <v>0</v>
      </c>
      <c r="CM10" s="39">
        <v>0</v>
      </c>
      <c r="CN10" s="39">
        <v>0</v>
      </c>
      <c r="CO10" s="31">
        <v>44.3</v>
      </c>
      <c r="CP10" s="39">
        <v>0</v>
      </c>
      <c r="CQ10" s="39">
        <v>0</v>
      </c>
      <c r="CR10" s="39">
        <v>0</v>
      </c>
      <c r="CS10" s="39">
        <v>0</v>
      </c>
      <c r="CT10" s="39">
        <v>0</v>
      </c>
      <c r="CU10" s="39">
        <v>0</v>
      </c>
      <c r="CV10" s="39">
        <v>0</v>
      </c>
      <c r="CW10" s="39">
        <v>0</v>
      </c>
      <c r="CX10" s="39">
        <v>0</v>
      </c>
      <c r="CY10" s="39">
        <v>0</v>
      </c>
      <c r="CZ10" s="39">
        <v>0</v>
      </c>
      <c r="DA10" s="39">
        <v>0</v>
      </c>
      <c r="DB10" s="39">
        <v>0</v>
      </c>
      <c r="DC10" s="39">
        <v>0</v>
      </c>
      <c r="DD10" s="31">
        <v>48.7</v>
      </c>
      <c r="DE10" s="39">
        <v>0</v>
      </c>
      <c r="DF10" s="39">
        <v>0</v>
      </c>
      <c r="DG10" s="39">
        <v>0</v>
      </c>
      <c r="DH10" s="39">
        <v>0</v>
      </c>
      <c r="DI10" s="39">
        <v>0</v>
      </c>
      <c r="DJ10" s="39">
        <v>0</v>
      </c>
      <c r="DK10" s="39">
        <v>0</v>
      </c>
      <c r="DL10" s="39">
        <v>0</v>
      </c>
      <c r="DM10" s="39">
        <v>0</v>
      </c>
      <c r="DN10" s="31">
        <v>238.6</v>
      </c>
    </row>
    <row r="11" spans="1:122" x14ac:dyDescent="0.25">
      <c r="A11" t="s">
        <v>51</v>
      </c>
      <c r="B11" t="s">
        <v>52</v>
      </c>
      <c r="C11" s="13">
        <v>1</v>
      </c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14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19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</row>
    <row r="12" spans="1:122" x14ac:dyDescent="0.25">
      <c r="A12" t="s">
        <v>35</v>
      </c>
      <c r="B12" t="s">
        <v>4</v>
      </c>
      <c r="C12" s="13">
        <v>0.36</v>
      </c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14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</row>
    <row r="13" spans="1:122" x14ac:dyDescent="0.25">
      <c r="A13" t="s">
        <v>53</v>
      </c>
      <c r="B13" t="s">
        <v>54</v>
      </c>
      <c r="C13" s="13"/>
      <c r="D13" s="3">
        <f>D10*$C$12*$C$11</f>
        <v>0</v>
      </c>
      <c r="E13" s="3">
        <f>E10*$C$12*$C$11</f>
        <v>0</v>
      </c>
      <c r="F13" s="3">
        <f t="shared" ref="F13:BQ13" si="0">F10*$C$12*$C$11</f>
        <v>0</v>
      </c>
      <c r="G13" s="3">
        <f t="shared" si="0"/>
        <v>0</v>
      </c>
      <c r="H13" s="3">
        <f t="shared" si="0"/>
        <v>0</v>
      </c>
      <c r="I13" s="3">
        <f t="shared" si="0"/>
        <v>0</v>
      </c>
      <c r="J13" s="3">
        <f t="shared" si="0"/>
        <v>0</v>
      </c>
      <c r="K13" s="3">
        <f t="shared" si="0"/>
        <v>0</v>
      </c>
      <c r="L13" s="3">
        <f t="shared" si="0"/>
        <v>0</v>
      </c>
      <c r="M13" s="3">
        <f t="shared" si="0"/>
        <v>0</v>
      </c>
      <c r="N13" s="3">
        <f t="shared" si="0"/>
        <v>0</v>
      </c>
      <c r="O13" s="3">
        <f t="shared" si="0"/>
        <v>0</v>
      </c>
      <c r="P13" s="3">
        <f t="shared" si="0"/>
        <v>0</v>
      </c>
      <c r="Q13" s="3">
        <f t="shared" si="0"/>
        <v>0</v>
      </c>
      <c r="R13" s="3">
        <f t="shared" si="0"/>
        <v>0</v>
      </c>
      <c r="S13" s="3">
        <f t="shared" si="0"/>
        <v>0</v>
      </c>
      <c r="T13" s="3">
        <f t="shared" si="0"/>
        <v>0</v>
      </c>
      <c r="U13" s="3">
        <f t="shared" si="0"/>
        <v>0</v>
      </c>
      <c r="V13" s="3">
        <f t="shared" si="0"/>
        <v>0</v>
      </c>
      <c r="W13" s="3">
        <f t="shared" si="0"/>
        <v>0</v>
      </c>
      <c r="X13" s="3">
        <f t="shared" si="0"/>
        <v>0</v>
      </c>
      <c r="Y13" s="3">
        <f t="shared" si="0"/>
        <v>0</v>
      </c>
      <c r="Z13" s="3">
        <f t="shared" si="0"/>
        <v>0</v>
      </c>
      <c r="AA13" s="3">
        <f t="shared" si="0"/>
        <v>0</v>
      </c>
      <c r="AB13" s="3">
        <f t="shared" si="0"/>
        <v>0</v>
      </c>
      <c r="AC13" s="3">
        <f t="shared" si="0"/>
        <v>0</v>
      </c>
      <c r="AD13" s="3">
        <f t="shared" si="0"/>
        <v>0</v>
      </c>
      <c r="AE13" s="3">
        <f t="shared" si="0"/>
        <v>0</v>
      </c>
      <c r="AF13" s="3">
        <f t="shared" si="0"/>
        <v>0</v>
      </c>
      <c r="AG13" s="6">
        <f t="shared" si="0"/>
        <v>0</v>
      </c>
      <c r="AH13" s="3">
        <f t="shared" si="0"/>
        <v>0</v>
      </c>
      <c r="AI13" s="3">
        <f t="shared" si="0"/>
        <v>0</v>
      </c>
      <c r="AJ13" s="3">
        <f t="shared" si="0"/>
        <v>0</v>
      </c>
      <c r="AK13" s="3">
        <f t="shared" si="0"/>
        <v>0</v>
      </c>
      <c r="AL13" s="3">
        <f t="shared" si="0"/>
        <v>0</v>
      </c>
      <c r="AM13" s="3">
        <f t="shared" si="0"/>
        <v>0</v>
      </c>
      <c r="AN13" s="3">
        <f t="shared" si="0"/>
        <v>0</v>
      </c>
      <c r="AO13" s="3">
        <f t="shared" si="0"/>
        <v>0</v>
      </c>
      <c r="AP13" s="3">
        <f t="shared" si="0"/>
        <v>0</v>
      </c>
      <c r="AQ13" s="3">
        <f t="shared" si="0"/>
        <v>0</v>
      </c>
      <c r="AR13" s="3">
        <f t="shared" si="0"/>
        <v>0</v>
      </c>
      <c r="AS13" s="3">
        <f t="shared" si="0"/>
        <v>0</v>
      </c>
      <c r="AT13" s="3">
        <f t="shared" si="0"/>
        <v>0</v>
      </c>
      <c r="AU13" s="3">
        <f t="shared" si="0"/>
        <v>0</v>
      </c>
      <c r="AV13" s="3">
        <f>AV10*$C$12*$C$11</f>
        <v>21.023999999999997</v>
      </c>
      <c r="AW13" s="3">
        <f t="shared" si="0"/>
        <v>0</v>
      </c>
      <c r="AX13" s="3">
        <f t="shared" si="0"/>
        <v>0</v>
      </c>
      <c r="AY13" s="3">
        <f t="shared" si="0"/>
        <v>0</v>
      </c>
      <c r="AZ13" s="3">
        <f t="shared" si="0"/>
        <v>0</v>
      </c>
      <c r="BA13" s="3">
        <f t="shared" si="0"/>
        <v>0</v>
      </c>
      <c r="BB13" s="3">
        <f t="shared" si="0"/>
        <v>0</v>
      </c>
      <c r="BC13" s="3">
        <f t="shared" si="0"/>
        <v>0</v>
      </c>
      <c r="BD13" s="3">
        <f t="shared" si="0"/>
        <v>0</v>
      </c>
      <c r="BE13" s="3">
        <f t="shared" si="0"/>
        <v>0</v>
      </c>
      <c r="BF13" s="3">
        <f t="shared" si="0"/>
        <v>12.959999999999999</v>
      </c>
      <c r="BG13" s="3">
        <f t="shared" si="0"/>
        <v>0</v>
      </c>
      <c r="BH13" s="3">
        <f t="shared" si="0"/>
        <v>0</v>
      </c>
      <c r="BI13" s="3">
        <f t="shared" si="0"/>
        <v>0</v>
      </c>
      <c r="BJ13" s="3">
        <f t="shared" si="0"/>
        <v>0</v>
      </c>
      <c r="BK13" s="3">
        <f t="shared" si="0"/>
        <v>0</v>
      </c>
      <c r="BL13" s="3">
        <f t="shared" si="0"/>
        <v>0</v>
      </c>
      <c r="BM13" s="3">
        <f t="shared" si="0"/>
        <v>0</v>
      </c>
      <c r="BN13" s="3">
        <f t="shared" si="0"/>
        <v>0</v>
      </c>
      <c r="BO13" s="3">
        <f t="shared" si="0"/>
        <v>0</v>
      </c>
      <c r="BP13" s="3">
        <f t="shared" si="0"/>
        <v>13.572000000000001</v>
      </c>
      <c r="BQ13" s="3">
        <f t="shared" si="0"/>
        <v>0</v>
      </c>
      <c r="BR13" s="3">
        <f t="shared" ref="BR13:DD13" si="1">BR10*$C$12*$C$11</f>
        <v>0</v>
      </c>
      <c r="BS13" s="3">
        <f t="shared" si="1"/>
        <v>0</v>
      </c>
      <c r="BT13" s="3">
        <f t="shared" si="1"/>
        <v>0</v>
      </c>
      <c r="BU13" s="3">
        <f t="shared" si="1"/>
        <v>0</v>
      </c>
      <c r="BV13" s="3">
        <f t="shared" si="1"/>
        <v>0</v>
      </c>
      <c r="BW13" s="3">
        <f t="shared" si="1"/>
        <v>0</v>
      </c>
      <c r="BX13" s="3">
        <f t="shared" si="1"/>
        <v>0</v>
      </c>
      <c r="BY13" s="3">
        <f t="shared" si="1"/>
        <v>0</v>
      </c>
      <c r="BZ13" s="3">
        <f t="shared" si="1"/>
        <v>14.004</v>
      </c>
      <c r="CA13" s="3">
        <f t="shared" si="1"/>
        <v>0</v>
      </c>
      <c r="CB13" s="3">
        <f t="shared" si="1"/>
        <v>0</v>
      </c>
      <c r="CC13" s="3">
        <f t="shared" si="1"/>
        <v>0</v>
      </c>
      <c r="CD13" s="3">
        <f t="shared" si="1"/>
        <v>0</v>
      </c>
      <c r="CE13" s="3">
        <f t="shared" si="1"/>
        <v>0</v>
      </c>
      <c r="CF13" s="3">
        <f t="shared" si="1"/>
        <v>0</v>
      </c>
      <c r="CG13" s="3">
        <f t="shared" si="1"/>
        <v>0</v>
      </c>
      <c r="CH13" s="3">
        <f t="shared" si="1"/>
        <v>0</v>
      </c>
      <c r="CI13" s="3">
        <f t="shared" si="1"/>
        <v>0</v>
      </c>
      <c r="CJ13" s="3">
        <f t="shared" si="1"/>
        <v>0</v>
      </c>
      <c r="CK13" s="3">
        <f t="shared" si="1"/>
        <v>0</v>
      </c>
      <c r="CL13" s="3">
        <f t="shared" si="1"/>
        <v>0</v>
      </c>
      <c r="CM13" s="3">
        <f t="shared" si="1"/>
        <v>0</v>
      </c>
      <c r="CN13" s="3">
        <f t="shared" si="1"/>
        <v>0</v>
      </c>
      <c r="CO13" s="3">
        <f t="shared" si="1"/>
        <v>15.947999999999999</v>
      </c>
      <c r="CP13" s="3">
        <f t="shared" si="1"/>
        <v>0</v>
      </c>
      <c r="CQ13" s="3">
        <f t="shared" si="1"/>
        <v>0</v>
      </c>
      <c r="CR13" s="3">
        <f t="shared" si="1"/>
        <v>0</v>
      </c>
      <c r="CS13" s="3">
        <f t="shared" si="1"/>
        <v>0</v>
      </c>
      <c r="CT13" s="3">
        <f t="shared" si="1"/>
        <v>0</v>
      </c>
      <c r="CU13" s="3">
        <f t="shared" si="1"/>
        <v>0</v>
      </c>
      <c r="CV13" s="3">
        <f t="shared" si="1"/>
        <v>0</v>
      </c>
      <c r="CW13" s="3">
        <f t="shared" si="1"/>
        <v>0</v>
      </c>
      <c r="CX13" s="3">
        <f t="shared" si="1"/>
        <v>0</v>
      </c>
      <c r="CY13" s="3">
        <f t="shared" si="1"/>
        <v>0</v>
      </c>
      <c r="CZ13" s="3">
        <f t="shared" si="1"/>
        <v>0</v>
      </c>
      <c r="DA13" s="3">
        <f t="shared" si="1"/>
        <v>0</v>
      </c>
      <c r="DB13" s="3">
        <f t="shared" si="1"/>
        <v>0</v>
      </c>
      <c r="DC13" s="3">
        <f t="shared" si="1"/>
        <v>0</v>
      </c>
      <c r="DD13" s="3">
        <f t="shared" si="1"/>
        <v>17.532</v>
      </c>
      <c r="DE13" s="3">
        <f t="shared" ref="DE13:DN13" si="2">DE10*$C$12*$C$11</f>
        <v>0</v>
      </c>
      <c r="DF13" s="3">
        <f t="shared" si="2"/>
        <v>0</v>
      </c>
      <c r="DG13" s="3">
        <f t="shared" si="2"/>
        <v>0</v>
      </c>
      <c r="DH13" s="3">
        <f t="shared" si="2"/>
        <v>0</v>
      </c>
      <c r="DI13" s="3">
        <f t="shared" si="2"/>
        <v>0</v>
      </c>
      <c r="DJ13" s="3">
        <f t="shared" si="2"/>
        <v>0</v>
      </c>
      <c r="DK13" s="3">
        <f t="shared" si="2"/>
        <v>0</v>
      </c>
      <c r="DL13" s="3">
        <f t="shared" si="2"/>
        <v>0</v>
      </c>
      <c r="DM13" s="3">
        <f t="shared" si="2"/>
        <v>0</v>
      </c>
      <c r="DN13" s="3">
        <f t="shared" si="2"/>
        <v>85.896000000000001</v>
      </c>
    </row>
    <row r="14" spans="1:122" x14ac:dyDescent="0.25">
      <c r="A14" t="s">
        <v>55</v>
      </c>
      <c r="B14" t="s">
        <v>56</v>
      </c>
      <c r="C14" s="13"/>
      <c r="D14" s="3">
        <f>D13*0.475</f>
        <v>0</v>
      </c>
      <c r="E14" s="3">
        <f>E13*0.475</f>
        <v>0</v>
      </c>
      <c r="F14" s="3">
        <f t="shared" ref="F14:T14" si="3">F13*0.475</f>
        <v>0</v>
      </c>
      <c r="G14" s="3">
        <f t="shared" si="3"/>
        <v>0</v>
      </c>
      <c r="H14" s="3">
        <f t="shared" si="3"/>
        <v>0</v>
      </c>
      <c r="I14" s="3">
        <f t="shared" si="3"/>
        <v>0</v>
      </c>
      <c r="J14" s="3">
        <f t="shared" si="3"/>
        <v>0</v>
      </c>
      <c r="K14" s="3">
        <f t="shared" si="3"/>
        <v>0</v>
      </c>
      <c r="L14" s="3">
        <f t="shared" si="3"/>
        <v>0</v>
      </c>
      <c r="M14" s="3">
        <f t="shared" si="3"/>
        <v>0</v>
      </c>
      <c r="N14" s="3">
        <f t="shared" si="3"/>
        <v>0</v>
      </c>
      <c r="O14" s="3">
        <f t="shared" si="3"/>
        <v>0</v>
      </c>
      <c r="P14" s="3">
        <f t="shared" si="3"/>
        <v>0</v>
      </c>
      <c r="Q14" s="3">
        <f t="shared" si="3"/>
        <v>0</v>
      </c>
      <c r="R14" s="3">
        <f t="shared" si="3"/>
        <v>0</v>
      </c>
      <c r="S14" s="3">
        <f t="shared" si="3"/>
        <v>0</v>
      </c>
      <c r="T14" s="3">
        <f t="shared" si="3"/>
        <v>0</v>
      </c>
      <c r="U14" s="3">
        <f>U13*0.475</f>
        <v>0</v>
      </c>
      <c r="V14" s="3">
        <f t="shared" ref="V14:CG14" si="4">V13*0.475</f>
        <v>0</v>
      </c>
      <c r="W14" s="3">
        <f t="shared" si="4"/>
        <v>0</v>
      </c>
      <c r="X14" s="3">
        <f t="shared" si="4"/>
        <v>0</v>
      </c>
      <c r="Y14" s="3">
        <f t="shared" si="4"/>
        <v>0</v>
      </c>
      <c r="Z14" s="3">
        <f t="shared" si="4"/>
        <v>0</v>
      </c>
      <c r="AA14" s="3">
        <f t="shared" si="4"/>
        <v>0</v>
      </c>
      <c r="AB14" s="3">
        <f t="shared" si="4"/>
        <v>0</v>
      </c>
      <c r="AC14" s="3">
        <f t="shared" si="4"/>
        <v>0</v>
      </c>
      <c r="AD14" s="3">
        <f t="shared" si="4"/>
        <v>0</v>
      </c>
      <c r="AE14" s="3">
        <f t="shared" si="4"/>
        <v>0</v>
      </c>
      <c r="AF14" s="3">
        <f t="shared" si="4"/>
        <v>0</v>
      </c>
      <c r="AG14" s="6">
        <f t="shared" si="4"/>
        <v>0</v>
      </c>
      <c r="AH14" s="3">
        <f t="shared" si="4"/>
        <v>0</v>
      </c>
      <c r="AI14" s="3">
        <f t="shared" si="4"/>
        <v>0</v>
      </c>
      <c r="AJ14" s="3">
        <f t="shared" si="4"/>
        <v>0</v>
      </c>
      <c r="AK14" s="3">
        <f t="shared" si="4"/>
        <v>0</v>
      </c>
      <c r="AL14" s="3">
        <f t="shared" si="4"/>
        <v>0</v>
      </c>
      <c r="AM14" s="3">
        <f t="shared" si="4"/>
        <v>0</v>
      </c>
      <c r="AN14" s="3">
        <f t="shared" si="4"/>
        <v>0</v>
      </c>
      <c r="AO14" s="3">
        <f t="shared" si="4"/>
        <v>0</v>
      </c>
      <c r="AP14" s="3">
        <f t="shared" si="4"/>
        <v>0</v>
      </c>
      <c r="AQ14" s="3">
        <f t="shared" si="4"/>
        <v>0</v>
      </c>
      <c r="AR14" s="3">
        <f t="shared" si="4"/>
        <v>0</v>
      </c>
      <c r="AS14" s="3">
        <f t="shared" si="4"/>
        <v>0</v>
      </c>
      <c r="AT14" s="3">
        <f t="shared" si="4"/>
        <v>0</v>
      </c>
      <c r="AU14" s="3">
        <f t="shared" si="4"/>
        <v>0</v>
      </c>
      <c r="AV14" s="3">
        <f>AV13*0.475</f>
        <v>9.9863999999999979</v>
      </c>
      <c r="AW14" s="3">
        <f t="shared" si="4"/>
        <v>0</v>
      </c>
      <c r="AX14" s="3">
        <f t="shared" si="4"/>
        <v>0</v>
      </c>
      <c r="AY14" s="3">
        <f t="shared" si="4"/>
        <v>0</v>
      </c>
      <c r="AZ14" s="3">
        <f t="shared" si="4"/>
        <v>0</v>
      </c>
      <c r="BA14" s="3">
        <f t="shared" si="4"/>
        <v>0</v>
      </c>
      <c r="BB14" s="3">
        <f t="shared" si="4"/>
        <v>0</v>
      </c>
      <c r="BC14" s="3">
        <f t="shared" si="4"/>
        <v>0</v>
      </c>
      <c r="BD14" s="3">
        <f t="shared" si="4"/>
        <v>0</v>
      </c>
      <c r="BE14" s="3">
        <f t="shared" si="4"/>
        <v>0</v>
      </c>
      <c r="BF14" s="3">
        <f t="shared" si="4"/>
        <v>6.1559999999999997</v>
      </c>
      <c r="BG14" s="3">
        <f t="shared" si="4"/>
        <v>0</v>
      </c>
      <c r="BH14" s="3">
        <f t="shared" si="4"/>
        <v>0</v>
      </c>
      <c r="BI14" s="3">
        <f t="shared" si="4"/>
        <v>0</v>
      </c>
      <c r="BJ14" s="3">
        <f t="shared" si="4"/>
        <v>0</v>
      </c>
      <c r="BK14" s="3">
        <f t="shared" si="4"/>
        <v>0</v>
      </c>
      <c r="BL14" s="3">
        <f t="shared" si="4"/>
        <v>0</v>
      </c>
      <c r="BM14" s="3">
        <f t="shared" si="4"/>
        <v>0</v>
      </c>
      <c r="BN14" s="3">
        <f t="shared" si="4"/>
        <v>0</v>
      </c>
      <c r="BO14" s="3">
        <f t="shared" si="4"/>
        <v>0</v>
      </c>
      <c r="BP14" s="3">
        <f t="shared" si="4"/>
        <v>6.4466999999999999</v>
      </c>
      <c r="BQ14" s="3">
        <f t="shared" si="4"/>
        <v>0</v>
      </c>
      <c r="BR14" s="3">
        <f t="shared" si="4"/>
        <v>0</v>
      </c>
      <c r="BS14" s="3">
        <f t="shared" si="4"/>
        <v>0</v>
      </c>
      <c r="BT14" s="3">
        <f t="shared" si="4"/>
        <v>0</v>
      </c>
      <c r="BU14" s="3">
        <f t="shared" si="4"/>
        <v>0</v>
      </c>
      <c r="BV14" s="3">
        <f t="shared" si="4"/>
        <v>0</v>
      </c>
      <c r="BW14" s="3">
        <f t="shared" si="4"/>
        <v>0</v>
      </c>
      <c r="BX14" s="3">
        <f t="shared" si="4"/>
        <v>0</v>
      </c>
      <c r="BY14" s="3">
        <f t="shared" si="4"/>
        <v>0</v>
      </c>
      <c r="BZ14" s="3">
        <f t="shared" si="4"/>
        <v>6.6518999999999995</v>
      </c>
      <c r="CA14" s="3">
        <f t="shared" si="4"/>
        <v>0</v>
      </c>
      <c r="CB14" s="3">
        <f t="shared" si="4"/>
        <v>0</v>
      </c>
      <c r="CC14" s="3">
        <f t="shared" si="4"/>
        <v>0</v>
      </c>
      <c r="CD14" s="3">
        <f t="shared" si="4"/>
        <v>0</v>
      </c>
      <c r="CE14" s="3">
        <f t="shared" si="4"/>
        <v>0</v>
      </c>
      <c r="CF14" s="3">
        <f t="shared" si="4"/>
        <v>0</v>
      </c>
      <c r="CG14" s="3">
        <f t="shared" si="4"/>
        <v>0</v>
      </c>
      <c r="CH14" s="3">
        <f t="shared" ref="CH14:DD14" si="5">CH13*0.475</f>
        <v>0</v>
      </c>
      <c r="CI14" s="3">
        <f t="shared" si="5"/>
        <v>0</v>
      </c>
      <c r="CJ14" s="3">
        <f t="shared" si="5"/>
        <v>0</v>
      </c>
      <c r="CK14" s="3">
        <f t="shared" si="5"/>
        <v>0</v>
      </c>
      <c r="CL14" s="3">
        <f t="shared" si="5"/>
        <v>0</v>
      </c>
      <c r="CM14" s="3">
        <f t="shared" si="5"/>
        <v>0</v>
      </c>
      <c r="CN14" s="3">
        <f t="shared" si="5"/>
        <v>0</v>
      </c>
      <c r="CO14" s="3">
        <f t="shared" si="5"/>
        <v>7.5752999999999986</v>
      </c>
      <c r="CP14" s="3">
        <f t="shared" si="5"/>
        <v>0</v>
      </c>
      <c r="CQ14" s="3">
        <f t="shared" si="5"/>
        <v>0</v>
      </c>
      <c r="CR14" s="3">
        <f t="shared" si="5"/>
        <v>0</v>
      </c>
      <c r="CS14" s="3">
        <f t="shared" si="5"/>
        <v>0</v>
      </c>
      <c r="CT14" s="3">
        <f t="shared" si="5"/>
        <v>0</v>
      </c>
      <c r="CU14" s="3">
        <f t="shared" si="5"/>
        <v>0</v>
      </c>
      <c r="CV14" s="3">
        <f t="shared" si="5"/>
        <v>0</v>
      </c>
      <c r="CW14" s="3">
        <f t="shared" si="5"/>
        <v>0</v>
      </c>
      <c r="CX14" s="3">
        <f t="shared" si="5"/>
        <v>0</v>
      </c>
      <c r="CY14" s="3">
        <f t="shared" si="5"/>
        <v>0</v>
      </c>
      <c r="CZ14" s="3">
        <f t="shared" si="5"/>
        <v>0</v>
      </c>
      <c r="DA14" s="3">
        <f t="shared" si="5"/>
        <v>0</v>
      </c>
      <c r="DB14" s="3">
        <f t="shared" si="5"/>
        <v>0</v>
      </c>
      <c r="DC14" s="3">
        <f t="shared" si="5"/>
        <v>0</v>
      </c>
      <c r="DD14" s="3">
        <f t="shared" si="5"/>
        <v>8.3277000000000001</v>
      </c>
      <c r="DE14" s="3">
        <f t="shared" ref="DE14:DN14" si="6">DE13*0.475</f>
        <v>0</v>
      </c>
      <c r="DF14" s="3">
        <f t="shared" si="6"/>
        <v>0</v>
      </c>
      <c r="DG14" s="3">
        <f t="shared" si="6"/>
        <v>0</v>
      </c>
      <c r="DH14" s="3">
        <f t="shared" si="6"/>
        <v>0</v>
      </c>
      <c r="DI14" s="3">
        <f t="shared" si="6"/>
        <v>0</v>
      </c>
      <c r="DJ14" s="3">
        <f t="shared" si="6"/>
        <v>0</v>
      </c>
      <c r="DK14" s="3">
        <f t="shared" si="6"/>
        <v>0</v>
      </c>
      <c r="DL14" s="3">
        <f t="shared" si="6"/>
        <v>0</v>
      </c>
      <c r="DM14" s="3">
        <f t="shared" si="6"/>
        <v>0</v>
      </c>
      <c r="DN14" s="3">
        <f t="shared" si="6"/>
        <v>40.800599999999996</v>
      </c>
    </row>
    <row r="15" spans="1:122" x14ac:dyDescent="0.25">
      <c r="A15" t="s">
        <v>57</v>
      </c>
      <c r="C15" s="20">
        <v>0.5</v>
      </c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6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</row>
    <row r="16" spans="1:122" x14ac:dyDescent="0.25">
      <c r="A16" s="21" t="s">
        <v>58</v>
      </c>
      <c r="C16" s="13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3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40">
        <f>0</f>
        <v>0</v>
      </c>
      <c r="AW16" s="22"/>
      <c r="AX16" s="22"/>
      <c r="AY16" s="22"/>
      <c r="AZ16" s="22"/>
      <c r="BA16" s="22"/>
      <c r="BB16" s="22"/>
      <c r="BC16" s="22"/>
      <c r="BD16" s="22"/>
      <c r="BE16" s="22"/>
      <c r="BF16" s="40">
        <v>0</v>
      </c>
      <c r="BG16" s="22"/>
      <c r="BH16" s="22"/>
      <c r="BI16" s="22"/>
      <c r="BJ16" s="22"/>
      <c r="BK16" s="22"/>
      <c r="BL16" s="22"/>
      <c r="BM16" s="22"/>
      <c r="BN16" s="22"/>
      <c r="BO16" s="22"/>
      <c r="BP16" s="40">
        <v>0</v>
      </c>
      <c r="BQ16" s="22"/>
      <c r="BR16" s="22"/>
      <c r="BS16" s="22"/>
      <c r="BT16" s="22"/>
      <c r="BU16" s="22"/>
      <c r="BV16" s="22"/>
      <c r="BW16" s="22"/>
      <c r="BX16" s="22"/>
      <c r="BY16" s="22"/>
      <c r="BZ16" s="22">
        <f>30%*C15/C11</f>
        <v>0.15</v>
      </c>
      <c r="CA16" s="22"/>
      <c r="CB16" s="22"/>
      <c r="CC16" s="22"/>
      <c r="CD16" s="22"/>
      <c r="CE16" s="22"/>
      <c r="CF16" s="22"/>
      <c r="CG16" s="22"/>
      <c r="CH16" s="22"/>
      <c r="CI16" s="22"/>
      <c r="CJ16" s="22"/>
      <c r="CK16" s="22"/>
      <c r="CL16" s="22"/>
      <c r="CM16" s="22"/>
      <c r="CN16" s="22"/>
      <c r="CO16" s="22">
        <f>50%*C15/C11</f>
        <v>0.25</v>
      </c>
      <c r="CP16" s="22"/>
      <c r="CQ16" s="22"/>
      <c r="CR16" s="22"/>
      <c r="CS16" s="22"/>
      <c r="CT16" s="22"/>
      <c r="CU16" s="22"/>
      <c r="CV16" s="22"/>
      <c r="CW16" s="22"/>
      <c r="CX16" s="22"/>
      <c r="CY16" s="22"/>
      <c r="CZ16" s="22"/>
      <c r="DA16" s="22"/>
      <c r="DB16" s="22"/>
      <c r="DC16" s="22"/>
      <c r="DD16" s="22">
        <f>70%*C15/C11</f>
        <v>0.35</v>
      </c>
      <c r="DN16" s="22">
        <f>80%*C15/C11</f>
        <v>0.4</v>
      </c>
    </row>
    <row r="17" spans="1:118" x14ac:dyDescent="0.25">
      <c r="A17" s="21" t="s">
        <v>59</v>
      </c>
      <c r="C17" s="13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3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>
        <f>40%*$C$15/$C$11+(1-40%*$C$15/$C$11)*50%</f>
        <v>0.60000000000000009</v>
      </c>
      <c r="AW17" s="22"/>
      <c r="AX17" s="22"/>
      <c r="AY17" s="22"/>
      <c r="AZ17" s="22"/>
      <c r="BA17" s="22"/>
      <c r="BB17" s="22"/>
      <c r="BC17" s="22"/>
      <c r="BD17" s="22"/>
      <c r="BE17" s="22"/>
      <c r="BF17" s="22">
        <f>60%*$C$15/$C$11+(1-60%*$C$15/$C$11)*50%</f>
        <v>0.64999999999999991</v>
      </c>
      <c r="BG17" s="22"/>
      <c r="BH17" s="22"/>
      <c r="BI17" s="22"/>
      <c r="BJ17" s="22"/>
      <c r="BK17" s="22"/>
      <c r="BL17" s="22"/>
      <c r="BM17" s="22"/>
      <c r="BN17" s="22"/>
      <c r="BO17" s="22"/>
      <c r="BP17" s="22">
        <f>70%*C15/C11+(1-70%*C15/C11)*50%</f>
        <v>0.67500000000000004</v>
      </c>
      <c r="BQ17" s="22"/>
      <c r="BR17" s="22"/>
      <c r="BS17" s="22"/>
      <c r="BT17" s="22"/>
      <c r="BU17" s="22"/>
      <c r="BV17" s="22"/>
      <c r="BW17" s="22"/>
      <c r="BX17" s="22"/>
      <c r="BY17" s="22"/>
      <c r="BZ17" s="22">
        <f>50%*C15/C11+(1-80%*C15/C11)*50%</f>
        <v>0.55000000000000004</v>
      </c>
      <c r="CA17" s="22"/>
      <c r="CB17" s="22"/>
      <c r="CC17" s="22"/>
      <c r="CD17" s="22"/>
      <c r="CE17" s="22"/>
      <c r="CF17" s="22"/>
      <c r="CG17" s="22"/>
      <c r="CH17" s="22"/>
      <c r="CI17" s="22"/>
      <c r="CJ17" s="22"/>
      <c r="CK17" s="22"/>
      <c r="CL17" s="22"/>
      <c r="CM17" s="22"/>
      <c r="CN17" s="22"/>
      <c r="CO17" s="22">
        <f>50%*C15/C11+(1-100%*C15/C11)*50%</f>
        <v>0.5</v>
      </c>
      <c r="CP17" s="22"/>
      <c r="CQ17" s="22"/>
      <c r="CR17" s="22"/>
      <c r="CS17" s="22"/>
      <c r="CT17" s="22"/>
      <c r="CU17" s="22"/>
      <c r="CV17" s="22"/>
      <c r="CW17" s="22"/>
      <c r="CX17" s="22"/>
      <c r="CY17" s="22"/>
      <c r="CZ17" s="22"/>
      <c r="DA17" s="22"/>
      <c r="DB17" s="22"/>
      <c r="DC17" s="22"/>
      <c r="DD17" s="22">
        <f>30%*C15/C11+(1-100%*C15/C11)*50%</f>
        <v>0.4</v>
      </c>
      <c r="DN17" s="22">
        <f>20%*C15/C11+(1-100%*C15/C11)*50%</f>
        <v>0.35</v>
      </c>
    </row>
    <row r="18" spans="1:118" x14ac:dyDescent="0.25">
      <c r="A18" s="21" t="s">
        <v>60</v>
      </c>
      <c r="C18" s="13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3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U18" s="22"/>
      <c r="AV18" s="22">
        <f>(1-40%*$C$15/$C$11)*50%</f>
        <v>0.4</v>
      </c>
      <c r="AW18" s="22"/>
      <c r="AX18" s="22"/>
      <c r="AY18" s="22"/>
      <c r="AZ18" s="22"/>
      <c r="BA18" s="22"/>
      <c r="BB18" s="22"/>
      <c r="BC18" s="22"/>
      <c r="BD18" s="22"/>
      <c r="BE18" s="22"/>
      <c r="BF18" s="22">
        <f>(1-60%*$C$15/$C$11)*50%</f>
        <v>0.35</v>
      </c>
      <c r="BG18" s="22"/>
      <c r="BH18" s="22"/>
      <c r="BI18" s="22"/>
      <c r="BJ18" s="22"/>
      <c r="BK18" s="22"/>
      <c r="BL18" s="22"/>
      <c r="BM18" s="22"/>
      <c r="BN18" s="22"/>
      <c r="BO18" s="22"/>
      <c r="BP18" s="22">
        <f>(1-70%*C15/C11)*50%</f>
        <v>0.32500000000000001</v>
      </c>
      <c r="BQ18" s="22"/>
      <c r="BR18" s="22"/>
      <c r="BS18" s="22"/>
      <c r="BT18" s="22"/>
      <c r="BU18" s="22"/>
      <c r="BV18" s="22"/>
      <c r="BW18" s="22"/>
      <c r="BX18" s="22"/>
      <c r="BY18" s="22"/>
      <c r="BZ18" s="22">
        <f>(1-80%*C15/C11)*50%</f>
        <v>0.3</v>
      </c>
      <c r="CA18" s="22"/>
      <c r="CB18" s="22"/>
      <c r="CC18" s="22"/>
      <c r="CD18" s="22"/>
      <c r="CE18" s="22"/>
      <c r="CF18" s="22"/>
      <c r="CG18" s="22"/>
      <c r="CH18" s="22"/>
      <c r="CI18" s="22"/>
      <c r="CJ18" s="22"/>
      <c r="CK18" s="22"/>
      <c r="CL18" s="22"/>
      <c r="CM18" s="22"/>
      <c r="CN18" s="22"/>
      <c r="CO18" s="22">
        <f>(1-100%*C15/C11)*50%</f>
        <v>0.25</v>
      </c>
      <c r="CP18" s="22"/>
      <c r="CQ18" s="22"/>
      <c r="CR18" s="22"/>
      <c r="CS18" s="22"/>
      <c r="CT18" s="22"/>
      <c r="CU18" s="22"/>
      <c r="CV18" s="22"/>
      <c r="CW18" s="22"/>
      <c r="CX18" s="22"/>
      <c r="CY18" s="22"/>
      <c r="CZ18" s="22"/>
      <c r="DA18" s="22"/>
      <c r="DB18" s="22"/>
      <c r="DC18" s="22"/>
      <c r="DD18" s="22">
        <f>(1-100%*C15/C11)*50%</f>
        <v>0.25</v>
      </c>
      <c r="DN18" s="22">
        <f>(1-100%*C15/C11)*50%</f>
        <v>0.25</v>
      </c>
    </row>
    <row r="19" spans="1:118" x14ac:dyDescent="0.25">
      <c r="A19" s="21" t="s">
        <v>61</v>
      </c>
      <c r="C19" s="13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3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22"/>
      <c r="AV19" s="22"/>
      <c r="AW19" s="22"/>
      <c r="AX19" s="22"/>
      <c r="AY19" s="22"/>
      <c r="AZ19" s="22"/>
      <c r="BA19" s="22"/>
      <c r="BB19" s="22"/>
      <c r="BC19" s="22"/>
      <c r="BD19" s="22"/>
      <c r="BE19" s="22"/>
      <c r="BF19" s="22"/>
      <c r="BG19" s="22"/>
      <c r="BH19" s="22"/>
      <c r="BI19" s="22"/>
      <c r="BJ19" s="22"/>
      <c r="BK19" s="22"/>
      <c r="BL19" s="22"/>
      <c r="BM19" s="22"/>
      <c r="BN19" s="22"/>
      <c r="BO19" s="22"/>
      <c r="BP19" s="22"/>
      <c r="BQ19" s="22"/>
      <c r="BR19" s="22"/>
      <c r="BS19" s="22"/>
      <c r="BT19" s="22"/>
      <c r="BU19" s="22"/>
      <c r="BV19" s="22"/>
      <c r="BW19" s="22"/>
      <c r="BX19" s="22"/>
      <c r="BY19" s="22"/>
      <c r="BZ19" s="22"/>
      <c r="CA19" s="22"/>
      <c r="CB19" s="22"/>
      <c r="CC19" s="22"/>
      <c r="CD19" s="22"/>
      <c r="CE19" s="22"/>
      <c r="CF19" s="22"/>
      <c r="CG19" s="22"/>
      <c r="CH19" s="22"/>
      <c r="CI19" s="22"/>
      <c r="CJ19" s="22"/>
      <c r="CK19" s="22"/>
      <c r="CL19" s="22"/>
      <c r="CM19" s="22"/>
      <c r="CN19" s="22"/>
      <c r="CO19" s="22"/>
      <c r="CP19" s="22"/>
      <c r="CQ19" s="22"/>
      <c r="CR19" s="22"/>
      <c r="CS19" s="22"/>
      <c r="CT19" s="22"/>
      <c r="CU19" s="22"/>
      <c r="CV19" s="22"/>
      <c r="CW19" s="22"/>
      <c r="CX19" s="22"/>
      <c r="CY19" s="22"/>
      <c r="CZ19" s="22"/>
      <c r="DA19" s="22"/>
      <c r="DB19" s="22"/>
      <c r="DC19" s="22"/>
      <c r="DD19" s="22"/>
    </row>
    <row r="20" spans="1:118" x14ac:dyDescent="0.25">
      <c r="A20" t="s">
        <v>62</v>
      </c>
      <c r="C20" s="13"/>
      <c r="D20" s="3">
        <f>IF(D14=0,0,D14*D16)</f>
        <v>0</v>
      </c>
      <c r="E20" s="3">
        <f t="shared" ref="E20:BP20" si="7">IF(E14=0,0,E14*E16)</f>
        <v>0</v>
      </c>
      <c r="F20" s="3">
        <f t="shared" si="7"/>
        <v>0</v>
      </c>
      <c r="G20" s="3">
        <f t="shared" si="7"/>
        <v>0</v>
      </c>
      <c r="H20" s="3">
        <f t="shared" si="7"/>
        <v>0</v>
      </c>
      <c r="I20" s="3">
        <f t="shared" si="7"/>
        <v>0</v>
      </c>
      <c r="J20" s="3">
        <f t="shared" si="7"/>
        <v>0</v>
      </c>
      <c r="K20" s="3">
        <f t="shared" si="7"/>
        <v>0</v>
      </c>
      <c r="L20" s="3">
        <f t="shared" si="7"/>
        <v>0</v>
      </c>
      <c r="M20" s="3">
        <f t="shared" si="7"/>
        <v>0</v>
      </c>
      <c r="N20" s="3">
        <f t="shared" si="7"/>
        <v>0</v>
      </c>
      <c r="O20" s="3">
        <f t="shared" si="7"/>
        <v>0</v>
      </c>
      <c r="P20" s="3">
        <f t="shared" si="7"/>
        <v>0</v>
      </c>
      <c r="Q20" s="3">
        <f t="shared" si="7"/>
        <v>0</v>
      </c>
      <c r="R20" s="3">
        <f t="shared" si="7"/>
        <v>0</v>
      </c>
      <c r="S20" s="3">
        <f t="shared" si="7"/>
        <v>0</v>
      </c>
      <c r="T20" s="3">
        <f t="shared" si="7"/>
        <v>0</v>
      </c>
      <c r="U20" s="3">
        <f t="shared" si="7"/>
        <v>0</v>
      </c>
      <c r="V20" s="3">
        <f t="shared" si="7"/>
        <v>0</v>
      </c>
      <c r="W20" s="3">
        <f t="shared" si="7"/>
        <v>0</v>
      </c>
      <c r="X20" s="3">
        <f t="shared" si="7"/>
        <v>0</v>
      </c>
      <c r="Y20" s="3">
        <f t="shared" si="7"/>
        <v>0</v>
      </c>
      <c r="Z20" s="3">
        <f t="shared" si="7"/>
        <v>0</v>
      </c>
      <c r="AA20" s="3">
        <f t="shared" si="7"/>
        <v>0</v>
      </c>
      <c r="AB20" s="3">
        <f t="shared" si="7"/>
        <v>0</v>
      </c>
      <c r="AC20" s="3">
        <f t="shared" si="7"/>
        <v>0</v>
      </c>
      <c r="AD20" s="3">
        <f t="shared" si="7"/>
        <v>0</v>
      </c>
      <c r="AE20" s="3">
        <f t="shared" si="7"/>
        <v>0</v>
      </c>
      <c r="AF20" s="3">
        <f t="shared" si="7"/>
        <v>0</v>
      </c>
      <c r="AG20" s="6">
        <f t="shared" si="7"/>
        <v>0</v>
      </c>
      <c r="AH20" s="3">
        <f t="shared" si="7"/>
        <v>0</v>
      </c>
      <c r="AI20" s="3">
        <f t="shared" si="7"/>
        <v>0</v>
      </c>
      <c r="AJ20" s="3">
        <f t="shared" si="7"/>
        <v>0</v>
      </c>
      <c r="AK20" s="3">
        <f t="shared" si="7"/>
        <v>0</v>
      </c>
      <c r="AL20" s="3">
        <f t="shared" si="7"/>
        <v>0</v>
      </c>
      <c r="AM20" s="3">
        <f t="shared" si="7"/>
        <v>0</v>
      </c>
      <c r="AN20" s="3">
        <f t="shared" si="7"/>
        <v>0</v>
      </c>
      <c r="AO20" s="3">
        <f t="shared" si="7"/>
        <v>0</v>
      </c>
      <c r="AP20" s="3">
        <f t="shared" si="7"/>
        <v>0</v>
      </c>
      <c r="AQ20" s="3">
        <f t="shared" si="7"/>
        <v>0</v>
      </c>
      <c r="AR20" s="3">
        <f t="shared" si="7"/>
        <v>0</v>
      </c>
      <c r="AS20" s="3">
        <f t="shared" si="7"/>
        <v>0</v>
      </c>
      <c r="AT20" s="3">
        <f t="shared" si="7"/>
        <v>0</v>
      </c>
      <c r="AU20" s="3">
        <f t="shared" si="7"/>
        <v>0</v>
      </c>
      <c r="AV20" s="3">
        <f>IF(AV14=0,0,AV14*AV16)</f>
        <v>0</v>
      </c>
      <c r="AW20" s="3">
        <f t="shared" si="7"/>
        <v>0</v>
      </c>
      <c r="AX20" s="3">
        <f t="shared" si="7"/>
        <v>0</v>
      </c>
      <c r="AY20" s="3">
        <f t="shared" si="7"/>
        <v>0</v>
      </c>
      <c r="AZ20" s="3">
        <f t="shared" si="7"/>
        <v>0</v>
      </c>
      <c r="BA20" s="3">
        <f t="shared" si="7"/>
        <v>0</v>
      </c>
      <c r="BB20" s="3">
        <f t="shared" si="7"/>
        <v>0</v>
      </c>
      <c r="BC20" s="3">
        <f t="shared" si="7"/>
        <v>0</v>
      </c>
      <c r="BD20" s="3">
        <f t="shared" si="7"/>
        <v>0</v>
      </c>
      <c r="BE20" s="3">
        <f t="shared" si="7"/>
        <v>0</v>
      </c>
      <c r="BF20" s="3">
        <f t="shared" si="7"/>
        <v>0</v>
      </c>
      <c r="BG20" s="3">
        <f t="shared" si="7"/>
        <v>0</v>
      </c>
      <c r="BH20" s="3">
        <f t="shared" si="7"/>
        <v>0</v>
      </c>
      <c r="BI20" s="3">
        <f t="shared" si="7"/>
        <v>0</v>
      </c>
      <c r="BJ20" s="3">
        <f t="shared" si="7"/>
        <v>0</v>
      </c>
      <c r="BK20" s="3">
        <f t="shared" si="7"/>
        <v>0</v>
      </c>
      <c r="BL20" s="3">
        <f t="shared" si="7"/>
        <v>0</v>
      </c>
      <c r="BM20" s="3">
        <f t="shared" si="7"/>
        <v>0</v>
      </c>
      <c r="BN20" s="3">
        <f t="shared" si="7"/>
        <v>0</v>
      </c>
      <c r="BO20" s="3">
        <f t="shared" si="7"/>
        <v>0</v>
      </c>
      <c r="BP20" s="3">
        <f t="shared" si="7"/>
        <v>0</v>
      </c>
      <c r="BQ20" s="3">
        <f t="shared" ref="BQ20:DD20" si="8">IF(BQ14=0,0,BQ14*BQ16)</f>
        <v>0</v>
      </c>
      <c r="BR20" s="3">
        <f t="shared" si="8"/>
        <v>0</v>
      </c>
      <c r="BS20" s="3">
        <f t="shared" si="8"/>
        <v>0</v>
      </c>
      <c r="BT20" s="3">
        <f t="shared" si="8"/>
        <v>0</v>
      </c>
      <c r="BU20" s="3">
        <f t="shared" si="8"/>
        <v>0</v>
      </c>
      <c r="BV20" s="3">
        <f t="shared" si="8"/>
        <v>0</v>
      </c>
      <c r="BW20" s="3">
        <f t="shared" si="8"/>
        <v>0</v>
      </c>
      <c r="BX20" s="3">
        <f t="shared" si="8"/>
        <v>0</v>
      </c>
      <c r="BY20" s="3">
        <f t="shared" si="8"/>
        <v>0</v>
      </c>
      <c r="BZ20" s="3">
        <f t="shared" si="8"/>
        <v>0.99778499999999992</v>
      </c>
      <c r="CA20" s="3">
        <f t="shared" si="8"/>
        <v>0</v>
      </c>
      <c r="CB20" s="3">
        <f t="shared" si="8"/>
        <v>0</v>
      </c>
      <c r="CC20" s="3">
        <f t="shared" si="8"/>
        <v>0</v>
      </c>
      <c r="CD20" s="3">
        <f t="shared" si="8"/>
        <v>0</v>
      </c>
      <c r="CE20" s="3">
        <f t="shared" si="8"/>
        <v>0</v>
      </c>
      <c r="CF20" s="3">
        <f t="shared" si="8"/>
        <v>0</v>
      </c>
      <c r="CG20" s="3">
        <f t="shared" si="8"/>
        <v>0</v>
      </c>
      <c r="CH20" s="3">
        <f t="shared" si="8"/>
        <v>0</v>
      </c>
      <c r="CI20" s="3">
        <f t="shared" si="8"/>
        <v>0</v>
      </c>
      <c r="CJ20" s="3">
        <f t="shared" si="8"/>
        <v>0</v>
      </c>
      <c r="CK20" s="3">
        <f t="shared" si="8"/>
        <v>0</v>
      </c>
      <c r="CL20" s="3">
        <f t="shared" si="8"/>
        <v>0</v>
      </c>
      <c r="CM20" s="3">
        <f t="shared" si="8"/>
        <v>0</v>
      </c>
      <c r="CN20" s="3">
        <f t="shared" si="8"/>
        <v>0</v>
      </c>
      <c r="CO20" s="3">
        <f t="shared" si="8"/>
        <v>1.8938249999999996</v>
      </c>
      <c r="CP20" s="3">
        <f t="shared" si="8"/>
        <v>0</v>
      </c>
      <c r="CQ20" s="3">
        <f t="shared" si="8"/>
        <v>0</v>
      </c>
      <c r="CR20" s="3">
        <f t="shared" si="8"/>
        <v>0</v>
      </c>
      <c r="CS20" s="3">
        <f t="shared" si="8"/>
        <v>0</v>
      </c>
      <c r="CT20" s="3">
        <f t="shared" si="8"/>
        <v>0</v>
      </c>
      <c r="CU20" s="3">
        <f t="shared" si="8"/>
        <v>0</v>
      </c>
      <c r="CV20" s="3">
        <f t="shared" si="8"/>
        <v>0</v>
      </c>
      <c r="CW20" s="3">
        <f t="shared" si="8"/>
        <v>0</v>
      </c>
      <c r="CX20" s="3">
        <f t="shared" si="8"/>
        <v>0</v>
      </c>
      <c r="CY20" s="3">
        <f t="shared" si="8"/>
        <v>0</v>
      </c>
      <c r="CZ20" s="3">
        <f t="shared" si="8"/>
        <v>0</v>
      </c>
      <c r="DA20" s="3">
        <f t="shared" si="8"/>
        <v>0</v>
      </c>
      <c r="DB20" s="3">
        <f t="shared" si="8"/>
        <v>0</v>
      </c>
      <c r="DC20" s="3">
        <f t="shared" si="8"/>
        <v>0</v>
      </c>
      <c r="DD20" s="3">
        <f t="shared" si="8"/>
        <v>2.914695</v>
      </c>
      <c r="DE20" s="3">
        <f t="shared" ref="DE20:DN20" si="9">IF(DE14=0,0,DE14*DE16)</f>
        <v>0</v>
      </c>
      <c r="DF20" s="3">
        <f t="shared" si="9"/>
        <v>0</v>
      </c>
      <c r="DG20" s="3">
        <f t="shared" si="9"/>
        <v>0</v>
      </c>
      <c r="DH20" s="3">
        <f t="shared" si="9"/>
        <v>0</v>
      </c>
      <c r="DI20" s="3">
        <f t="shared" si="9"/>
        <v>0</v>
      </c>
      <c r="DJ20" s="3">
        <f t="shared" si="9"/>
        <v>0</v>
      </c>
      <c r="DK20" s="3">
        <f t="shared" si="9"/>
        <v>0</v>
      </c>
      <c r="DL20" s="3">
        <f t="shared" si="9"/>
        <v>0</v>
      </c>
      <c r="DM20" s="3">
        <f t="shared" si="9"/>
        <v>0</v>
      </c>
      <c r="DN20" s="3">
        <f t="shared" si="9"/>
        <v>16.320239999999998</v>
      </c>
    </row>
    <row r="21" spans="1:118" x14ac:dyDescent="0.25">
      <c r="A21" t="s">
        <v>63</v>
      </c>
      <c r="C21" s="13"/>
      <c r="D21" s="3">
        <f t="shared" ref="D21:BO21" si="10">IF(D14=0,0,D14*D17)</f>
        <v>0</v>
      </c>
      <c r="E21" s="3">
        <f t="shared" si="10"/>
        <v>0</v>
      </c>
      <c r="F21" s="3">
        <f t="shared" si="10"/>
        <v>0</v>
      </c>
      <c r="G21" s="3">
        <f t="shared" si="10"/>
        <v>0</v>
      </c>
      <c r="H21" s="3">
        <f t="shared" si="10"/>
        <v>0</v>
      </c>
      <c r="I21" s="3">
        <f t="shared" si="10"/>
        <v>0</v>
      </c>
      <c r="J21" s="3">
        <f t="shared" si="10"/>
        <v>0</v>
      </c>
      <c r="K21" s="3">
        <f t="shared" si="10"/>
        <v>0</v>
      </c>
      <c r="L21" s="3">
        <f t="shared" si="10"/>
        <v>0</v>
      </c>
      <c r="M21" s="3">
        <f t="shared" si="10"/>
        <v>0</v>
      </c>
      <c r="N21" s="3">
        <f t="shared" si="10"/>
        <v>0</v>
      </c>
      <c r="O21" s="3">
        <f t="shared" si="10"/>
        <v>0</v>
      </c>
      <c r="P21" s="3">
        <f t="shared" si="10"/>
        <v>0</v>
      </c>
      <c r="Q21" s="3">
        <f t="shared" si="10"/>
        <v>0</v>
      </c>
      <c r="R21" s="3">
        <f t="shared" si="10"/>
        <v>0</v>
      </c>
      <c r="S21" s="3">
        <f t="shared" si="10"/>
        <v>0</v>
      </c>
      <c r="T21" s="3">
        <f t="shared" si="10"/>
        <v>0</v>
      </c>
      <c r="U21" s="3">
        <f t="shared" si="10"/>
        <v>0</v>
      </c>
      <c r="V21" s="3">
        <f t="shared" si="10"/>
        <v>0</v>
      </c>
      <c r="W21" s="3">
        <f t="shared" si="10"/>
        <v>0</v>
      </c>
      <c r="X21" s="3">
        <f t="shared" si="10"/>
        <v>0</v>
      </c>
      <c r="Y21" s="3">
        <f t="shared" si="10"/>
        <v>0</v>
      </c>
      <c r="Z21" s="3">
        <f t="shared" si="10"/>
        <v>0</v>
      </c>
      <c r="AA21" s="3">
        <f t="shared" si="10"/>
        <v>0</v>
      </c>
      <c r="AB21" s="3">
        <f t="shared" si="10"/>
        <v>0</v>
      </c>
      <c r="AC21" s="3">
        <f t="shared" si="10"/>
        <v>0</v>
      </c>
      <c r="AD21" s="3">
        <f t="shared" si="10"/>
        <v>0</v>
      </c>
      <c r="AE21" s="3">
        <f t="shared" si="10"/>
        <v>0</v>
      </c>
      <c r="AF21" s="3">
        <f t="shared" si="10"/>
        <v>0</v>
      </c>
      <c r="AG21" s="6">
        <f t="shared" si="10"/>
        <v>0</v>
      </c>
      <c r="AH21" s="3">
        <f t="shared" si="10"/>
        <v>0</v>
      </c>
      <c r="AI21" s="3">
        <f t="shared" si="10"/>
        <v>0</v>
      </c>
      <c r="AJ21" s="3">
        <f t="shared" si="10"/>
        <v>0</v>
      </c>
      <c r="AK21" s="3">
        <f t="shared" si="10"/>
        <v>0</v>
      </c>
      <c r="AL21" s="3">
        <f t="shared" si="10"/>
        <v>0</v>
      </c>
      <c r="AM21" s="3">
        <f t="shared" si="10"/>
        <v>0</v>
      </c>
      <c r="AN21" s="3">
        <f t="shared" si="10"/>
        <v>0</v>
      </c>
      <c r="AO21" s="3">
        <f t="shared" si="10"/>
        <v>0</v>
      </c>
      <c r="AP21" s="3">
        <f t="shared" si="10"/>
        <v>0</v>
      </c>
      <c r="AQ21" s="3">
        <f t="shared" si="10"/>
        <v>0</v>
      </c>
      <c r="AR21" s="3">
        <f t="shared" si="10"/>
        <v>0</v>
      </c>
      <c r="AS21" s="3">
        <f t="shared" si="10"/>
        <v>0</v>
      </c>
      <c r="AT21" s="3">
        <f t="shared" si="10"/>
        <v>0</v>
      </c>
      <c r="AU21" s="3">
        <f t="shared" si="10"/>
        <v>0</v>
      </c>
      <c r="AV21" s="3">
        <f t="shared" si="10"/>
        <v>5.9918399999999998</v>
      </c>
      <c r="AW21" s="3">
        <f t="shared" si="10"/>
        <v>0</v>
      </c>
      <c r="AX21" s="3">
        <f t="shared" si="10"/>
        <v>0</v>
      </c>
      <c r="AY21" s="3">
        <f t="shared" si="10"/>
        <v>0</v>
      </c>
      <c r="AZ21" s="3">
        <f t="shared" si="10"/>
        <v>0</v>
      </c>
      <c r="BA21" s="3">
        <f>IF(BA14=0,0,BA14*BA17)</f>
        <v>0</v>
      </c>
      <c r="BB21" s="3">
        <f t="shared" si="10"/>
        <v>0</v>
      </c>
      <c r="BC21" s="3">
        <f t="shared" si="10"/>
        <v>0</v>
      </c>
      <c r="BD21" s="3">
        <f t="shared" si="10"/>
        <v>0</v>
      </c>
      <c r="BE21" s="3">
        <f t="shared" si="10"/>
        <v>0</v>
      </c>
      <c r="BF21" s="3">
        <f t="shared" si="10"/>
        <v>4.0013999999999994</v>
      </c>
      <c r="BG21" s="3">
        <f t="shared" si="10"/>
        <v>0</v>
      </c>
      <c r="BH21" s="3">
        <f t="shared" si="10"/>
        <v>0</v>
      </c>
      <c r="BI21" s="3">
        <f t="shared" si="10"/>
        <v>0</v>
      </c>
      <c r="BJ21" s="3">
        <f t="shared" si="10"/>
        <v>0</v>
      </c>
      <c r="BK21" s="3">
        <f t="shared" si="10"/>
        <v>0</v>
      </c>
      <c r="BL21" s="3">
        <f t="shared" si="10"/>
        <v>0</v>
      </c>
      <c r="BM21" s="3">
        <f t="shared" si="10"/>
        <v>0</v>
      </c>
      <c r="BN21" s="3">
        <f t="shared" si="10"/>
        <v>0</v>
      </c>
      <c r="BO21" s="3">
        <f t="shared" si="10"/>
        <v>0</v>
      </c>
      <c r="BP21" s="3">
        <f t="shared" ref="BP21:DD21" si="11">IF(BP14=0,0,BP14*BP17)</f>
        <v>4.3515225000000006</v>
      </c>
      <c r="BQ21" s="3">
        <f t="shared" si="11"/>
        <v>0</v>
      </c>
      <c r="BR21" s="3">
        <f t="shared" si="11"/>
        <v>0</v>
      </c>
      <c r="BS21" s="3">
        <f t="shared" si="11"/>
        <v>0</v>
      </c>
      <c r="BT21" s="3">
        <f t="shared" si="11"/>
        <v>0</v>
      </c>
      <c r="BU21" s="3">
        <f t="shared" si="11"/>
        <v>0</v>
      </c>
      <c r="BV21" s="3">
        <f t="shared" si="11"/>
        <v>0</v>
      </c>
      <c r="BW21" s="3">
        <f t="shared" si="11"/>
        <v>0</v>
      </c>
      <c r="BX21" s="3">
        <f t="shared" si="11"/>
        <v>0</v>
      </c>
      <c r="BY21" s="3">
        <f t="shared" si="11"/>
        <v>0</v>
      </c>
      <c r="BZ21" s="3">
        <f t="shared" si="11"/>
        <v>3.6585450000000002</v>
      </c>
      <c r="CA21" s="3">
        <f t="shared" si="11"/>
        <v>0</v>
      </c>
      <c r="CB21" s="3">
        <f t="shared" si="11"/>
        <v>0</v>
      </c>
      <c r="CC21" s="3">
        <f t="shared" si="11"/>
        <v>0</v>
      </c>
      <c r="CD21" s="3">
        <f t="shared" si="11"/>
        <v>0</v>
      </c>
      <c r="CE21" s="3">
        <f t="shared" si="11"/>
        <v>0</v>
      </c>
      <c r="CF21" s="3">
        <f t="shared" si="11"/>
        <v>0</v>
      </c>
      <c r="CG21" s="3">
        <f t="shared" si="11"/>
        <v>0</v>
      </c>
      <c r="CH21" s="3">
        <f t="shared" si="11"/>
        <v>0</v>
      </c>
      <c r="CI21" s="3">
        <f t="shared" si="11"/>
        <v>0</v>
      </c>
      <c r="CJ21" s="3">
        <f t="shared" si="11"/>
        <v>0</v>
      </c>
      <c r="CK21" s="3">
        <f t="shared" si="11"/>
        <v>0</v>
      </c>
      <c r="CL21" s="3">
        <f t="shared" si="11"/>
        <v>0</v>
      </c>
      <c r="CM21" s="3">
        <f t="shared" si="11"/>
        <v>0</v>
      </c>
      <c r="CN21" s="3">
        <f t="shared" si="11"/>
        <v>0</v>
      </c>
      <c r="CO21" s="3">
        <f t="shared" si="11"/>
        <v>3.7876499999999993</v>
      </c>
      <c r="CP21" s="3">
        <f t="shared" si="11"/>
        <v>0</v>
      </c>
      <c r="CQ21" s="3">
        <f t="shared" si="11"/>
        <v>0</v>
      </c>
      <c r="CR21" s="3">
        <f t="shared" si="11"/>
        <v>0</v>
      </c>
      <c r="CS21" s="3">
        <f t="shared" si="11"/>
        <v>0</v>
      </c>
      <c r="CT21" s="3">
        <f t="shared" si="11"/>
        <v>0</v>
      </c>
      <c r="CU21" s="3">
        <f t="shared" si="11"/>
        <v>0</v>
      </c>
      <c r="CV21" s="3">
        <f t="shared" si="11"/>
        <v>0</v>
      </c>
      <c r="CW21" s="3">
        <f t="shared" si="11"/>
        <v>0</v>
      </c>
      <c r="CX21" s="3">
        <f t="shared" si="11"/>
        <v>0</v>
      </c>
      <c r="CY21" s="3">
        <f t="shared" si="11"/>
        <v>0</v>
      </c>
      <c r="CZ21" s="3">
        <f t="shared" si="11"/>
        <v>0</v>
      </c>
      <c r="DA21" s="3">
        <f t="shared" si="11"/>
        <v>0</v>
      </c>
      <c r="DB21" s="3">
        <f t="shared" si="11"/>
        <v>0</v>
      </c>
      <c r="DC21" s="3">
        <f t="shared" si="11"/>
        <v>0</v>
      </c>
      <c r="DD21" s="3">
        <f t="shared" si="11"/>
        <v>3.33108</v>
      </c>
      <c r="DE21" s="3">
        <f t="shared" ref="DE21:DN21" si="12">IF(DE14=0,0,DE14*DE17)</f>
        <v>0</v>
      </c>
      <c r="DF21" s="3">
        <f t="shared" si="12"/>
        <v>0</v>
      </c>
      <c r="DG21" s="3">
        <f t="shared" si="12"/>
        <v>0</v>
      </c>
      <c r="DH21" s="3">
        <f t="shared" si="12"/>
        <v>0</v>
      </c>
      <c r="DI21" s="3">
        <f t="shared" si="12"/>
        <v>0</v>
      </c>
      <c r="DJ21" s="3">
        <f t="shared" si="12"/>
        <v>0</v>
      </c>
      <c r="DK21" s="3">
        <f t="shared" si="12"/>
        <v>0</v>
      </c>
      <c r="DL21" s="3">
        <f t="shared" si="12"/>
        <v>0</v>
      </c>
      <c r="DM21" s="3">
        <f t="shared" si="12"/>
        <v>0</v>
      </c>
      <c r="DN21" s="3">
        <f t="shared" si="12"/>
        <v>14.280209999999997</v>
      </c>
    </row>
    <row r="22" spans="1:118" x14ac:dyDescent="0.25">
      <c r="A22" t="s">
        <v>64</v>
      </c>
      <c r="C22" s="13"/>
      <c r="D22" s="3">
        <f t="shared" ref="D22:BO22" si="13">IF(D14=0,0,D14*D18)</f>
        <v>0</v>
      </c>
      <c r="E22" s="3">
        <f t="shared" si="13"/>
        <v>0</v>
      </c>
      <c r="F22" s="3">
        <f t="shared" si="13"/>
        <v>0</v>
      </c>
      <c r="G22" s="3">
        <f t="shared" si="13"/>
        <v>0</v>
      </c>
      <c r="H22" s="3">
        <f t="shared" si="13"/>
        <v>0</v>
      </c>
      <c r="I22" s="3">
        <f t="shared" si="13"/>
        <v>0</v>
      </c>
      <c r="J22" s="3">
        <f t="shared" si="13"/>
        <v>0</v>
      </c>
      <c r="K22" s="3">
        <f t="shared" si="13"/>
        <v>0</v>
      </c>
      <c r="L22" s="3">
        <f t="shared" si="13"/>
        <v>0</v>
      </c>
      <c r="M22" s="3">
        <f t="shared" si="13"/>
        <v>0</v>
      </c>
      <c r="N22" s="3">
        <f t="shared" si="13"/>
        <v>0</v>
      </c>
      <c r="O22" s="3">
        <f t="shared" si="13"/>
        <v>0</v>
      </c>
      <c r="P22" s="3">
        <f t="shared" si="13"/>
        <v>0</v>
      </c>
      <c r="Q22" s="3">
        <f t="shared" si="13"/>
        <v>0</v>
      </c>
      <c r="R22" s="3">
        <f t="shared" si="13"/>
        <v>0</v>
      </c>
      <c r="S22" s="3">
        <f t="shared" si="13"/>
        <v>0</v>
      </c>
      <c r="T22" s="3">
        <f t="shared" si="13"/>
        <v>0</v>
      </c>
      <c r="U22" s="3">
        <f t="shared" si="13"/>
        <v>0</v>
      </c>
      <c r="V22" s="3">
        <f t="shared" si="13"/>
        <v>0</v>
      </c>
      <c r="W22" s="3">
        <f t="shared" si="13"/>
        <v>0</v>
      </c>
      <c r="X22" s="3">
        <f t="shared" si="13"/>
        <v>0</v>
      </c>
      <c r="Y22" s="3">
        <f t="shared" si="13"/>
        <v>0</v>
      </c>
      <c r="Z22" s="3">
        <f t="shared" si="13"/>
        <v>0</v>
      </c>
      <c r="AA22" s="3">
        <f t="shared" si="13"/>
        <v>0</v>
      </c>
      <c r="AB22" s="3">
        <f t="shared" si="13"/>
        <v>0</v>
      </c>
      <c r="AC22" s="3">
        <f t="shared" si="13"/>
        <v>0</v>
      </c>
      <c r="AD22" s="3">
        <f t="shared" si="13"/>
        <v>0</v>
      </c>
      <c r="AE22" s="3">
        <f t="shared" si="13"/>
        <v>0</v>
      </c>
      <c r="AF22" s="3">
        <f t="shared" si="13"/>
        <v>0</v>
      </c>
      <c r="AG22" s="6">
        <f t="shared" si="13"/>
        <v>0</v>
      </c>
      <c r="AH22" s="3">
        <f t="shared" si="13"/>
        <v>0</v>
      </c>
      <c r="AI22" s="3">
        <f t="shared" si="13"/>
        <v>0</v>
      </c>
      <c r="AJ22" s="3">
        <f t="shared" si="13"/>
        <v>0</v>
      </c>
      <c r="AK22" s="3">
        <f t="shared" si="13"/>
        <v>0</v>
      </c>
      <c r="AL22" s="3">
        <f t="shared" si="13"/>
        <v>0</v>
      </c>
      <c r="AM22" s="3">
        <f t="shared" si="13"/>
        <v>0</v>
      </c>
      <c r="AN22" s="3">
        <f t="shared" si="13"/>
        <v>0</v>
      </c>
      <c r="AO22" s="3">
        <f t="shared" si="13"/>
        <v>0</v>
      </c>
      <c r="AP22" s="3">
        <f t="shared" si="13"/>
        <v>0</v>
      </c>
      <c r="AQ22" s="3">
        <f t="shared" si="13"/>
        <v>0</v>
      </c>
      <c r="AR22" s="3">
        <f t="shared" si="13"/>
        <v>0</v>
      </c>
      <c r="AS22" s="3">
        <f t="shared" si="13"/>
        <v>0</v>
      </c>
      <c r="AT22" s="3">
        <f t="shared" si="13"/>
        <v>0</v>
      </c>
      <c r="AU22" s="3">
        <f t="shared" si="13"/>
        <v>0</v>
      </c>
      <c r="AV22" s="3">
        <f t="shared" si="13"/>
        <v>3.9945599999999994</v>
      </c>
      <c r="AW22" s="3">
        <f t="shared" si="13"/>
        <v>0</v>
      </c>
      <c r="AX22" s="3">
        <f t="shared" si="13"/>
        <v>0</v>
      </c>
      <c r="AY22" s="3">
        <f t="shared" si="13"/>
        <v>0</v>
      </c>
      <c r="AZ22" s="3">
        <f t="shared" si="13"/>
        <v>0</v>
      </c>
      <c r="BA22" s="3">
        <f t="shared" si="13"/>
        <v>0</v>
      </c>
      <c r="BB22" s="3">
        <f t="shared" si="13"/>
        <v>0</v>
      </c>
      <c r="BC22" s="3">
        <f t="shared" si="13"/>
        <v>0</v>
      </c>
      <c r="BD22" s="3">
        <f t="shared" si="13"/>
        <v>0</v>
      </c>
      <c r="BE22" s="3">
        <f t="shared" si="13"/>
        <v>0</v>
      </c>
      <c r="BF22" s="3">
        <f t="shared" si="13"/>
        <v>2.1545999999999998</v>
      </c>
      <c r="BG22" s="3">
        <f t="shared" si="13"/>
        <v>0</v>
      </c>
      <c r="BH22" s="3">
        <f t="shared" si="13"/>
        <v>0</v>
      </c>
      <c r="BI22" s="3">
        <f t="shared" si="13"/>
        <v>0</v>
      </c>
      <c r="BJ22" s="3">
        <f t="shared" si="13"/>
        <v>0</v>
      </c>
      <c r="BK22" s="3">
        <f t="shared" si="13"/>
        <v>0</v>
      </c>
      <c r="BL22" s="3">
        <f t="shared" si="13"/>
        <v>0</v>
      </c>
      <c r="BM22" s="3">
        <f t="shared" si="13"/>
        <v>0</v>
      </c>
      <c r="BN22" s="3">
        <f t="shared" si="13"/>
        <v>0</v>
      </c>
      <c r="BO22" s="3">
        <f t="shared" si="13"/>
        <v>0</v>
      </c>
      <c r="BP22" s="3">
        <f t="shared" ref="BP22:DD22" si="14">IF(BP14=0,0,BP14*BP18)</f>
        <v>2.0951775000000001</v>
      </c>
      <c r="BQ22" s="3">
        <f t="shared" si="14"/>
        <v>0</v>
      </c>
      <c r="BR22" s="3">
        <f t="shared" si="14"/>
        <v>0</v>
      </c>
      <c r="BS22" s="3">
        <f t="shared" si="14"/>
        <v>0</v>
      </c>
      <c r="BT22" s="3">
        <f t="shared" si="14"/>
        <v>0</v>
      </c>
      <c r="BU22" s="3">
        <f t="shared" si="14"/>
        <v>0</v>
      </c>
      <c r="BV22" s="3">
        <f t="shared" si="14"/>
        <v>0</v>
      </c>
      <c r="BW22" s="3">
        <f t="shared" si="14"/>
        <v>0</v>
      </c>
      <c r="BX22" s="3">
        <f t="shared" si="14"/>
        <v>0</v>
      </c>
      <c r="BY22" s="3">
        <f t="shared" si="14"/>
        <v>0</v>
      </c>
      <c r="BZ22" s="3">
        <f t="shared" si="14"/>
        <v>1.9955699999999998</v>
      </c>
      <c r="CA22" s="3">
        <f t="shared" si="14"/>
        <v>0</v>
      </c>
      <c r="CB22" s="3">
        <f t="shared" si="14"/>
        <v>0</v>
      </c>
      <c r="CC22" s="3">
        <f t="shared" si="14"/>
        <v>0</v>
      </c>
      <c r="CD22" s="3">
        <f t="shared" si="14"/>
        <v>0</v>
      </c>
      <c r="CE22" s="3">
        <f t="shared" si="14"/>
        <v>0</v>
      </c>
      <c r="CF22" s="3">
        <f t="shared" si="14"/>
        <v>0</v>
      </c>
      <c r="CG22" s="3">
        <f t="shared" si="14"/>
        <v>0</v>
      </c>
      <c r="CH22" s="3">
        <f t="shared" si="14"/>
        <v>0</v>
      </c>
      <c r="CI22" s="3">
        <f t="shared" si="14"/>
        <v>0</v>
      </c>
      <c r="CJ22" s="3">
        <f t="shared" si="14"/>
        <v>0</v>
      </c>
      <c r="CK22" s="3">
        <f t="shared" si="14"/>
        <v>0</v>
      </c>
      <c r="CL22" s="3">
        <f t="shared" si="14"/>
        <v>0</v>
      </c>
      <c r="CM22" s="3">
        <f t="shared" si="14"/>
        <v>0</v>
      </c>
      <c r="CN22" s="3">
        <f t="shared" si="14"/>
        <v>0</v>
      </c>
      <c r="CO22" s="3">
        <f t="shared" si="14"/>
        <v>1.8938249999999996</v>
      </c>
      <c r="CP22" s="3">
        <f t="shared" si="14"/>
        <v>0</v>
      </c>
      <c r="CQ22" s="3">
        <f t="shared" si="14"/>
        <v>0</v>
      </c>
      <c r="CR22" s="3">
        <f t="shared" si="14"/>
        <v>0</v>
      </c>
      <c r="CS22" s="3">
        <f t="shared" si="14"/>
        <v>0</v>
      </c>
      <c r="CT22" s="3">
        <f t="shared" si="14"/>
        <v>0</v>
      </c>
      <c r="CU22" s="3">
        <f t="shared" si="14"/>
        <v>0</v>
      </c>
      <c r="CV22" s="3">
        <f t="shared" si="14"/>
        <v>0</v>
      </c>
      <c r="CW22" s="3">
        <f t="shared" si="14"/>
        <v>0</v>
      </c>
      <c r="CX22" s="3">
        <f t="shared" si="14"/>
        <v>0</v>
      </c>
      <c r="CY22" s="3">
        <f t="shared" si="14"/>
        <v>0</v>
      </c>
      <c r="CZ22" s="3">
        <f t="shared" si="14"/>
        <v>0</v>
      </c>
      <c r="DA22" s="3">
        <f t="shared" si="14"/>
        <v>0</v>
      </c>
      <c r="DB22" s="3">
        <f t="shared" si="14"/>
        <v>0</v>
      </c>
      <c r="DC22" s="3">
        <f t="shared" si="14"/>
        <v>0</v>
      </c>
      <c r="DD22" s="3">
        <f t="shared" si="14"/>
        <v>2.081925</v>
      </c>
      <c r="DE22" s="3">
        <f t="shared" ref="DE22:DN22" si="15">IF(DE14=0,0,DE14*DE18)</f>
        <v>0</v>
      </c>
      <c r="DF22" s="3">
        <f t="shared" si="15"/>
        <v>0</v>
      </c>
      <c r="DG22" s="3">
        <f t="shared" si="15"/>
        <v>0</v>
      </c>
      <c r="DH22" s="3">
        <f t="shared" si="15"/>
        <v>0</v>
      </c>
      <c r="DI22" s="3">
        <f t="shared" si="15"/>
        <v>0</v>
      </c>
      <c r="DJ22" s="3">
        <f t="shared" si="15"/>
        <v>0</v>
      </c>
      <c r="DK22" s="3">
        <f t="shared" si="15"/>
        <v>0</v>
      </c>
      <c r="DL22" s="3">
        <f t="shared" si="15"/>
        <v>0</v>
      </c>
      <c r="DM22" s="3">
        <f t="shared" si="15"/>
        <v>0</v>
      </c>
      <c r="DN22" s="3">
        <f t="shared" si="15"/>
        <v>10.200149999999999</v>
      </c>
    </row>
    <row r="23" spans="1:118" x14ac:dyDescent="0.25">
      <c r="A23" t="s">
        <v>65</v>
      </c>
      <c r="C23" s="13"/>
      <c r="D23" s="3">
        <f t="shared" ref="D23:BO23" si="16">IF(D14=0,0,D14*D19)</f>
        <v>0</v>
      </c>
      <c r="E23" s="3">
        <f t="shared" si="16"/>
        <v>0</v>
      </c>
      <c r="F23" s="3">
        <f t="shared" si="16"/>
        <v>0</v>
      </c>
      <c r="G23" s="3">
        <f t="shared" si="16"/>
        <v>0</v>
      </c>
      <c r="H23" s="3">
        <f t="shared" si="16"/>
        <v>0</v>
      </c>
      <c r="I23" s="3">
        <f t="shared" si="16"/>
        <v>0</v>
      </c>
      <c r="J23" s="3">
        <f t="shared" si="16"/>
        <v>0</v>
      </c>
      <c r="K23" s="3">
        <f t="shared" si="16"/>
        <v>0</v>
      </c>
      <c r="L23" s="3">
        <f t="shared" si="16"/>
        <v>0</v>
      </c>
      <c r="M23" s="3">
        <f t="shared" si="16"/>
        <v>0</v>
      </c>
      <c r="N23" s="3">
        <f t="shared" si="16"/>
        <v>0</v>
      </c>
      <c r="O23" s="3">
        <f t="shared" si="16"/>
        <v>0</v>
      </c>
      <c r="P23" s="3">
        <f t="shared" si="16"/>
        <v>0</v>
      </c>
      <c r="Q23" s="3">
        <f t="shared" si="16"/>
        <v>0</v>
      </c>
      <c r="R23" s="3">
        <f t="shared" si="16"/>
        <v>0</v>
      </c>
      <c r="S23" s="3">
        <f t="shared" si="16"/>
        <v>0</v>
      </c>
      <c r="T23" s="3">
        <f t="shared" si="16"/>
        <v>0</v>
      </c>
      <c r="U23" s="3">
        <f t="shared" si="16"/>
        <v>0</v>
      </c>
      <c r="V23" s="3">
        <f t="shared" si="16"/>
        <v>0</v>
      </c>
      <c r="W23" s="3">
        <f t="shared" si="16"/>
        <v>0</v>
      </c>
      <c r="X23" s="3">
        <f t="shared" si="16"/>
        <v>0</v>
      </c>
      <c r="Y23" s="3">
        <f t="shared" si="16"/>
        <v>0</v>
      </c>
      <c r="Z23" s="3">
        <f t="shared" si="16"/>
        <v>0</v>
      </c>
      <c r="AA23" s="3">
        <f t="shared" si="16"/>
        <v>0</v>
      </c>
      <c r="AB23" s="3">
        <f t="shared" si="16"/>
        <v>0</v>
      </c>
      <c r="AC23" s="3">
        <f t="shared" si="16"/>
        <v>0</v>
      </c>
      <c r="AD23" s="3">
        <f t="shared" si="16"/>
        <v>0</v>
      </c>
      <c r="AE23" s="3">
        <f t="shared" si="16"/>
        <v>0</v>
      </c>
      <c r="AF23" s="3">
        <f t="shared" si="16"/>
        <v>0</v>
      </c>
      <c r="AG23" s="6">
        <f t="shared" si="16"/>
        <v>0</v>
      </c>
      <c r="AH23" s="3">
        <f t="shared" si="16"/>
        <v>0</v>
      </c>
      <c r="AI23" s="3">
        <f t="shared" si="16"/>
        <v>0</v>
      </c>
      <c r="AJ23" s="3">
        <f t="shared" si="16"/>
        <v>0</v>
      </c>
      <c r="AK23" s="3">
        <f t="shared" si="16"/>
        <v>0</v>
      </c>
      <c r="AL23" s="3">
        <f t="shared" si="16"/>
        <v>0</v>
      </c>
      <c r="AM23" s="3">
        <f t="shared" si="16"/>
        <v>0</v>
      </c>
      <c r="AN23" s="3">
        <f t="shared" si="16"/>
        <v>0</v>
      </c>
      <c r="AO23" s="3">
        <f t="shared" si="16"/>
        <v>0</v>
      </c>
      <c r="AP23" s="3">
        <f t="shared" si="16"/>
        <v>0</v>
      </c>
      <c r="AQ23" s="3">
        <f t="shared" si="16"/>
        <v>0</v>
      </c>
      <c r="AR23" s="3">
        <f t="shared" si="16"/>
        <v>0</v>
      </c>
      <c r="AS23" s="3">
        <f t="shared" si="16"/>
        <v>0</v>
      </c>
      <c r="AT23" s="3">
        <f t="shared" si="16"/>
        <v>0</v>
      </c>
      <c r="AU23" s="3">
        <f t="shared" si="16"/>
        <v>0</v>
      </c>
      <c r="AV23" s="3">
        <f t="shared" si="16"/>
        <v>0</v>
      </c>
      <c r="AW23" s="3">
        <f t="shared" si="16"/>
        <v>0</v>
      </c>
      <c r="AX23" s="3">
        <f t="shared" si="16"/>
        <v>0</v>
      </c>
      <c r="AY23" s="3">
        <f t="shared" si="16"/>
        <v>0</v>
      </c>
      <c r="AZ23" s="3">
        <f t="shared" si="16"/>
        <v>0</v>
      </c>
      <c r="BA23" s="3">
        <f t="shared" si="16"/>
        <v>0</v>
      </c>
      <c r="BB23" s="3">
        <f t="shared" si="16"/>
        <v>0</v>
      </c>
      <c r="BC23" s="3">
        <f t="shared" si="16"/>
        <v>0</v>
      </c>
      <c r="BD23" s="3">
        <f t="shared" si="16"/>
        <v>0</v>
      </c>
      <c r="BE23" s="3">
        <f t="shared" si="16"/>
        <v>0</v>
      </c>
      <c r="BF23" s="3">
        <f t="shared" si="16"/>
        <v>0</v>
      </c>
      <c r="BG23" s="3">
        <f t="shared" si="16"/>
        <v>0</v>
      </c>
      <c r="BH23" s="3">
        <f t="shared" si="16"/>
        <v>0</v>
      </c>
      <c r="BI23" s="3">
        <f t="shared" si="16"/>
        <v>0</v>
      </c>
      <c r="BJ23" s="3">
        <f t="shared" si="16"/>
        <v>0</v>
      </c>
      <c r="BK23" s="3">
        <f t="shared" si="16"/>
        <v>0</v>
      </c>
      <c r="BL23" s="3">
        <f t="shared" si="16"/>
        <v>0</v>
      </c>
      <c r="BM23" s="3">
        <f t="shared" si="16"/>
        <v>0</v>
      </c>
      <c r="BN23" s="3">
        <f t="shared" si="16"/>
        <v>0</v>
      </c>
      <c r="BO23" s="3">
        <f t="shared" si="16"/>
        <v>0</v>
      </c>
      <c r="BP23" s="3">
        <f t="shared" ref="BP23:DD23" si="17">IF(BP14=0,0,BP14*BP19)</f>
        <v>0</v>
      </c>
      <c r="BQ23" s="3">
        <f t="shared" si="17"/>
        <v>0</v>
      </c>
      <c r="BR23" s="3">
        <f t="shared" si="17"/>
        <v>0</v>
      </c>
      <c r="BS23" s="3">
        <f t="shared" si="17"/>
        <v>0</v>
      </c>
      <c r="BT23" s="3">
        <f t="shared" si="17"/>
        <v>0</v>
      </c>
      <c r="BU23" s="3">
        <f t="shared" si="17"/>
        <v>0</v>
      </c>
      <c r="BV23" s="3">
        <f t="shared" si="17"/>
        <v>0</v>
      </c>
      <c r="BW23" s="3">
        <f t="shared" si="17"/>
        <v>0</v>
      </c>
      <c r="BX23" s="3">
        <f t="shared" si="17"/>
        <v>0</v>
      </c>
      <c r="BY23" s="3">
        <f t="shared" si="17"/>
        <v>0</v>
      </c>
      <c r="BZ23" s="3">
        <f t="shared" si="17"/>
        <v>0</v>
      </c>
      <c r="CA23" s="3">
        <f t="shared" si="17"/>
        <v>0</v>
      </c>
      <c r="CB23" s="3">
        <f t="shared" si="17"/>
        <v>0</v>
      </c>
      <c r="CC23" s="3">
        <f t="shared" si="17"/>
        <v>0</v>
      </c>
      <c r="CD23" s="3">
        <f t="shared" si="17"/>
        <v>0</v>
      </c>
      <c r="CE23" s="3">
        <f t="shared" si="17"/>
        <v>0</v>
      </c>
      <c r="CF23" s="3">
        <f t="shared" si="17"/>
        <v>0</v>
      </c>
      <c r="CG23" s="3">
        <f t="shared" si="17"/>
        <v>0</v>
      </c>
      <c r="CH23" s="3">
        <f t="shared" si="17"/>
        <v>0</v>
      </c>
      <c r="CI23" s="3">
        <f t="shared" si="17"/>
        <v>0</v>
      </c>
      <c r="CJ23" s="3">
        <f t="shared" si="17"/>
        <v>0</v>
      </c>
      <c r="CK23" s="3">
        <f t="shared" si="17"/>
        <v>0</v>
      </c>
      <c r="CL23" s="3">
        <f t="shared" si="17"/>
        <v>0</v>
      </c>
      <c r="CM23" s="3">
        <f t="shared" si="17"/>
        <v>0</v>
      </c>
      <c r="CN23" s="3">
        <f t="shared" si="17"/>
        <v>0</v>
      </c>
      <c r="CO23" s="3">
        <f t="shared" si="17"/>
        <v>0</v>
      </c>
      <c r="CP23" s="3">
        <f t="shared" si="17"/>
        <v>0</v>
      </c>
      <c r="CQ23" s="3">
        <f t="shared" si="17"/>
        <v>0</v>
      </c>
      <c r="CR23" s="3">
        <f t="shared" si="17"/>
        <v>0</v>
      </c>
      <c r="CS23" s="3">
        <f t="shared" si="17"/>
        <v>0</v>
      </c>
      <c r="CT23" s="3">
        <f t="shared" si="17"/>
        <v>0</v>
      </c>
      <c r="CU23" s="3">
        <f t="shared" si="17"/>
        <v>0</v>
      </c>
      <c r="CV23" s="3">
        <f t="shared" si="17"/>
        <v>0</v>
      </c>
      <c r="CW23" s="3">
        <f t="shared" si="17"/>
        <v>0</v>
      </c>
      <c r="CX23" s="3">
        <f t="shared" si="17"/>
        <v>0</v>
      </c>
      <c r="CY23" s="3">
        <f t="shared" si="17"/>
        <v>0</v>
      </c>
      <c r="CZ23" s="3">
        <f t="shared" si="17"/>
        <v>0</v>
      </c>
      <c r="DA23" s="3">
        <f t="shared" si="17"/>
        <v>0</v>
      </c>
      <c r="DB23" s="3">
        <f t="shared" si="17"/>
        <v>0</v>
      </c>
      <c r="DC23" s="3">
        <f t="shared" si="17"/>
        <v>0</v>
      </c>
      <c r="DD23" s="3">
        <f t="shared" si="17"/>
        <v>0</v>
      </c>
      <c r="DE23" s="3">
        <f t="shared" ref="DE23:DN23" si="18">IF(DE14=0,0,DE14*DE19)</f>
        <v>0</v>
      </c>
      <c r="DF23" s="3">
        <f t="shared" si="18"/>
        <v>0</v>
      </c>
      <c r="DG23" s="3">
        <f t="shared" si="18"/>
        <v>0</v>
      </c>
      <c r="DH23" s="3">
        <f t="shared" si="18"/>
        <v>0</v>
      </c>
      <c r="DI23" s="3">
        <f t="shared" si="18"/>
        <v>0</v>
      </c>
      <c r="DJ23" s="3">
        <f t="shared" si="18"/>
        <v>0</v>
      </c>
      <c r="DK23" s="3">
        <f t="shared" si="18"/>
        <v>0</v>
      </c>
      <c r="DL23" s="3">
        <f t="shared" si="18"/>
        <v>0</v>
      </c>
      <c r="DM23" s="3">
        <f t="shared" si="18"/>
        <v>0</v>
      </c>
      <c r="DN23" s="3">
        <f t="shared" si="18"/>
        <v>0</v>
      </c>
    </row>
    <row r="24" spans="1:118" x14ac:dyDescent="0.25">
      <c r="A24" t="s">
        <v>66</v>
      </c>
      <c r="B24" t="s">
        <v>67</v>
      </c>
      <c r="C24" s="13">
        <f>(LN(2))/35</f>
        <v>1.980420515885558E-2</v>
      </c>
      <c r="D24" s="3">
        <v>0</v>
      </c>
      <c r="E24" s="3">
        <f>D24*EXP(-$C$24)+D20*(1-EXP(-$C$24))/$C$24</f>
        <v>0</v>
      </c>
      <c r="F24" s="3">
        <f t="shared" ref="F24:BQ24" si="19">E24*EXP(-$C$24)+E20*(1-EXP(-$C$24))/$C$24</f>
        <v>0</v>
      </c>
      <c r="G24" s="3">
        <f t="shared" si="19"/>
        <v>0</v>
      </c>
      <c r="H24" s="3">
        <f t="shared" si="19"/>
        <v>0</v>
      </c>
      <c r="I24" s="3">
        <f t="shared" si="19"/>
        <v>0</v>
      </c>
      <c r="J24" s="3">
        <f t="shared" si="19"/>
        <v>0</v>
      </c>
      <c r="K24" s="3">
        <f t="shared" si="19"/>
        <v>0</v>
      </c>
      <c r="L24" s="3">
        <f t="shared" si="19"/>
        <v>0</v>
      </c>
      <c r="M24" s="3">
        <f t="shared" si="19"/>
        <v>0</v>
      </c>
      <c r="N24" s="3">
        <f t="shared" si="19"/>
        <v>0</v>
      </c>
      <c r="O24" s="3">
        <f t="shared" si="19"/>
        <v>0</v>
      </c>
      <c r="P24" s="3">
        <f t="shared" si="19"/>
        <v>0</v>
      </c>
      <c r="Q24" s="3">
        <f t="shared" si="19"/>
        <v>0</v>
      </c>
      <c r="R24" s="3">
        <f t="shared" si="19"/>
        <v>0</v>
      </c>
      <c r="S24" s="3">
        <f t="shared" si="19"/>
        <v>0</v>
      </c>
      <c r="T24" s="3">
        <f t="shared" si="19"/>
        <v>0</v>
      </c>
      <c r="U24" s="3">
        <f t="shared" si="19"/>
        <v>0</v>
      </c>
      <c r="V24" s="3">
        <f t="shared" si="19"/>
        <v>0</v>
      </c>
      <c r="W24" s="3">
        <f t="shared" si="19"/>
        <v>0</v>
      </c>
      <c r="X24" s="3">
        <f t="shared" si="19"/>
        <v>0</v>
      </c>
      <c r="Y24" s="3">
        <f t="shared" si="19"/>
        <v>0</v>
      </c>
      <c r="Z24" s="3">
        <f t="shared" si="19"/>
        <v>0</v>
      </c>
      <c r="AA24" s="3">
        <f t="shared" si="19"/>
        <v>0</v>
      </c>
      <c r="AB24" s="3">
        <f t="shared" si="19"/>
        <v>0</v>
      </c>
      <c r="AC24" s="3">
        <f t="shared" si="19"/>
        <v>0</v>
      </c>
      <c r="AD24" s="3">
        <f t="shared" si="19"/>
        <v>0</v>
      </c>
      <c r="AE24" s="3">
        <f t="shared" si="19"/>
        <v>0</v>
      </c>
      <c r="AF24" s="3">
        <f t="shared" si="19"/>
        <v>0</v>
      </c>
      <c r="AG24" s="6">
        <f t="shared" si="19"/>
        <v>0</v>
      </c>
      <c r="AH24" s="3">
        <f t="shared" si="19"/>
        <v>0</v>
      </c>
      <c r="AI24" s="3">
        <f t="shared" si="19"/>
        <v>0</v>
      </c>
      <c r="AJ24" s="3">
        <f t="shared" si="19"/>
        <v>0</v>
      </c>
      <c r="AK24" s="3">
        <f t="shared" si="19"/>
        <v>0</v>
      </c>
      <c r="AL24" s="3">
        <f t="shared" si="19"/>
        <v>0</v>
      </c>
      <c r="AM24" s="3">
        <f t="shared" si="19"/>
        <v>0</v>
      </c>
      <c r="AN24" s="3">
        <f t="shared" si="19"/>
        <v>0</v>
      </c>
      <c r="AO24" s="3">
        <f t="shared" si="19"/>
        <v>0</v>
      </c>
      <c r="AP24" s="3">
        <f t="shared" si="19"/>
        <v>0</v>
      </c>
      <c r="AQ24" s="3">
        <f t="shared" si="19"/>
        <v>0</v>
      </c>
      <c r="AR24" s="3">
        <f t="shared" si="19"/>
        <v>0</v>
      </c>
      <c r="AS24" s="3">
        <f t="shared" si="19"/>
        <v>0</v>
      </c>
      <c r="AT24" s="3">
        <f t="shared" si="19"/>
        <v>0</v>
      </c>
      <c r="AU24" s="3">
        <f t="shared" si="19"/>
        <v>0</v>
      </c>
      <c r="AV24" s="3">
        <f t="shared" si="19"/>
        <v>0</v>
      </c>
      <c r="AW24" s="3">
        <f t="shared" si="19"/>
        <v>0</v>
      </c>
      <c r="AX24" s="3">
        <f t="shared" si="19"/>
        <v>0</v>
      </c>
      <c r="AY24" s="3">
        <f t="shared" si="19"/>
        <v>0</v>
      </c>
      <c r="AZ24" s="3">
        <f t="shared" si="19"/>
        <v>0</v>
      </c>
      <c r="BA24" s="3">
        <f t="shared" si="19"/>
        <v>0</v>
      </c>
      <c r="BB24" s="3">
        <f t="shared" si="19"/>
        <v>0</v>
      </c>
      <c r="BC24" s="3">
        <f t="shared" si="19"/>
        <v>0</v>
      </c>
      <c r="BD24" s="3">
        <f t="shared" si="19"/>
        <v>0</v>
      </c>
      <c r="BE24" s="3">
        <f t="shared" si="19"/>
        <v>0</v>
      </c>
      <c r="BF24" s="3">
        <f t="shared" si="19"/>
        <v>0</v>
      </c>
      <c r="BG24" s="3">
        <f t="shared" si="19"/>
        <v>0</v>
      </c>
      <c r="BH24" s="3">
        <f t="shared" si="19"/>
        <v>0</v>
      </c>
      <c r="BI24" s="3">
        <f t="shared" si="19"/>
        <v>0</v>
      </c>
      <c r="BJ24" s="3">
        <f t="shared" si="19"/>
        <v>0</v>
      </c>
      <c r="BK24" s="3">
        <f t="shared" si="19"/>
        <v>0</v>
      </c>
      <c r="BL24" s="3">
        <f t="shared" si="19"/>
        <v>0</v>
      </c>
      <c r="BM24" s="3">
        <f t="shared" si="19"/>
        <v>0</v>
      </c>
      <c r="BN24" s="3">
        <f t="shared" si="19"/>
        <v>0</v>
      </c>
      <c r="BO24" s="3">
        <f t="shared" si="19"/>
        <v>0</v>
      </c>
      <c r="BP24" s="3">
        <f t="shared" si="19"/>
        <v>0</v>
      </c>
      <c r="BQ24" s="3">
        <f t="shared" si="19"/>
        <v>0</v>
      </c>
      <c r="BR24" s="3">
        <f t="shared" ref="BR24:DD24" si="20">BQ24*EXP(-$C$24)+BQ20*(1-EXP(-$C$24))/$C$24</f>
        <v>0</v>
      </c>
      <c r="BS24" s="3">
        <f t="shared" si="20"/>
        <v>0</v>
      </c>
      <c r="BT24" s="3">
        <f t="shared" si="20"/>
        <v>0</v>
      </c>
      <c r="BU24" s="3">
        <f t="shared" si="20"/>
        <v>0</v>
      </c>
      <c r="BV24" s="3">
        <f t="shared" si="20"/>
        <v>0</v>
      </c>
      <c r="BW24" s="3">
        <f t="shared" si="20"/>
        <v>0</v>
      </c>
      <c r="BX24" s="3">
        <f t="shared" si="20"/>
        <v>0</v>
      </c>
      <c r="BY24" s="3">
        <f t="shared" si="20"/>
        <v>0</v>
      </c>
      <c r="BZ24" s="3">
        <f t="shared" si="20"/>
        <v>0</v>
      </c>
      <c r="CA24" s="3">
        <f t="shared" si="20"/>
        <v>0.98796973189777848</v>
      </c>
      <c r="CB24" s="3">
        <f t="shared" si="20"/>
        <v>0.96859624805729749</v>
      </c>
      <c r="CC24" s="3">
        <f t="shared" si="20"/>
        <v>0.94960266641826996</v>
      </c>
      <c r="CD24" s="3">
        <f t="shared" si="20"/>
        <v>0.93098153733024291</v>
      </c>
      <c r="CE24" s="3">
        <f t="shared" si="20"/>
        <v>0.91272555722586479</v>
      </c>
      <c r="CF24" s="3">
        <f t="shared" si="20"/>
        <v>0.89482756575628519</v>
      </c>
      <c r="CG24" s="3">
        <f t="shared" si="20"/>
        <v>0.87728054298272717</v>
      </c>
      <c r="CH24" s="3">
        <f t="shared" si="20"/>
        <v>0.86007760662313149</v>
      </c>
      <c r="CI24" s="3">
        <f t="shared" si="20"/>
        <v>0.84321200935279239</v>
      </c>
      <c r="CJ24" s="3">
        <f t="shared" si="20"/>
        <v>0.82667713615792604</v>
      </c>
      <c r="CK24" s="3">
        <f t="shared" si="20"/>
        <v>0.81046650174113422</v>
      </c>
      <c r="CL24" s="3">
        <f t="shared" si="20"/>
        <v>0.79457374797774505</v>
      </c>
      <c r="CM24" s="3">
        <f t="shared" si="20"/>
        <v>0.77899264142203328</v>
      </c>
      <c r="CN24" s="3">
        <f t="shared" si="20"/>
        <v>0.76371707086234242</v>
      </c>
      <c r="CO24" s="3">
        <f t="shared" si="20"/>
        <v>0.74874104492414906</v>
      </c>
      <c r="CP24" s="3">
        <f t="shared" si="20"/>
        <v>2.6092540248988607</v>
      </c>
      <c r="CQ24" s="3">
        <f t="shared" si="20"/>
        <v>2.5580881449584028</v>
      </c>
      <c r="CR24" s="3">
        <f t="shared" si="20"/>
        <v>2.5079255967154719</v>
      </c>
      <c r="CS24" s="3">
        <f t="shared" si="20"/>
        <v>2.4587467054474517</v>
      </c>
      <c r="CT24" s="3">
        <f t="shared" si="20"/>
        <v>2.4105321822410355</v>
      </c>
      <c r="CU24" s="3">
        <f t="shared" si="20"/>
        <v>2.3632631164267419</v>
      </c>
      <c r="CV24" s="3">
        <f t="shared" si="20"/>
        <v>2.3169209681617833</v>
      </c>
      <c r="CW24" s="3">
        <f t="shared" si="20"/>
        <v>2.2714875611583811</v>
      </c>
      <c r="CX24" s="3">
        <f t="shared" si="20"/>
        <v>2.2269450755546738</v>
      </c>
      <c r="CY24" s="3">
        <f t="shared" si="20"/>
        <v>2.1832760409254215</v>
      </c>
      <c r="CZ24" s="3">
        <f t="shared" si="20"/>
        <v>2.1404633294297679</v>
      </c>
      <c r="DA24" s="3">
        <f t="shared" si="20"/>
        <v>2.0984901490933683</v>
      </c>
      <c r="DB24" s="3">
        <f t="shared" si="20"/>
        <v>2.0573400372222537</v>
      </c>
      <c r="DC24" s="3">
        <f t="shared" si="20"/>
        <v>2.0169968539458414</v>
      </c>
      <c r="DD24" s="3">
        <f t="shared" si="20"/>
        <v>1.9774447758865676</v>
      </c>
      <c r="DE24" s="3">
        <f t="shared" ref="DE24:DN24" si="21">DD24*EXP(-$C$24)+DD20*(1-EXP(-$C$24))/$C$24</f>
        <v>4.8246912685650702</v>
      </c>
      <c r="DF24" s="3">
        <f t="shared" si="21"/>
        <v>4.7300820155596082</v>
      </c>
      <c r="DG24" s="3">
        <f t="shared" si="21"/>
        <v>4.6373279922996371</v>
      </c>
      <c r="DH24" s="3">
        <f t="shared" si="21"/>
        <v>4.5463928188614267</v>
      </c>
      <c r="DI24" s="3">
        <f t="shared" si="21"/>
        <v>4.4572408287093603</v>
      </c>
      <c r="DJ24" s="3">
        <f t="shared" si="21"/>
        <v>4.3698370547068315</v>
      </c>
      <c r="DK24" s="3">
        <f t="shared" si="21"/>
        <v>4.2841472154014539</v>
      </c>
      <c r="DL24" s="3">
        <f t="shared" si="21"/>
        <v>4.2001377015792132</v>
      </c>
      <c r="DM24" s="3">
        <f t="shared" si="21"/>
        <v>4.117775563082283</v>
      </c>
      <c r="DN24" s="3">
        <f t="shared" si="21"/>
        <v>4.0370284958853331</v>
      </c>
    </row>
    <row r="25" spans="1:118" x14ac:dyDescent="0.25">
      <c r="A25" t="s">
        <v>68</v>
      </c>
      <c r="B25" t="s">
        <v>69</v>
      </c>
      <c r="C25" s="13">
        <f>LN(2)/25</f>
        <v>2.7725887222397813E-2</v>
      </c>
      <c r="D25" s="3">
        <v>0</v>
      </c>
      <c r="E25" s="3">
        <f>D25*EXP(-$C$25)+D21*(1-EXP(-$C$25))/$C$25</f>
        <v>0</v>
      </c>
      <c r="F25" s="3">
        <f t="shared" ref="F25:AJ25" si="22">E25*EXP(-$C$25)+E21*(1-EXP(-$C$25))/$C$25</f>
        <v>0</v>
      </c>
      <c r="G25" s="3">
        <f t="shared" si="22"/>
        <v>0</v>
      </c>
      <c r="H25" s="3">
        <f t="shared" si="22"/>
        <v>0</v>
      </c>
      <c r="I25" s="3">
        <f t="shared" si="22"/>
        <v>0</v>
      </c>
      <c r="J25" s="3">
        <f t="shared" si="22"/>
        <v>0</v>
      </c>
      <c r="K25" s="3">
        <f t="shared" si="22"/>
        <v>0</v>
      </c>
      <c r="L25" s="3">
        <f t="shared" si="22"/>
        <v>0</v>
      </c>
      <c r="M25" s="3">
        <f t="shared" si="22"/>
        <v>0</v>
      </c>
      <c r="N25" s="3">
        <f t="shared" si="22"/>
        <v>0</v>
      </c>
      <c r="O25" s="3">
        <f t="shared" si="22"/>
        <v>0</v>
      </c>
      <c r="P25" s="3">
        <f t="shared" si="22"/>
        <v>0</v>
      </c>
      <c r="Q25" s="3">
        <f t="shared" si="22"/>
        <v>0</v>
      </c>
      <c r="R25" s="3">
        <f t="shared" si="22"/>
        <v>0</v>
      </c>
      <c r="S25" s="3">
        <f t="shared" si="22"/>
        <v>0</v>
      </c>
      <c r="T25" s="3">
        <f t="shared" si="22"/>
        <v>0</v>
      </c>
      <c r="U25" s="3">
        <f t="shared" si="22"/>
        <v>0</v>
      </c>
      <c r="V25" s="3">
        <f t="shared" si="22"/>
        <v>0</v>
      </c>
      <c r="W25" s="3">
        <f t="shared" si="22"/>
        <v>0</v>
      </c>
      <c r="X25" s="3">
        <f t="shared" si="22"/>
        <v>0</v>
      </c>
      <c r="Y25" s="3">
        <f t="shared" si="22"/>
        <v>0</v>
      </c>
      <c r="Z25" s="3">
        <f t="shared" si="22"/>
        <v>0</v>
      </c>
      <c r="AA25" s="3">
        <f t="shared" si="22"/>
        <v>0</v>
      </c>
      <c r="AB25" s="3">
        <f t="shared" si="22"/>
        <v>0</v>
      </c>
      <c r="AC25" s="3">
        <f t="shared" si="22"/>
        <v>0</v>
      </c>
      <c r="AD25" s="3">
        <f t="shared" si="22"/>
        <v>0</v>
      </c>
      <c r="AE25" s="3">
        <f t="shared" si="22"/>
        <v>0</v>
      </c>
      <c r="AF25" s="3">
        <f t="shared" si="22"/>
        <v>0</v>
      </c>
      <c r="AG25" s="6">
        <f t="shared" si="22"/>
        <v>0</v>
      </c>
      <c r="AH25" s="3">
        <f t="shared" si="22"/>
        <v>0</v>
      </c>
      <c r="AI25" s="3">
        <f t="shared" si="22"/>
        <v>0</v>
      </c>
      <c r="AJ25" s="3">
        <f t="shared" si="22"/>
        <v>0</v>
      </c>
      <c r="AK25" s="3">
        <f t="shared" ref="AK25:BQ25" si="23">AJ25*EXP(-$C$25)+AJ21*(1-EXP(-$C$25))/$C$25</f>
        <v>0</v>
      </c>
      <c r="AL25" s="3">
        <f t="shared" si="23"/>
        <v>0</v>
      </c>
      <c r="AM25" s="3">
        <f t="shared" si="23"/>
        <v>0</v>
      </c>
      <c r="AN25" s="3">
        <f t="shared" si="23"/>
        <v>0</v>
      </c>
      <c r="AO25" s="3">
        <f t="shared" si="23"/>
        <v>0</v>
      </c>
      <c r="AP25" s="3">
        <f t="shared" si="23"/>
        <v>0</v>
      </c>
      <c r="AQ25" s="3">
        <f t="shared" si="23"/>
        <v>0</v>
      </c>
      <c r="AR25" s="3">
        <f t="shared" si="23"/>
        <v>0</v>
      </c>
      <c r="AS25" s="3">
        <f t="shared" si="23"/>
        <v>0</v>
      </c>
      <c r="AT25" s="3">
        <f t="shared" si="23"/>
        <v>0</v>
      </c>
      <c r="AU25" s="3">
        <f t="shared" si="23"/>
        <v>0</v>
      </c>
      <c r="AV25" s="3">
        <f t="shared" si="23"/>
        <v>0</v>
      </c>
      <c r="AW25" s="3">
        <f t="shared" si="23"/>
        <v>5.9095378475322642</v>
      </c>
      <c r="AX25" s="3">
        <f t="shared" si="23"/>
        <v>5.7479412243224051</v>
      </c>
      <c r="AY25" s="3">
        <f t="shared" si="23"/>
        <v>5.5907634692722166</v>
      </c>
      <c r="AZ25" s="3">
        <f t="shared" si="23"/>
        <v>5.4378837481994946</v>
      </c>
      <c r="BA25" s="3">
        <f t="shared" si="23"/>
        <v>5.2891845311391013</v>
      </c>
      <c r="BB25" s="3">
        <f t="shared" si="23"/>
        <v>5.1445515019889765</v>
      </c>
      <c r="BC25" s="3">
        <f t="shared" si="23"/>
        <v>5.0038734706268828</v>
      </c>
      <c r="BD25" s="3">
        <f t="shared" si="23"/>
        <v>4.867042287430321</v>
      </c>
      <c r="BE25" s="3">
        <f t="shared" si="23"/>
        <v>4.7339527601339091</v>
      </c>
      <c r="BF25" s="3">
        <f t="shared" si="23"/>
        <v>4.6045025729602909</v>
      </c>
      <c r="BG25" s="3">
        <f t="shared" si="23"/>
        <v>8.4250301540884216</v>
      </c>
      <c r="BH25" s="3">
        <f t="shared" si="23"/>
        <v>8.1946472614717933</v>
      </c>
      <c r="BI25" s="3">
        <f t="shared" si="23"/>
        <v>7.9705642011690765</v>
      </c>
      <c r="BJ25" s="3">
        <f t="shared" si="23"/>
        <v>7.7526087039343539</v>
      </c>
      <c r="BK25" s="3">
        <f t="shared" si="23"/>
        <v>7.5406132112332962</v>
      </c>
      <c r="BL25" s="3">
        <f t="shared" si="23"/>
        <v>7.3344147464285072</v>
      </c>
      <c r="BM25" s="3">
        <f t="shared" si="23"/>
        <v>7.1338547894873114</v>
      </c>
      <c r="BN25" s="3">
        <f t="shared" si="23"/>
        <v>6.9387791551156619</v>
      </c>
      <c r="BO25" s="3">
        <f t="shared" si="23"/>
        <v>6.749037874224487</v>
      </c>
      <c r="BP25" s="3">
        <f t="shared" si="23"/>
        <v>6.5644850786373414</v>
      </c>
      <c r="BQ25" s="3">
        <f t="shared" si="23"/>
        <v>10.67673015536276</v>
      </c>
      <c r="BR25" s="3">
        <f t="shared" ref="BR25:DD25" si="24">BQ25*EXP(-$C$25)+BQ21*(1-EXP(-$C$25))/$C$25</f>
        <v>10.384774407799528</v>
      </c>
      <c r="BS25" s="3">
        <f t="shared" si="24"/>
        <v>10.100802205506698</v>
      </c>
      <c r="BT25" s="3">
        <f t="shared" si="24"/>
        <v>9.8245952380190147</v>
      </c>
      <c r="BU25" s="3">
        <f t="shared" si="24"/>
        <v>9.5559411645823751</v>
      </c>
      <c r="BV25" s="3">
        <f t="shared" si="24"/>
        <v>9.2946334509117641</v>
      </c>
      <c r="BW25" s="3">
        <f t="shared" si="24"/>
        <v>9.0404712104130525</v>
      </c>
      <c r="BX25" s="3">
        <f t="shared" si="24"/>
        <v>8.7932590497465881</v>
      </c>
      <c r="BY25" s="3">
        <f t="shared" si="24"/>
        <v>8.5528069186138715</v>
      </c>
      <c r="BZ25" s="3">
        <f t="shared" si="24"/>
        <v>8.3189299636518079</v>
      </c>
      <c r="CA25" s="3">
        <f t="shared" si="24"/>
        <v>11.699740687919062</v>
      </c>
      <c r="CB25" s="3">
        <f t="shared" si="24"/>
        <v>11.379810663545292</v>
      </c>
      <c r="CC25" s="3">
        <f t="shared" si="24"/>
        <v>11.068629142512412</v>
      </c>
      <c r="CD25" s="3">
        <f t="shared" si="24"/>
        <v>10.765956896536501</v>
      </c>
      <c r="CE25" s="3">
        <f t="shared" si="24"/>
        <v>10.471561239043643</v>
      </c>
      <c r="CF25" s="3">
        <f t="shared" si="24"/>
        <v>10.185215846286521</v>
      </c>
      <c r="CG25" s="3">
        <f t="shared" si="24"/>
        <v>9.9067005833525936</v>
      </c>
      <c r="CH25" s="3">
        <f t="shared" si="24"/>
        <v>9.6358013349300755</v>
      </c>
      <c r="CI25" s="3">
        <f t="shared" si="24"/>
        <v>9.372309840701643</v>
      </c>
      <c r="CJ25" s="3">
        <f t="shared" si="24"/>
        <v>9.116023535239302</v>
      </c>
      <c r="CK25" s="3">
        <f t="shared" si="24"/>
        <v>8.8667453922773412</v>
      </c>
      <c r="CL25" s="3">
        <f t="shared" si="24"/>
        <v>8.6242837732436417</v>
      </c>
      <c r="CM25" s="3">
        <f t="shared" si="24"/>
        <v>8.3884522799329222</v>
      </c>
      <c r="CN25" s="3">
        <f t="shared" si="24"/>
        <v>8.1590696112086238</v>
      </c>
      <c r="CO25" s="3">
        <f t="shared" si="24"/>
        <v>7.9359594236233013</v>
      </c>
      <c r="CP25" s="3">
        <f t="shared" si="24"/>
        <v>11.45457414912774</v>
      </c>
      <c r="CQ25" s="3">
        <f t="shared" si="24"/>
        <v>11.141348216649968</v>
      </c>
      <c r="CR25" s="3">
        <f t="shared" si="24"/>
        <v>10.836687463767635</v>
      </c>
      <c r="CS25" s="3">
        <f t="shared" si="24"/>
        <v>10.540357675194283</v>
      </c>
      <c r="CT25" s="3">
        <f t="shared" si="24"/>
        <v>10.252131040272776</v>
      </c>
      <c r="CU25" s="3">
        <f t="shared" si="24"/>
        <v>9.9717859778403763</v>
      </c>
      <c r="CV25" s="3">
        <f t="shared" si="24"/>
        <v>9.6991069658828977</v>
      </c>
      <c r="CW25" s="3">
        <f t="shared" si="24"/>
        <v>9.4338843758469615</v>
      </c>
      <c r="CX25" s="3">
        <f t="shared" si="24"/>
        <v>9.1759143114830088</v>
      </c>
      <c r="CY25" s="3">
        <f t="shared" si="24"/>
        <v>8.924998452095144</v>
      </c>
      <c r="CZ25" s="3">
        <f t="shared" si="24"/>
        <v>8.6809439000773327</v>
      </c>
      <c r="DA25" s="3">
        <f t="shared" si="24"/>
        <v>8.4435630326187194</v>
      </c>
      <c r="DB25" s="3">
        <f t="shared" si="24"/>
        <v>8.2126733574640784</v>
      </c>
      <c r="DC25" s="3">
        <f t="shared" si="24"/>
        <v>7.9880973726185021</v>
      </c>
      <c r="DD25" s="3">
        <f t="shared" si="24"/>
        <v>7.7696624298884656</v>
      </c>
      <c r="DE25" s="3">
        <f t="shared" ref="DE25:DN25" si="25">DD25*EXP(-$C$25)+DD21*(1-EXP(-$C$25))/$C$25</f>
        <v>10.842525866707129</v>
      </c>
      <c r="DF25" s="3">
        <f t="shared" si="25"/>
        <v>10.546036426698368</v>
      </c>
      <c r="DG25" s="3">
        <f t="shared" si="25"/>
        <v>10.257654506018349</v>
      </c>
      <c r="DH25" s="3">
        <f t="shared" si="25"/>
        <v>9.9771584041246708</v>
      </c>
      <c r="DI25" s="3">
        <f t="shared" si="25"/>
        <v>9.7043324828879243</v>
      </c>
      <c r="DJ25" s="3">
        <f t="shared" si="25"/>
        <v>9.4389670008146886</v>
      </c>
      <c r="DK25" s="3">
        <f t="shared" si="25"/>
        <v>9.1808579518037092</v>
      </c>
      <c r="DL25" s="3">
        <f t="shared" si="25"/>
        <v>8.929806908311301</v>
      </c>
      <c r="DM25" s="3">
        <f t="shared" si="25"/>
        <v>8.6856208688053922</v>
      </c>
      <c r="DN25" s="3">
        <f t="shared" si="25"/>
        <v>8.4481121093909586</v>
      </c>
    </row>
    <row r="26" spans="1:118" x14ac:dyDescent="0.25">
      <c r="A26" t="s">
        <v>70</v>
      </c>
      <c r="B26" t="s">
        <v>71</v>
      </c>
      <c r="C26" s="13">
        <f>LN(2)/2</f>
        <v>0.34657359027997264</v>
      </c>
      <c r="D26" s="3">
        <v>0</v>
      </c>
      <c r="E26" s="3">
        <f>D26*EXP(-$C$26)+D22*(1-EXP(-$C$26))/$C$26</f>
        <v>0</v>
      </c>
      <c r="F26" s="3">
        <f t="shared" ref="F26:BQ26" si="26">E26*EXP(-$C$26)+E22*(1-EXP(-$C$26))/$C$26</f>
        <v>0</v>
      </c>
      <c r="G26" s="3">
        <f t="shared" si="26"/>
        <v>0</v>
      </c>
      <c r="H26" s="3">
        <f t="shared" si="26"/>
        <v>0</v>
      </c>
      <c r="I26" s="3">
        <f t="shared" si="26"/>
        <v>0</v>
      </c>
      <c r="J26" s="3">
        <f t="shared" si="26"/>
        <v>0</v>
      </c>
      <c r="K26" s="3">
        <f t="shared" si="26"/>
        <v>0</v>
      </c>
      <c r="L26" s="3">
        <f t="shared" si="26"/>
        <v>0</v>
      </c>
      <c r="M26" s="3">
        <f t="shared" si="26"/>
        <v>0</v>
      </c>
      <c r="N26" s="3">
        <f t="shared" si="26"/>
        <v>0</v>
      </c>
      <c r="O26" s="3">
        <f t="shared" si="26"/>
        <v>0</v>
      </c>
      <c r="P26" s="3">
        <f t="shared" si="26"/>
        <v>0</v>
      </c>
      <c r="Q26" s="3">
        <f t="shared" si="26"/>
        <v>0</v>
      </c>
      <c r="R26" s="3">
        <f t="shared" si="26"/>
        <v>0</v>
      </c>
      <c r="S26" s="3">
        <f t="shared" si="26"/>
        <v>0</v>
      </c>
      <c r="T26" s="3">
        <f t="shared" si="26"/>
        <v>0</v>
      </c>
      <c r="U26" s="3">
        <f t="shared" si="26"/>
        <v>0</v>
      </c>
      <c r="V26" s="3">
        <f t="shared" si="26"/>
        <v>0</v>
      </c>
      <c r="W26" s="3">
        <f t="shared" si="26"/>
        <v>0</v>
      </c>
      <c r="X26" s="3">
        <f t="shared" si="26"/>
        <v>0</v>
      </c>
      <c r="Y26" s="3">
        <f t="shared" si="26"/>
        <v>0</v>
      </c>
      <c r="Z26" s="3">
        <f t="shared" si="26"/>
        <v>0</v>
      </c>
      <c r="AA26" s="3">
        <f t="shared" si="26"/>
        <v>0</v>
      </c>
      <c r="AB26" s="3">
        <f t="shared" si="26"/>
        <v>0</v>
      </c>
      <c r="AC26" s="3">
        <f t="shared" si="26"/>
        <v>0</v>
      </c>
      <c r="AD26" s="3">
        <f t="shared" si="26"/>
        <v>0</v>
      </c>
      <c r="AE26" s="3">
        <f t="shared" si="26"/>
        <v>0</v>
      </c>
      <c r="AF26" s="3">
        <f t="shared" si="26"/>
        <v>0</v>
      </c>
      <c r="AG26" s="6">
        <f t="shared" si="26"/>
        <v>0</v>
      </c>
      <c r="AH26" s="3">
        <f t="shared" si="26"/>
        <v>0</v>
      </c>
      <c r="AI26" s="3">
        <f t="shared" si="26"/>
        <v>0</v>
      </c>
      <c r="AJ26" s="3">
        <f t="shared" si="26"/>
        <v>0</v>
      </c>
      <c r="AK26" s="3">
        <f t="shared" si="26"/>
        <v>0</v>
      </c>
      <c r="AL26" s="3">
        <f t="shared" si="26"/>
        <v>0</v>
      </c>
      <c r="AM26" s="3">
        <f t="shared" si="26"/>
        <v>0</v>
      </c>
      <c r="AN26" s="3">
        <f t="shared" si="26"/>
        <v>0</v>
      </c>
      <c r="AO26" s="3">
        <f t="shared" si="26"/>
        <v>0</v>
      </c>
      <c r="AP26" s="3">
        <f t="shared" si="26"/>
        <v>0</v>
      </c>
      <c r="AQ26" s="3">
        <f t="shared" si="26"/>
        <v>0</v>
      </c>
      <c r="AR26" s="3">
        <f t="shared" si="26"/>
        <v>0</v>
      </c>
      <c r="AS26" s="3">
        <f t="shared" si="26"/>
        <v>0</v>
      </c>
      <c r="AT26" s="3">
        <f t="shared" si="26"/>
        <v>0</v>
      </c>
      <c r="AU26" s="3">
        <f t="shared" si="26"/>
        <v>0</v>
      </c>
      <c r="AV26" s="3">
        <f t="shared" si="26"/>
        <v>0</v>
      </c>
      <c r="AW26" s="3">
        <f t="shared" si="26"/>
        <v>3.3758473494714916</v>
      </c>
      <c r="AX26" s="3">
        <f t="shared" si="26"/>
        <v>2.3870845530619245</v>
      </c>
      <c r="AY26" s="3">
        <f t="shared" si="26"/>
        <v>1.687923674735746</v>
      </c>
      <c r="AZ26" s="3">
        <f t="shared" si="26"/>
        <v>1.1935422765309625</v>
      </c>
      <c r="BA26" s="3">
        <f t="shared" si="26"/>
        <v>0.84396183736787311</v>
      </c>
      <c r="BB26" s="3">
        <f t="shared" si="26"/>
        <v>0.59677113826548134</v>
      </c>
      <c r="BC26" s="3">
        <f t="shared" si="26"/>
        <v>0.42198091868393661</v>
      </c>
      <c r="BD26" s="3">
        <f t="shared" si="26"/>
        <v>0.29838556913274067</v>
      </c>
      <c r="BE26" s="3">
        <f t="shared" si="26"/>
        <v>0.21099045934196831</v>
      </c>
      <c r="BF26" s="3">
        <f t="shared" si="26"/>
        <v>0.14919278456637033</v>
      </c>
      <c r="BG26" s="3">
        <f t="shared" si="26"/>
        <v>1.9263717965948195</v>
      </c>
      <c r="BH26" s="3">
        <f t="shared" si="26"/>
        <v>1.3621505604587096</v>
      </c>
      <c r="BI26" s="3">
        <f t="shared" si="26"/>
        <v>0.96318589829740997</v>
      </c>
      <c r="BJ26" s="3">
        <f t="shared" si="26"/>
        <v>0.68107528022935493</v>
      </c>
      <c r="BK26" s="3">
        <f t="shared" si="26"/>
        <v>0.48159294914870504</v>
      </c>
      <c r="BL26" s="3">
        <f t="shared" si="26"/>
        <v>0.34053764011467752</v>
      </c>
      <c r="BM26" s="3">
        <f t="shared" si="26"/>
        <v>0.24079647457435258</v>
      </c>
      <c r="BN26" s="3">
        <f t="shared" si="26"/>
        <v>0.17026882005733879</v>
      </c>
      <c r="BO26" s="3">
        <f t="shared" si="26"/>
        <v>0.1203982372871763</v>
      </c>
      <c r="BP26" s="3">
        <f t="shared" si="26"/>
        <v>8.5134410028669408E-2</v>
      </c>
      <c r="BQ26" s="3">
        <f t="shared" si="26"/>
        <v>1.8308570659637704</v>
      </c>
      <c r="BR26" s="3">
        <f t="shared" ref="BR26:DD26" si="27">BQ26*EXP(-$C$26)+BQ22*(1-EXP(-$C$26))/$C$26</f>
        <v>1.2946114467262884</v>
      </c>
      <c r="BS26" s="3">
        <f t="shared" si="27"/>
        <v>0.91542853298188542</v>
      </c>
      <c r="BT26" s="3">
        <f t="shared" si="27"/>
        <v>0.64730572336314429</v>
      </c>
      <c r="BU26" s="3">
        <f t="shared" si="27"/>
        <v>0.45771426649094277</v>
      </c>
      <c r="BV26" s="3">
        <f t="shared" si="27"/>
        <v>0.3236528616815722</v>
      </c>
      <c r="BW26" s="3">
        <f t="shared" si="27"/>
        <v>0.22885713324547141</v>
      </c>
      <c r="BX26" s="3">
        <f t="shared" si="27"/>
        <v>0.16182643084078613</v>
      </c>
      <c r="BY26" s="3">
        <f t="shared" si="27"/>
        <v>0.11442856662273573</v>
      </c>
      <c r="BZ26" s="3">
        <f t="shared" si="27"/>
        <v>8.0913215420393078E-2</v>
      </c>
      <c r="CA26" s="3">
        <f t="shared" si="27"/>
        <v>1.7436928179146345</v>
      </c>
      <c r="CB26" s="3">
        <f t="shared" si="27"/>
        <v>1.2329770158537179</v>
      </c>
      <c r="CC26" s="3">
        <f t="shared" si="27"/>
        <v>0.87184640895731724</v>
      </c>
      <c r="CD26" s="3">
        <f t="shared" si="27"/>
        <v>0.61648850792685894</v>
      </c>
      <c r="CE26" s="3">
        <f t="shared" si="27"/>
        <v>0.43592320447865862</v>
      </c>
      <c r="CF26" s="3">
        <f t="shared" si="27"/>
        <v>0.30824425396342947</v>
      </c>
      <c r="CG26" s="3">
        <f t="shared" si="27"/>
        <v>0.21796160223932931</v>
      </c>
      <c r="CH26" s="3">
        <f t="shared" si="27"/>
        <v>0.15412212698171474</v>
      </c>
      <c r="CI26" s="3">
        <f t="shared" si="27"/>
        <v>0.10898080111966466</v>
      </c>
      <c r="CJ26" s="3">
        <f t="shared" si="27"/>
        <v>7.7061063490857368E-2</v>
      </c>
      <c r="CK26" s="3">
        <f t="shared" si="27"/>
        <v>5.4490400559832328E-2</v>
      </c>
      <c r="CL26" s="3">
        <f t="shared" si="27"/>
        <v>3.8530531745428684E-2</v>
      </c>
      <c r="CM26" s="3">
        <f t="shared" si="27"/>
        <v>2.7245200279916164E-2</v>
      </c>
      <c r="CN26" s="3">
        <f t="shared" si="27"/>
        <v>1.9265265872714342E-2</v>
      </c>
      <c r="CO26" s="3">
        <f t="shared" si="27"/>
        <v>1.3622600139958082E-2</v>
      </c>
      <c r="CP26" s="3">
        <f t="shared" si="27"/>
        <v>1.6101253296571092</v>
      </c>
      <c r="CQ26" s="3">
        <f t="shared" si="27"/>
        <v>1.1385305391607672</v>
      </c>
      <c r="CR26" s="3">
        <f t="shared" si="27"/>
        <v>0.8050626648285546</v>
      </c>
      <c r="CS26" s="3">
        <f t="shared" si="27"/>
        <v>0.56926526958038359</v>
      </c>
      <c r="CT26" s="3">
        <f t="shared" si="27"/>
        <v>0.4025313324142773</v>
      </c>
      <c r="CU26" s="3">
        <f t="shared" si="27"/>
        <v>0.2846326347901918</v>
      </c>
      <c r="CV26" s="3">
        <f t="shared" si="27"/>
        <v>0.20126566620713865</v>
      </c>
      <c r="CW26" s="3">
        <f t="shared" si="27"/>
        <v>0.1423163173950959</v>
      </c>
      <c r="CX26" s="3">
        <f t="shared" si="27"/>
        <v>0.10063283310356932</v>
      </c>
      <c r="CY26" s="3">
        <f t="shared" si="27"/>
        <v>7.1158158697547949E-2</v>
      </c>
      <c r="CZ26" s="3">
        <f t="shared" si="27"/>
        <v>5.0316416551784662E-2</v>
      </c>
      <c r="DA26" s="3">
        <f t="shared" si="27"/>
        <v>3.5579079348773975E-2</v>
      </c>
      <c r="DB26" s="3">
        <f t="shared" si="27"/>
        <v>2.5158208275892331E-2</v>
      </c>
      <c r="DC26" s="3">
        <f t="shared" si="27"/>
        <v>1.7789539674386987E-2</v>
      </c>
      <c r="DD26" s="3">
        <f t="shared" si="27"/>
        <v>1.2579104137946166E-2</v>
      </c>
      <c r="DE26" s="3">
        <f t="shared" ref="DE26:DN26" si="28">DD26*EXP(-$C$26)+DD22*(1-EXP(-$C$26))/$C$26</f>
        <v>1.7683528811306617</v>
      </c>
      <c r="DF26" s="3">
        <f t="shared" si="28"/>
        <v>1.2504143137782597</v>
      </c>
      <c r="DG26" s="3">
        <f t="shared" si="28"/>
        <v>0.88417644056533096</v>
      </c>
      <c r="DH26" s="3">
        <f t="shared" si="28"/>
        <v>0.62520715688912998</v>
      </c>
      <c r="DI26" s="3">
        <f t="shared" si="28"/>
        <v>0.44208822028266553</v>
      </c>
      <c r="DJ26" s="3">
        <f t="shared" si="28"/>
        <v>0.31260357844456504</v>
      </c>
      <c r="DK26" s="3">
        <f t="shared" si="28"/>
        <v>0.22104411014133282</v>
      </c>
      <c r="DL26" s="3">
        <f t="shared" si="28"/>
        <v>0.15630178922228255</v>
      </c>
      <c r="DM26" s="3">
        <f t="shared" si="28"/>
        <v>0.11052205507066643</v>
      </c>
      <c r="DN26" s="3">
        <f t="shared" si="28"/>
        <v>7.8150894611141289E-2</v>
      </c>
    </row>
    <row r="27" spans="1:118" x14ac:dyDescent="0.25">
      <c r="A27" t="s">
        <v>72</v>
      </c>
      <c r="B27" s="25" t="s">
        <v>73</v>
      </c>
      <c r="C27" s="13"/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  <c r="R27" s="3">
        <v>0</v>
      </c>
      <c r="S27" s="3">
        <v>0</v>
      </c>
      <c r="T27" s="3">
        <v>0</v>
      </c>
      <c r="U27" s="3">
        <v>0</v>
      </c>
      <c r="V27" s="3">
        <v>0</v>
      </c>
      <c r="W27" s="3">
        <v>0</v>
      </c>
      <c r="X27" s="3">
        <v>0</v>
      </c>
      <c r="Y27" s="3">
        <v>0</v>
      </c>
      <c r="Z27" s="3">
        <v>0</v>
      </c>
      <c r="AA27" s="3">
        <v>0</v>
      </c>
      <c r="AB27" s="3">
        <v>0</v>
      </c>
      <c r="AC27" s="3">
        <v>0</v>
      </c>
      <c r="AD27" s="3">
        <v>0</v>
      </c>
      <c r="AE27" s="3">
        <v>0</v>
      </c>
      <c r="AF27" s="3">
        <v>0</v>
      </c>
      <c r="AG27" s="6">
        <v>0</v>
      </c>
      <c r="AH27" s="3">
        <v>0</v>
      </c>
      <c r="AI27" s="3">
        <v>0</v>
      </c>
      <c r="AJ27" s="3">
        <v>0</v>
      </c>
      <c r="AK27" s="3">
        <v>0</v>
      </c>
      <c r="AL27" s="3">
        <v>0</v>
      </c>
      <c r="AM27" s="3">
        <v>0</v>
      </c>
      <c r="AN27" s="3">
        <v>0</v>
      </c>
      <c r="AO27" s="3">
        <v>0</v>
      </c>
      <c r="AP27" s="3">
        <v>0</v>
      </c>
      <c r="AQ27" s="3">
        <v>0</v>
      </c>
      <c r="AR27" s="3">
        <v>0</v>
      </c>
      <c r="AS27" s="3">
        <v>0</v>
      </c>
      <c r="AT27" s="3">
        <v>0</v>
      </c>
      <c r="AU27" s="3">
        <v>0</v>
      </c>
      <c r="AV27" s="3">
        <v>0</v>
      </c>
      <c r="AW27" s="3">
        <v>0</v>
      </c>
      <c r="AX27" s="3">
        <v>0</v>
      </c>
      <c r="AY27" s="3">
        <v>0</v>
      </c>
      <c r="AZ27" s="3">
        <v>0</v>
      </c>
      <c r="BA27" s="3">
        <v>0</v>
      </c>
      <c r="BB27" s="3">
        <v>0</v>
      </c>
      <c r="BC27" s="3">
        <v>0</v>
      </c>
      <c r="BD27" s="3">
        <v>0</v>
      </c>
      <c r="BE27" s="3">
        <v>0</v>
      </c>
      <c r="BF27" s="3">
        <v>0</v>
      </c>
      <c r="BG27" s="3">
        <v>0</v>
      </c>
      <c r="BH27" s="3">
        <v>0</v>
      </c>
      <c r="BI27" s="3">
        <v>0</v>
      </c>
      <c r="BJ27" s="3">
        <v>0</v>
      </c>
      <c r="BK27" s="3">
        <v>0</v>
      </c>
      <c r="BL27" s="3">
        <v>0</v>
      </c>
      <c r="BM27" s="3">
        <v>0</v>
      </c>
      <c r="BN27" s="3">
        <v>0</v>
      </c>
      <c r="BO27" s="3">
        <v>0</v>
      </c>
      <c r="BP27" s="3">
        <v>0</v>
      </c>
      <c r="BQ27" s="3">
        <v>0</v>
      </c>
      <c r="BR27" s="3">
        <v>0</v>
      </c>
      <c r="BS27" s="3">
        <v>0</v>
      </c>
      <c r="BT27" s="3">
        <v>0</v>
      </c>
      <c r="BU27" s="3">
        <v>0</v>
      </c>
      <c r="BV27" s="3">
        <v>0</v>
      </c>
      <c r="BW27" s="3">
        <v>0</v>
      </c>
      <c r="BX27" s="3">
        <v>0</v>
      </c>
      <c r="BY27" s="3">
        <v>0</v>
      </c>
      <c r="BZ27" s="3">
        <v>0</v>
      </c>
      <c r="CA27" s="3">
        <v>0</v>
      </c>
      <c r="CB27" s="3">
        <v>0</v>
      </c>
      <c r="CC27" s="3">
        <v>0</v>
      </c>
      <c r="CD27" s="3">
        <v>0</v>
      </c>
      <c r="CE27" s="3">
        <v>0</v>
      </c>
      <c r="CF27" s="3">
        <v>0</v>
      </c>
      <c r="CG27" s="3">
        <v>0</v>
      </c>
      <c r="CH27" s="3">
        <v>0</v>
      </c>
      <c r="CI27" s="3">
        <v>0</v>
      </c>
      <c r="CJ27" s="3">
        <v>0</v>
      </c>
      <c r="CK27" s="3">
        <v>0</v>
      </c>
      <c r="CL27" s="3">
        <v>0</v>
      </c>
      <c r="CM27" s="3">
        <v>0</v>
      </c>
      <c r="CN27" s="3">
        <v>0</v>
      </c>
      <c r="CO27" s="3">
        <v>0</v>
      </c>
      <c r="CP27" s="3">
        <v>0</v>
      </c>
      <c r="CQ27" s="3">
        <v>0</v>
      </c>
      <c r="CR27" s="3">
        <v>0</v>
      </c>
      <c r="CS27" s="3">
        <v>0</v>
      </c>
      <c r="CT27" s="3">
        <v>0</v>
      </c>
      <c r="CU27" s="3">
        <v>0</v>
      </c>
      <c r="CV27" s="3">
        <v>0</v>
      </c>
      <c r="CW27" s="3">
        <v>0</v>
      </c>
      <c r="CX27" s="3">
        <v>0</v>
      </c>
      <c r="CY27" s="3">
        <v>0</v>
      </c>
      <c r="CZ27" s="3">
        <v>0</v>
      </c>
      <c r="DA27" s="3">
        <v>0</v>
      </c>
      <c r="DB27" s="3">
        <v>0</v>
      </c>
      <c r="DC27" s="3">
        <v>0</v>
      </c>
      <c r="DD27" s="3">
        <v>0</v>
      </c>
      <c r="DE27" s="3">
        <v>0</v>
      </c>
      <c r="DF27" s="3">
        <v>0</v>
      </c>
      <c r="DG27" s="3">
        <v>0</v>
      </c>
      <c r="DH27" s="3">
        <v>0</v>
      </c>
      <c r="DI27" s="3">
        <v>0</v>
      </c>
      <c r="DJ27" s="3">
        <v>0</v>
      </c>
      <c r="DK27" s="3">
        <v>0</v>
      </c>
      <c r="DL27" s="3">
        <v>0</v>
      </c>
      <c r="DM27" s="3">
        <v>0</v>
      </c>
      <c r="DN27" s="3">
        <v>0</v>
      </c>
    </row>
    <row r="28" spans="1:118" x14ac:dyDescent="0.25">
      <c r="A28" t="s">
        <v>74</v>
      </c>
      <c r="C28" s="13"/>
      <c r="D28" s="3">
        <f>SUM(D24:D27)</f>
        <v>0</v>
      </c>
      <c r="E28" s="3">
        <f>SUM(E24:E27)</f>
        <v>0</v>
      </c>
      <c r="F28" s="3">
        <f>SUM(F24:F27)</f>
        <v>0</v>
      </c>
      <c r="G28" s="3">
        <f t="shared" ref="G28:BR28" si="29">SUM(G24:G27)</f>
        <v>0</v>
      </c>
      <c r="H28" s="3">
        <f t="shared" si="29"/>
        <v>0</v>
      </c>
      <c r="I28" s="3">
        <f t="shared" si="29"/>
        <v>0</v>
      </c>
      <c r="J28" s="3">
        <f t="shared" si="29"/>
        <v>0</v>
      </c>
      <c r="K28" s="3">
        <f t="shared" si="29"/>
        <v>0</v>
      </c>
      <c r="L28" s="3">
        <f t="shared" si="29"/>
        <v>0</v>
      </c>
      <c r="M28" s="3">
        <f t="shared" si="29"/>
        <v>0</v>
      </c>
      <c r="N28" s="3">
        <f t="shared" si="29"/>
        <v>0</v>
      </c>
      <c r="O28" s="3">
        <f t="shared" si="29"/>
        <v>0</v>
      </c>
      <c r="P28" s="3">
        <f t="shared" si="29"/>
        <v>0</v>
      </c>
      <c r="Q28" s="3">
        <f t="shared" si="29"/>
        <v>0</v>
      </c>
      <c r="R28" s="3">
        <f t="shared" si="29"/>
        <v>0</v>
      </c>
      <c r="S28" s="3">
        <f t="shared" si="29"/>
        <v>0</v>
      </c>
      <c r="T28" s="3">
        <f t="shared" si="29"/>
        <v>0</v>
      </c>
      <c r="U28" s="3">
        <f t="shared" si="29"/>
        <v>0</v>
      </c>
      <c r="V28" s="3">
        <f t="shared" si="29"/>
        <v>0</v>
      </c>
      <c r="W28" s="3">
        <f t="shared" si="29"/>
        <v>0</v>
      </c>
      <c r="X28" s="3">
        <f t="shared" si="29"/>
        <v>0</v>
      </c>
      <c r="Y28" s="3">
        <f t="shared" si="29"/>
        <v>0</v>
      </c>
      <c r="Z28" s="3">
        <f t="shared" si="29"/>
        <v>0</v>
      </c>
      <c r="AA28" s="3">
        <f t="shared" si="29"/>
        <v>0</v>
      </c>
      <c r="AB28" s="3">
        <f t="shared" si="29"/>
        <v>0</v>
      </c>
      <c r="AC28" s="3">
        <f t="shared" si="29"/>
        <v>0</v>
      </c>
      <c r="AD28" s="3">
        <f t="shared" si="29"/>
        <v>0</v>
      </c>
      <c r="AE28" s="3">
        <f t="shared" si="29"/>
        <v>0</v>
      </c>
      <c r="AF28" s="3">
        <f t="shared" si="29"/>
        <v>0</v>
      </c>
      <c r="AG28" s="6">
        <f t="shared" si="29"/>
        <v>0</v>
      </c>
      <c r="AH28" s="3">
        <f t="shared" si="29"/>
        <v>0</v>
      </c>
      <c r="AI28" s="3">
        <f t="shared" si="29"/>
        <v>0</v>
      </c>
      <c r="AJ28" s="3">
        <f t="shared" si="29"/>
        <v>0</v>
      </c>
      <c r="AK28" s="3">
        <f t="shared" si="29"/>
        <v>0</v>
      </c>
      <c r="AL28" s="3">
        <f t="shared" si="29"/>
        <v>0</v>
      </c>
      <c r="AM28" s="3">
        <f t="shared" si="29"/>
        <v>0</v>
      </c>
      <c r="AN28" s="3">
        <f t="shared" si="29"/>
        <v>0</v>
      </c>
      <c r="AO28" s="3">
        <f t="shared" si="29"/>
        <v>0</v>
      </c>
      <c r="AP28" s="3">
        <f t="shared" si="29"/>
        <v>0</v>
      </c>
      <c r="AQ28" s="3">
        <f t="shared" si="29"/>
        <v>0</v>
      </c>
      <c r="AR28" s="3">
        <f t="shared" si="29"/>
        <v>0</v>
      </c>
      <c r="AS28" s="3">
        <f t="shared" si="29"/>
        <v>0</v>
      </c>
      <c r="AT28" s="3">
        <f t="shared" si="29"/>
        <v>0</v>
      </c>
      <c r="AU28" s="3">
        <f t="shared" si="29"/>
        <v>0</v>
      </c>
      <c r="AV28" s="3">
        <f t="shared" si="29"/>
        <v>0</v>
      </c>
      <c r="AW28" s="3">
        <f t="shared" si="29"/>
        <v>9.2853851970037553</v>
      </c>
      <c r="AX28" s="3">
        <f t="shared" si="29"/>
        <v>8.13502577738433</v>
      </c>
      <c r="AY28" s="3">
        <f t="shared" si="29"/>
        <v>7.2786871440079626</v>
      </c>
      <c r="AZ28" s="3">
        <f t="shared" si="29"/>
        <v>6.6314260247304571</v>
      </c>
      <c r="BA28" s="3">
        <f t="shared" si="29"/>
        <v>6.1331463685069743</v>
      </c>
      <c r="BB28" s="3">
        <f t="shared" si="29"/>
        <v>5.7413226402544577</v>
      </c>
      <c r="BC28" s="3">
        <f t="shared" si="29"/>
        <v>5.4258543893108193</v>
      </c>
      <c r="BD28" s="3">
        <f t="shared" si="29"/>
        <v>5.1654278565630616</v>
      </c>
      <c r="BE28" s="3">
        <f t="shared" si="29"/>
        <v>4.9449432194758778</v>
      </c>
      <c r="BF28" s="3">
        <f t="shared" si="29"/>
        <v>4.7536953575266612</v>
      </c>
      <c r="BG28" s="3">
        <f t="shared" si="29"/>
        <v>10.351401950683242</v>
      </c>
      <c r="BH28" s="3">
        <f t="shared" si="29"/>
        <v>9.5567978219305036</v>
      </c>
      <c r="BI28" s="3">
        <f t="shared" si="29"/>
        <v>8.9337500994664865</v>
      </c>
      <c r="BJ28" s="3">
        <f t="shared" si="29"/>
        <v>8.433683984163709</v>
      </c>
      <c r="BK28" s="3">
        <f t="shared" si="29"/>
        <v>8.0222061603820016</v>
      </c>
      <c r="BL28" s="3">
        <f t="shared" si="29"/>
        <v>7.6749523865431843</v>
      </c>
      <c r="BM28" s="3">
        <f t="shared" si="29"/>
        <v>7.3746512640616642</v>
      </c>
      <c r="BN28" s="3">
        <f t="shared" si="29"/>
        <v>7.1090479751730005</v>
      </c>
      <c r="BO28" s="3">
        <f t="shared" si="29"/>
        <v>6.8694361115116633</v>
      </c>
      <c r="BP28" s="3">
        <f t="shared" si="29"/>
        <v>6.6496194886660112</v>
      </c>
      <c r="BQ28" s="3">
        <f t="shared" si="29"/>
        <v>12.507587221326531</v>
      </c>
      <c r="BR28" s="3">
        <f t="shared" si="29"/>
        <v>11.679385854525815</v>
      </c>
      <c r="BS28" s="3">
        <f t="shared" ref="BS28:DD28" si="30">SUM(BS24:BS27)</f>
        <v>11.016230738488582</v>
      </c>
      <c r="BT28" s="3">
        <f t="shared" si="30"/>
        <v>10.471900961382159</v>
      </c>
      <c r="BU28" s="3">
        <f t="shared" si="30"/>
        <v>10.013655431073317</v>
      </c>
      <c r="BV28" s="3">
        <f t="shared" si="30"/>
        <v>9.6182863125933356</v>
      </c>
      <c r="BW28" s="3">
        <f t="shared" si="30"/>
        <v>9.2693283436585237</v>
      </c>
      <c r="BX28" s="3">
        <f t="shared" si="30"/>
        <v>8.9550854805873747</v>
      </c>
      <c r="BY28" s="3">
        <f t="shared" si="30"/>
        <v>8.667235485236608</v>
      </c>
      <c r="BZ28" s="3">
        <f t="shared" si="30"/>
        <v>8.3998431790722012</v>
      </c>
      <c r="CA28" s="3">
        <f t="shared" si="30"/>
        <v>14.431403237731477</v>
      </c>
      <c r="CB28" s="3">
        <f t="shared" si="30"/>
        <v>13.581383927456308</v>
      </c>
      <c r="CC28" s="3">
        <f t="shared" si="30"/>
        <v>12.890078217888</v>
      </c>
      <c r="CD28" s="3">
        <f t="shared" si="30"/>
        <v>12.313426941793603</v>
      </c>
      <c r="CE28" s="3">
        <f t="shared" si="30"/>
        <v>11.820210000748167</v>
      </c>
      <c r="CF28" s="3">
        <f t="shared" si="30"/>
        <v>11.388287666006237</v>
      </c>
      <c r="CG28" s="3">
        <f t="shared" si="30"/>
        <v>11.001942728574651</v>
      </c>
      <c r="CH28" s="3">
        <f t="shared" si="30"/>
        <v>10.650001068534921</v>
      </c>
      <c r="CI28" s="3">
        <f t="shared" si="30"/>
        <v>10.324502651174098</v>
      </c>
      <c r="CJ28" s="3">
        <f t="shared" si="30"/>
        <v>10.019761734888085</v>
      </c>
      <c r="CK28" s="3">
        <f t="shared" si="30"/>
        <v>9.7317022945783069</v>
      </c>
      <c r="CL28" s="3">
        <f t="shared" si="30"/>
        <v>9.4573880529668148</v>
      </c>
      <c r="CM28" s="3">
        <f t="shared" si="30"/>
        <v>9.1946901216348706</v>
      </c>
      <c r="CN28" s="3">
        <f t="shared" si="30"/>
        <v>8.942051947943682</v>
      </c>
      <c r="CO28" s="3">
        <f t="shared" si="30"/>
        <v>8.6983230686874098</v>
      </c>
      <c r="CP28" s="3">
        <f t="shared" si="30"/>
        <v>15.673953503683709</v>
      </c>
      <c r="CQ28" s="3">
        <f t="shared" si="30"/>
        <v>14.837966900769137</v>
      </c>
      <c r="CR28" s="3">
        <f t="shared" si="30"/>
        <v>14.149675725311662</v>
      </c>
      <c r="CS28" s="3">
        <f t="shared" si="30"/>
        <v>13.568369650222118</v>
      </c>
      <c r="CT28" s="3">
        <f t="shared" si="30"/>
        <v>13.065194554928087</v>
      </c>
      <c r="CU28" s="3">
        <f t="shared" si="30"/>
        <v>12.61968172905731</v>
      </c>
      <c r="CV28" s="3">
        <f t="shared" si="30"/>
        <v>12.21729360025182</v>
      </c>
      <c r="CW28" s="3">
        <f t="shared" si="30"/>
        <v>11.847688254400438</v>
      </c>
      <c r="CX28" s="3">
        <f t="shared" si="30"/>
        <v>11.503492220141252</v>
      </c>
      <c r="CY28" s="3">
        <f t="shared" si="30"/>
        <v>11.179432651718114</v>
      </c>
      <c r="CZ28" s="3">
        <f t="shared" si="30"/>
        <v>10.871723646058886</v>
      </c>
      <c r="DA28" s="3">
        <f t="shared" si="30"/>
        <v>10.577632261060861</v>
      </c>
      <c r="DB28" s="3">
        <f t="shared" si="30"/>
        <v>10.295171602962224</v>
      </c>
      <c r="DC28" s="3">
        <f t="shared" si="30"/>
        <v>10.022883766238731</v>
      </c>
      <c r="DD28" s="3">
        <f t="shared" si="30"/>
        <v>9.7596863099129809</v>
      </c>
      <c r="DE28" s="3">
        <f t="shared" ref="DE28:DN28" si="31">SUM(DE24:DE27)</f>
        <v>17.43557001640286</v>
      </c>
      <c r="DF28" s="3">
        <f t="shared" si="31"/>
        <v>16.526532756036236</v>
      </c>
      <c r="DG28" s="3">
        <f t="shared" si="31"/>
        <v>15.779158938883317</v>
      </c>
      <c r="DH28" s="3">
        <f t="shared" si="31"/>
        <v>15.148758379875227</v>
      </c>
      <c r="DI28" s="3">
        <f t="shared" si="31"/>
        <v>14.603661531879949</v>
      </c>
      <c r="DJ28" s="3">
        <f t="shared" si="31"/>
        <v>14.121407633966085</v>
      </c>
      <c r="DK28" s="3">
        <f t="shared" si="31"/>
        <v>13.686049277346497</v>
      </c>
      <c r="DL28" s="3">
        <f t="shared" si="31"/>
        <v>13.286246399112798</v>
      </c>
      <c r="DM28" s="3">
        <f t="shared" si="31"/>
        <v>12.913918486958341</v>
      </c>
      <c r="DN28" s="3">
        <f t="shared" si="31"/>
        <v>12.563291499887434</v>
      </c>
    </row>
    <row r="29" spans="1:118" x14ac:dyDescent="0.25">
      <c r="A29" t="s">
        <v>75</v>
      </c>
      <c r="B29" t="s">
        <v>76</v>
      </c>
      <c r="C29" s="13"/>
      <c r="D29" s="3">
        <f>D28*44/12</f>
        <v>0</v>
      </c>
      <c r="E29" s="3">
        <f>E28*44/12</f>
        <v>0</v>
      </c>
      <c r="F29" s="3">
        <f>F28*44/12</f>
        <v>0</v>
      </c>
      <c r="G29" s="3">
        <f t="shared" ref="G29:BR29" si="32">G28*44/12</f>
        <v>0</v>
      </c>
      <c r="H29" s="3">
        <f t="shared" si="32"/>
        <v>0</v>
      </c>
      <c r="I29" s="3">
        <f t="shared" si="32"/>
        <v>0</v>
      </c>
      <c r="J29" s="3">
        <f t="shared" si="32"/>
        <v>0</v>
      </c>
      <c r="K29" s="3">
        <f t="shared" si="32"/>
        <v>0</v>
      </c>
      <c r="L29" s="3">
        <f t="shared" si="32"/>
        <v>0</v>
      </c>
      <c r="M29" s="3">
        <f t="shared" si="32"/>
        <v>0</v>
      </c>
      <c r="N29" s="3">
        <f t="shared" si="32"/>
        <v>0</v>
      </c>
      <c r="O29" s="3">
        <f t="shared" si="32"/>
        <v>0</v>
      </c>
      <c r="P29" s="3">
        <f t="shared" si="32"/>
        <v>0</v>
      </c>
      <c r="Q29" s="3">
        <f t="shared" si="32"/>
        <v>0</v>
      </c>
      <c r="R29" s="3">
        <f t="shared" si="32"/>
        <v>0</v>
      </c>
      <c r="S29" s="3">
        <f t="shared" si="32"/>
        <v>0</v>
      </c>
      <c r="T29" s="3">
        <f t="shared" si="32"/>
        <v>0</v>
      </c>
      <c r="U29" s="3">
        <f t="shared" si="32"/>
        <v>0</v>
      </c>
      <c r="V29" s="3">
        <f t="shared" si="32"/>
        <v>0</v>
      </c>
      <c r="W29" s="3">
        <f t="shared" si="32"/>
        <v>0</v>
      </c>
      <c r="X29" s="3">
        <f t="shared" si="32"/>
        <v>0</v>
      </c>
      <c r="Y29" s="3">
        <f t="shared" si="32"/>
        <v>0</v>
      </c>
      <c r="Z29" s="3">
        <f t="shared" si="32"/>
        <v>0</v>
      </c>
      <c r="AA29" s="3">
        <f t="shared" si="32"/>
        <v>0</v>
      </c>
      <c r="AB29" s="3">
        <f t="shared" si="32"/>
        <v>0</v>
      </c>
      <c r="AC29" s="3">
        <f t="shared" si="32"/>
        <v>0</v>
      </c>
      <c r="AD29" s="3">
        <f t="shared" si="32"/>
        <v>0</v>
      </c>
      <c r="AE29" s="3">
        <f t="shared" si="32"/>
        <v>0</v>
      </c>
      <c r="AF29" s="3">
        <f t="shared" si="32"/>
        <v>0</v>
      </c>
      <c r="AG29" s="6">
        <f t="shared" si="32"/>
        <v>0</v>
      </c>
      <c r="AH29" s="3">
        <f t="shared" si="32"/>
        <v>0</v>
      </c>
      <c r="AI29" s="3">
        <f t="shared" si="32"/>
        <v>0</v>
      </c>
      <c r="AJ29" s="3">
        <f t="shared" si="32"/>
        <v>0</v>
      </c>
      <c r="AK29" s="3">
        <f t="shared" si="32"/>
        <v>0</v>
      </c>
      <c r="AL29" s="3">
        <f t="shared" si="32"/>
        <v>0</v>
      </c>
      <c r="AM29" s="3">
        <f t="shared" si="32"/>
        <v>0</v>
      </c>
      <c r="AN29" s="3">
        <f t="shared" si="32"/>
        <v>0</v>
      </c>
      <c r="AO29" s="3">
        <f t="shared" si="32"/>
        <v>0</v>
      </c>
      <c r="AP29" s="3">
        <f t="shared" si="32"/>
        <v>0</v>
      </c>
      <c r="AQ29" s="3">
        <f t="shared" si="32"/>
        <v>0</v>
      </c>
      <c r="AR29" s="3">
        <f t="shared" si="32"/>
        <v>0</v>
      </c>
      <c r="AS29" s="3">
        <f t="shared" si="32"/>
        <v>0</v>
      </c>
      <c r="AT29" s="3">
        <f t="shared" si="32"/>
        <v>0</v>
      </c>
      <c r="AU29" s="3">
        <f t="shared" si="32"/>
        <v>0</v>
      </c>
      <c r="AV29" s="3">
        <f t="shared" si="32"/>
        <v>0</v>
      </c>
      <c r="AW29" s="3">
        <f t="shared" si="32"/>
        <v>34.046412389013767</v>
      </c>
      <c r="AX29" s="3">
        <f t="shared" si="32"/>
        <v>29.828427850409209</v>
      </c>
      <c r="AY29" s="3">
        <f t="shared" si="32"/>
        <v>26.688519528029193</v>
      </c>
      <c r="AZ29" s="3">
        <f t="shared" si="32"/>
        <v>24.315228757345011</v>
      </c>
      <c r="BA29" s="3">
        <f t="shared" si="32"/>
        <v>22.48820335119224</v>
      </c>
      <c r="BB29" s="3">
        <f t="shared" si="32"/>
        <v>21.051516347599676</v>
      </c>
      <c r="BC29" s="3">
        <f t="shared" si="32"/>
        <v>19.894799427473004</v>
      </c>
      <c r="BD29" s="3">
        <f t="shared" si="32"/>
        <v>18.939902140731224</v>
      </c>
      <c r="BE29" s="3">
        <f t="shared" si="32"/>
        <v>18.131458471411552</v>
      </c>
      <c r="BF29" s="3">
        <f t="shared" si="32"/>
        <v>17.43021631093109</v>
      </c>
      <c r="BG29" s="3">
        <f t="shared" si="32"/>
        <v>37.955140485838548</v>
      </c>
      <c r="BH29" s="3">
        <f t="shared" si="32"/>
        <v>35.041592013745181</v>
      </c>
      <c r="BI29" s="3">
        <f t="shared" si="32"/>
        <v>32.757083698043779</v>
      </c>
      <c r="BJ29" s="3">
        <f t="shared" si="32"/>
        <v>30.923507941933597</v>
      </c>
      <c r="BK29" s="3">
        <f t="shared" si="32"/>
        <v>29.414755921400673</v>
      </c>
      <c r="BL29" s="3">
        <f t="shared" si="32"/>
        <v>28.141492083991675</v>
      </c>
      <c r="BM29" s="3">
        <f t="shared" si="32"/>
        <v>27.040387968226103</v>
      </c>
      <c r="BN29" s="3">
        <f t="shared" si="32"/>
        <v>26.066509242300999</v>
      </c>
      <c r="BO29" s="3">
        <f t="shared" si="32"/>
        <v>25.187932408876097</v>
      </c>
      <c r="BP29" s="3">
        <f t="shared" si="32"/>
        <v>24.381938125108707</v>
      </c>
      <c r="BQ29" s="3">
        <f t="shared" si="32"/>
        <v>45.861153144863948</v>
      </c>
      <c r="BR29" s="3">
        <f t="shared" si="32"/>
        <v>42.824414799927986</v>
      </c>
      <c r="BS29" s="3">
        <f t="shared" ref="BS29:DD29" si="33">BS28*44/12</f>
        <v>40.392846041124805</v>
      </c>
      <c r="BT29" s="3">
        <f t="shared" si="33"/>
        <v>38.396970191734589</v>
      </c>
      <c r="BU29" s="3">
        <f t="shared" si="33"/>
        <v>36.716736580602166</v>
      </c>
      <c r="BV29" s="3">
        <f t="shared" si="33"/>
        <v>35.267049812842231</v>
      </c>
      <c r="BW29" s="3">
        <f t="shared" si="33"/>
        <v>33.987537260081254</v>
      </c>
      <c r="BX29" s="3">
        <f t="shared" si="33"/>
        <v>32.835313428820378</v>
      </c>
      <c r="BY29" s="3">
        <f t="shared" si="33"/>
        <v>31.779863445867562</v>
      </c>
      <c r="BZ29" s="3">
        <f t="shared" si="33"/>
        <v>30.799424989931406</v>
      </c>
      <c r="CA29" s="3">
        <f t="shared" si="33"/>
        <v>52.915145205015413</v>
      </c>
      <c r="CB29" s="3">
        <f t="shared" si="33"/>
        <v>49.798407734006467</v>
      </c>
      <c r="CC29" s="3">
        <f t="shared" si="33"/>
        <v>47.263620132256001</v>
      </c>
      <c r="CD29" s="3">
        <f t="shared" si="33"/>
        <v>45.149232119909875</v>
      </c>
      <c r="CE29" s="3">
        <f t="shared" si="33"/>
        <v>43.340770002743284</v>
      </c>
      <c r="CF29" s="3">
        <f t="shared" si="33"/>
        <v>41.757054775356202</v>
      </c>
      <c r="CG29" s="3">
        <f t="shared" si="33"/>
        <v>40.340456671440386</v>
      </c>
      <c r="CH29" s="3">
        <f t="shared" si="33"/>
        <v>39.050003917961376</v>
      </c>
      <c r="CI29" s="3">
        <f t="shared" si="33"/>
        <v>37.856509720971694</v>
      </c>
      <c r="CJ29" s="3">
        <f t="shared" si="33"/>
        <v>36.739126361256318</v>
      </c>
      <c r="CK29" s="3">
        <f t="shared" si="33"/>
        <v>35.682908413453795</v>
      </c>
      <c r="CL29" s="3">
        <f t="shared" si="33"/>
        <v>34.677089527544986</v>
      </c>
      <c r="CM29" s="3">
        <f t="shared" si="33"/>
        <v>33.713863779327859</v>
      </c>
      <c r="CN29" s="3">
        <f t="shared" si="33"/>
        <v>32.787523809126832</v>
      </c>
      <c r="CO29" s="3">
        <f t="shared" si="33"/>
        <v>31.893851251853835</v>
      </c>
      <c r="CP29" s="3">
        <f t="shared" si="33"/>
        <v>57.471162846840265</v>
      </c>
      <c r="CQ29" s="3">
        <f t="shared" si="33"/>
        <v>54.40587863615351</v>
      </c>
      <c r="CR29" s="3">
        <f t="shared" si="33"/>
        <v>51.882144326142758</v>
      </c>
      <c r="CS29" s="3">
        <f t="shared" si="33"/>
        <v>49.750688717481097</v>
      </c>
      <c r="CT29" s="3">
        <f t="shared" si="33"/>
        <v>47.905713368069655</v>
      </c>
      <c r="CU29" s="3">
        <f t="shared" si="33"/>
        <v>46.272166339876804</v>
      </c>
      <c r="CV29" s="3">
        <f t="shared" si="33"/>
        <v>44.796743200923338</v>
      </c>
      <c r="CW29" s="3">
        <f t="shared" si="33"/>
        <v>43.441523599468269</v>
      </c>
      <c r="CX29" s="3">
        <f t="shared" si="33"/>
        <v>42.179471473851258</v>
      </c>
      <c r="CY29" s="3">
        <f t="shared" si="33"/>
        <v>40.991253056299755</v>
      </c>
      <c r="CZ29" s="3">
        <f t="shared" si="33"/>
        <v>39.862986702215913</v>
      </c>
      <c r="DA29" s="3">
        <f t="shared" si="33"/>
        <v>38.784651623889822</v>
      </c>
      <c r="DB29" s="3">
        <f t="shared" si="33"/>
        <v>37.748962544194818</v>
      </c>
      <c r="DC29" s="3">
        <f t="shared" si="33"/>
        <v>36.750573809542011</v>
      </c>
      <c r="DD29" s="3">
        <f t="shared" si="33"/>
        <v>35.785516469680928</v>
      </c>
      <c r="DE29" s="3">
        <f t="shared" ref="DE29:DN29" si="34">DE28*44/12</f>
        <v>63.930423393477156</v>
      </c>
      <c r="DF29" s="3">
        <f t="shared" si="34"/>
        <v>60.597286772132861</v>
      </c>
      <c r="DG29" s="3">
        <f t="shared" si="34"/>
        <v>57.856916109238824</v>
      </c>
      <c r="DH29" s="3">
        <f t="shared" si="34"/>
        <v>55.545447392875836</v>
      </c>
      <c r="DI29" s="3">
        <f t="shared" si="34"/>
        <v>53.546758950226483</v>
      </c>
      <c r="DJ29" s="3">
        <f t="shared" si="34"/>
        <v>51.778494657875648</v>
      </c>
      <c r="DK29" s="3">
        <f t="shared" si="34"/>
        <v>50.182180683603825</v>
      </c>
      <c r="DL29" s="3">
        <f t="shared" si="34"/>
        <v>48.716236796746927</v>
      </c>
      <c r="DM29" s="3">
        <f t="shared" si="34"/>
        <v>47.351034452180585</v>
      </c>
      <c r="DN29" s="3">
        <f t="shared" si="34"/>
        <v>46.065402166253925</v>
      </c>
    </row>
    <row r="30" spans="1:118" x14ac:dyDescent="0.25">
      <c r="C30" s="1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6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</row>
    <row r="31" spans="1:118" x14ac:dyDescent="0.25">
      <c r="B31" t="s">
        <v>77</v>
      </c>
      <c r="C31" s="13"/>
      <c r="D31" s="3">
        <f>D29-D113</f>
        <v>0</v>
      </c>
      <c r="E31" s="3">
        <f t="shared" ref="E31:BP31" si="35">E29-E113</f>
        <v>0</v>
      </c>
      <c r="F31" s="3">
        <f t="shared" si="35"/>
        <v>0</v>
      </c>
      <c r="G31" s="3">
        <f t="shared" si="35"/>
        <v>0</v>
      </c>
      <c r="H31" s="3">
        <f t="shared" si="35"/>
        <v>0</v>
      </c>
      <c r="I31" s="3">
        <f t="shared" si="35"/>
        <v>0</v>
      </c>
      <c r="J31" s="3">
        <f t="shared" si="35"/>
        <v>0</v>
      </c>
      <c r="K31" s="3">
        <f t="shared" si="35"/>
        <v>0</v>
      </c>
      <c r="L31" s="3">
        <f t="shared" si="35"/>
        <v>0</v>
      </c>
      <c r="M31" s="3">
        <f t="shared" si="35"/>
        <v>0</v>
      </c>
      <c r="N31" s="3">
        <f t="shared" si="35"/>
        <v>0</v>
      </c>
      <c r="O31" s="3">
        <f t="shared" si="35"/>
        <v>0</v>
      </c>
      <c r="P31" s="3">
        <f t="shared" si="35"/>
        <v>0</v>
      </c>
      <c r="Q31" s="3">
        <f t="shared" si="35"/>
        <v>0</v>
      </c>
      <c r="R31" s="3">
        <f t="shared" si="35"/>
        <v>0</v>
      </c>
      <c r="S31" s="3">
        <f t="shared" si="35"/>
        <v>0</v>
      </c>
      <c r="T31" s="3">
        <f t="shared" si="35"/>
        <v>0</v>
      </c>
      <c r="U31" s="3">
        <f t="shared" si="35"/>
        <v>0</v>
      </c>
      <c r="V31" s="3">
        <f t="shared" si="35"/>
        <v>0</v>
      </c>
      <c r="W31" s="3">
        <f t="shared" si="35"/>
        <v>0</v>
      </c>
      <c r="X31" s="3">
        <f t="shared" si="35"/>
        <v>0</v>
      </c>
      <c r="Y31" s="3">
        <f t="shared" si="35"/>
        <v>0</v>
      </c>
      <c r="Z31" s="3">
        <f t="shared" si="35"/>
        <v>0</v>
      </c>
      <c r="AA31" s="3">
        <f t="shared" si="35"/>
        <v>0</v>
      </c>
      <c r="AB31" s="3">
        <f t="shared" si="35"/>
        <v>0</v>
      </c>
      <c r="AC31" s="3">
        <f t="shared" si="35"/>
        <v>0</v>
      </c>
      <c r="AD31" s="3">
        <f t="shared" si="35"/>
        <v>0</v>
      </c>
      <c r="AE31" s="3">
        <f t="shared" si="35"/>
        <v>0</v>
      </c>
      <c r="AF31" s="3">
        <f t="shared" si="35"/>
        <v>0</v>
      </c>
      <c r="AG31" s="3">
        <f t="shared" si="35"/>
        <v>0</v>
      </c>
      <c r="AH31" s="3">
        <f t="shared" si="35"/>
        <v>0</v>
      </c>
      <c r="AI31" s="3">
        <f t="shared" si="35"/>
        <v>0</v>
      </c>
      <c r="AJ31" s="3">
        <f t="shared" si="35"/>
        <v>0</v>
      </c>
      <c r="AK31" s="3">
        <f t="shared" si="35"/>
        <v>0</v>
      </c>
      <c r="AL31" s="3">
        <f t="shared" si="35"/>
        <v>0</v>
      </c>
      <c r="AM31" s="3">
        <f t="shared" si="35"/>
        <v>0</v>
      </c>
      <c r="AN31" s="3">
        <f t="shared" si="35"/>
        <v>0</v>
      </c>
      <c r="AO31" s="3">
        <f t="shared" si="35"/>
        <v>0</v>
      </c>
      <c r="AP31" s="3">
        <f t="shared" si="35"/>
        <v>0</v>
      </c>
      <c r="AQ31" s="3">
        <f t="shared" si="35"/>
        <v>0</v>
      </c>
      <c r="AR31" s="3">
        <f t="shared" si="35"/>
        <v>0</v>
      </c>
      <c r="AS31" s="3">
        <f t="shared" si="35"/>
        <v>0</v>
      </c>
      <c r="AT31" s="3">
        <f t="shared" si="35"/>
        <v>0</v>
      </c>
      <c r="AU31" s="3">
        <f t="shared" si="35"/>
        <v>0</v>
      </c>
      <c r="AV31" s="3">
        <f t="shared" si="35"/>
        <v>0</v>
      </c>
      <c r="AW31" s="3">
        <f t="shared" si="35"/>
        <v>34.046412389013767</v>
      </c>
      <c r="AX31" s="3">
        <f t="shared" si="35"/>
        <v>29.828427850409209</v>
      </c>
      <c r="AY31" s="3">
        <f t="shared" si="35"/>
        <v>26.688519528029193</v>
      </c>
      <c r="AZ31" s="3">
        <f t="shared" si="35"/>
        <v>24.315228757345011</v>
      </c>
      <c r="BA31" s="3">
        <f t="shared" si="35"/>
        <v>22.48820335119224</v>
      </c>
      <c r="BB31" s="3">
        <f t="shared" si="35"/>
        <v>21.051516347599676</v>
      </c>
      <c r="BC31" s="3">
        <f t="shared" si="35"/>
        <v>19.894799427473004</v>
      </c>
      <c r="BD31" s="3">
        <f t="shared" si="35"/>
        <v>18.939902140731224</v>
      </c>
      <c r="BE31" s="3">
        <f t="shared" si="35"/>
        <v>18.131458471411552</v>
      </c>
      <c r="BF31" s="3">
        <f t="shared" si="35"/>
        <v>17.43021631093109</v>
      </c>
      <c r="BG31" s="3">
        <f t="shared" si="35"/>
        <v>37.955140485838548</v>
      </c>
      <c r="BH31" s="3">
        <f t="shared" si="35"/>
        <v>35.041592013745181</v>
      </c>
      <c r="BI31" s="3">
        <f t="shared" si="35"/>
        <v>32.757083698043779</v>
      </c>
      <c r="BJ31" s="3">
        <f t="shared" si="35"/>
        <v>30.923507941933597</v>
      </c>
      <c r="BK31" s="3">
        <f t="shared" si="35"/>
        <v>29.414755921400673</v>
      </c>
      <c r="BL31" s="3">
        <f t="shared" si="35"/>
        <v>28.141492083991675</v>
      </c>
      <c r="BM31" s="3">
        <f t="shared" si="35"/>
        <v>27.040387968226103</v>
      </c>
      <c r="BN31" s="3">
        <f t="shared" si="35"/>
        <v>26.066509242300999</v>
      </c>
      <c r="BO31" s="3">
        <f t="shared" si="35"/>
        <v>25.187932408876097</v>
      </c>
      <c r="BP31" s="3">
        <f t="shared" si="35"/>
        <v>24.381938125108707</v>
      </c>
      <c r="BQ31" s="3">
        <f t="shared" ref="BQ31:DN31" si="36">BQ29-BQ113</f>
        <v>45.861153144863948</v>
      </c>
      <c r="BR31" s="3">
        <f t="shared" si="36"/>
        <v>42.824414799927986</v>
      </c>
      <c r="BS31" s="3">
        <f t="shared" si="36"/>
        <v>40.392846041124805</v>
      </c>
      <c r="BT31" s="3">
        <f t="shared" si="36"/>
        <v>38.396970191734589</v>
      </c>
      <c r="BU31" s="3">
        <f t="shared" si="36"/>
        <v>36.716736580602166</v>
      </c>
      <c r="BV31" s="3">
        <f t="shared" si="36"/>
        <v>35.267049812842231</v>
      </c>
      <c r="BW31" s="3">
        <f t="shared" si="36"/>
        <v>33.987537260081254</v>
      </c>
      <c r="BX31" s="3">
        <f t="shared" si="36"/>
        <v>32.835313428820378</v>
      </c>
      <c r="BY31" s="3">
        <f t="shared" si="36"/>
        <v>31.779863445867562</v>
      </c>
      <c r="BZ31" s="3">
        <f t="shared" si="36"/>
        <v>30.799424989931406</v>
      </c>
      <c r="CA31" s="3">
        <f t="shared" si="36"/>
        <v>52.915145205015413</v>
      </c>
      <c r="CB31" s="3">
        <f t="shared" si="36"/>
        <v>49.798407734006467</v>
      </c>
      <c r="CC31" s="3">
        <f t="shared" si="36"/>
        <v>47.263620132256001</v>
      </c>
      <c r="CD31" s="3">
        <f t="shared" si="36"/>
        <v>45.149232119909875</v>
      </c>
      <c r="CE31" s="3">
        <f t="shared" si="36"/>
        <v>43.340770002743284</v>
      </c>
      <c r="CF31" s="3">
        <f t="shared" si="36"/>
        <v>41.757054775356202</v>
      </c>
      <c r="CG31" s="3">
        <f t="shared" si="36"/>
        <v>40.340456671440386</v>
      </c>
      <c r="CH31" s="3">
        <f t="shared" si="36"/>
        <v>39.050003917961376</v>
      </c>
      <c r="CI31" s="3">
        <f t="shared" si="36"/>
        <v>37.856509720971694</v>
      </c>
      <c r="CJ31" s="3">
        <f t="shared" si="36"/>
        <v>36.739126361256318</v>
      </c>
      <c r="CK31" s="3">
        <f t="shared" si="36"/>
        <v>35.682908413453795</v>
      </c>
      <c r="CL31" s="3">
        <f t="shared" si="36"/>
        <v>34.677089527544986</v>
      </c>
      <c r="CM31" s="3">
        <f t="shared" si="36"/>
        <v>33.713863779327859</v>
      </c>
      <c r="CN31" s="3">
        <f t="shared" si="36"/>
        <v>32.787523809126832</v>
      </c>
      <c r="CO31" s="3">
        <f t="shared" si="36"/>
        <v>31.893851251853835</v>
      </c>
      <c r="CP31" s="3">
        <f t="shared" si="36"/>
        <v>57.471162846840265</v>
      </c>
      <c r="CQ31" s="3">
        <f t="shared" si="36"/>
        <v>54.40587863615351</v>
      </c>
      <c r="CR31" s="3">
        <f t="shared" si="36"/>
        <v>51.882144326142758</v>
      </c>
      <c r="CS31" s="3">
        <f t="shared" si="36"/>
        <v>49.750688717481097</v>
      </c>
      <c r="CT31" s="3">
        <f t="shared" si="36"/>
        <v>47.905713368069655</v>
      </c>
      <c r="CU31" s="3">
        <f t="shared" si="36"/>
        <v>46.272166339876804</v>
      </c>
      <c r="CV31" s="3">
        <f t="shared" si="36"/>
        <v>44.796743200923338</v>
      </c>
      <c r="CW31" s="3">
        <f t="shared" si="36"/>
        <v>43.441523599468269</v>
      </c>
      <c r="CX31" s="3">
        <f t="shared" si="36"/>
        <v>42.179471473851258</v>
      </c>
      <c r="CY31" s="3">
        <f t="shared" si="36"/>
        <v>40.991253056299755</v>
      </c>
      <c r="CZ31" s="3">
        <f t="shared" si="36"/>
        <v>39.862986702215913</v>
      </c>
      <c r="DA31" s="3">
        <f t="shared" si="36"/>
        <v>38.784651623889822</v>
      </c>
      <c r="DB31" s="3">
        <f t="shared" si="36"/>
        <v>37.748962544194818</v>
      </c>
      <c r="DC31" s="3">
        <f t="shared" si="36"/>
        <v>36.750573809542011</v>
      </c>
      <c r="DD31" s="3">
        <f t="shared" si="36"/>
        <v>35.785516469680928</v>
      </c>
      <c r="DE31" s="3">
        <f t="shared" si="36"/>
        <v>63.930423393477156</v>
      </c>
      <c r="DF31" s="3">
        <f t="shared" si="36"/>
        <v>60.597286772132861</v>
      </c>
      <c r="DG31" s="3">
        <f t="shared" si="36"/>
        <v>57.856916109238824</v>
      </c>
      <c r="DH31" s="3">
        <f t="shared" si="36"/>
        <v>55.545447392875836</v>
      </c>
      <c r="DI31" s="3">
        <f t="shared" si="36"/>
        <v>53.546758950226483</v>
      </c>
      <c r="DJ31" s="3">
        <f t="shared" si="36"/>
        <v>51.778494657875648</v>
      </c>
      <c r="DK31" s="3">
        <f t="shared" si="36"/>
        <v>50.182180683603825</v>
      </c>
      <c r="DL31" s="3">
        <f t="shared" si="36"/>
        <v>48.716236796746927</v>
      </c>
      <c r="DM31" s="3">
        <f t="shared" si="36"/>
        <v>47.351034452180585</v>
      </c>
      <c r="DN31" s="3">
        <f t="shared" si="36"/>
        <v>46.065402166253925</v>
      </c>
    </row>
    <row r="32" spans="1:118" x14ac:dyDescent="0.25">
      <c r="B32" s="26" t="s">
        <v>78</v>
      </c>
      <c r="C32" s="26"/>
      <c r="D32" s="27">
        <f>1/30*SUM(D31:AG31)</f>
        <v>0</v>
      </c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6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</row>
    <row r="35" spans="1:202" s="35" customFormat="1" x14ac:dyDescent="0.25"/>
    <row r="36" spans="1:202" s="35" customFormat="1" ht="18.75" x14ac:dyDescent="0.3">
      <c r="A36" s="65" t="s">
        <v>94</v>
      </c>
      <c r="B36" s="65"/>
    </row>
    <row r="37" spans="1:202" s="4" customFormat="1" x14ac:dyDescent="0.25">
      <c r="A37" s="4" t="s">
        <v>36</v>
      </c>
      <c r="B37" s="4" t="s">
        <v>33</v>
      </c>
      <c r="C37" s="4">
        <v>170</v>
      </c>
      <c r="D37" s="4">
        <v>1</v>
      </c>
      <c r="E37" s="4">
        <v>2</v>
      </c>
      <c r="F37" s="4">
        <v>3</v>
      </c>
      <c r="G37" s="4">
        <v>4</v>
      </c>
      <c r="H37" s="4">
        <v>5</v>
      </c>
      <c r="I37" s="4">
        <v>6</v>
      </c>
      <c r="J37" s="4">
        <v>7</v>
      </c>
      <c r="K37" s="4">
        <v>8</v>
      </c>
      <c r="L37" s="4">
        <v>9</v>
      </c>
      <c r="M37" s="4">
        <v>10</v>
      </c>
      <c r="N37" s="4">
        <v>11</v>
      </c>
      <c r="O37" s="4">
        <v>12</v>
      </c>
      <c r="P37" s="4">
        <v>13</v>
      </c>
      <c r="Q37" s="4">
        <v>14</v>
      </c>
      <c r="R37" s="4">
        <v>15</v>
      </c>
      <c r="S37" s="4">
        <v>16</v>
      </c>
      <c r="T37" s="4">
        <v>17</v>
      </c>
      <c r="U37" s="4">
        <v>18</v>
      </c>
      <c r="V37" s="4">
        <v>19</v>
      </c>
      <c r="W37" s="4">
        <v>20</v>
      </c>
      <c r="X37" s="4">
        <v>21</v>
      </c>
      <c r="Y37" s="4">
        <v>22</v>
      </c>
      <c r="Z37" s="4">
        <v>23</v>
      </c>
      <c r="AA37" s="4">
        <v>24</v>
      </c>
      <c r="AB37" s="4">
        <v>25</v>
      </c>
      <c r="AC37" s="4">
        <v>26</v>
      </c>
      <c r="AD37" s="4">
        <v>27</v>
      </c>
      <c r="AE37" s="4">
        <v>28</v>
      </c>
      <c r="AF37" s="4">
        <v>29</v>
      </c>
      <c r="AG37" s="5">
        <v>30</v>
      </c>
      <c r="AH37" s="4">
        <v>31</v>
      </c>
      <c r="AI37" s="4">
        <v>32</v>
      </c>
      <c r="AJ37" s="4">
        <v>33</v>
      </c>
      <c r="AK37" s="4">
        <v>34</v>
      </c>
      <c r="AL37" s="4">
        <v>35</v>
      </c>
      <c r="AM37" s="4">
        <v>36</v>
      </c>
      <c r="AN37" s="4">
        <v>37</v>
      </c>
      <c r="AO37" s="4">
        <v>38</v>
      </c>
      <c r="AP37" s="4">
        <v>39</v>
      </c>
      <c r="AQ37" s="4">
        <v>40</v>
      </c>
      <c r="AR37" s="4">
        <v>41</v>
      </c>
      <c r="AS37" s="4">
        <v>42</v>
      </c>
      <c r="AT37" s="4">
        <v>43</v>
      </c>
      <c r="AU37" s="4">
        <v>44</v>
      </c>
      <c r="AV37" s="4">
        <v>45</v>
      </c>
      <c r="AW37" s="4">
        <v>46</v>
      </c>
      <c r="AX37" s="4">
        <v>47</v>
      </c>
      <c r="AY37" s="4">
        <v>48</v>
      </c>
      <c r="AZ37" s="4">
        <v>49</v>
      </c>
      <c r="BA37" s="4">
        <v>50</v>
      </c>
      <c r="BB37" s="4">
        <v>51</v>
      </c>
      <c r="BC37" s="4">
        <v>52</v>
      </c>
      <c r="BD37" s="4">
        <v>53</v>
      </c>
      <c r="BE37" s="4">
        <v>54</v>
      </c>
      <c r="BF37" s="4">
        <v>55</v>
      </c>
      <c r="BG37" s="4">
        <v>56</v>
      </c>
      <c r="BH37" s="4">
        <v>57</v>
      </c>
      <c r="BI37" s="4">
        <v>58</v>
      </c>
      <c r="BJ37" s="4">
        <v>59</v>
      </c>
      <c r="BK37" s="4">
        <v>60</v>
      </c>
      <c r="BL37" s="4">
        <v>61</v>
      </c>
      <c r="BM37" s="4">
        <v>62</v>
      </c>
      <c r="BN37" s="4">
        <v>63</v>
      </c>
      <c r="BO37" s="4">
        <v>64</v>
      </c>
      <c r="BP37" s="4">
        <v>65</v>
      </c>
      <c r="BQ37" s="4">
        <v>66</v>
      </c>
      <c r="BR37" s="4">
        <v>67</v>
      </c>
      <c r="BS37" s="4">
        <v>68</v>
      </c>
      <c r="BT37" s="4">
        <v>69</v>
      </c>
      <c r="BU37" s="4">
        <v>70</v>
      </c>
      <c r="BV37" s="4">
        <v>71</v>
      </c>
      <c r="BW37" s="4">
        <v>72</v>
      </c>
      <c r="BX37" s="4">
        <v>73</v>
      </c>
      <c r="BY37" s="4">
        <v>74</v>
      </c>
      <c r="BZ37" s="30">
        <v>75</v>
      </c>
      <c r="CA37" s="4">
        <v>76</v>
      </c>
      <c r="CB37" s="4">
        <v>77</v>
      </c>
      <c r="CC37" s="4">
        <v>78</v>
      </c>
      <c r="CD37" s="4">
        <v>79</v>
      </c>
      <c r="CE37" s="4">
        <v>80</v>
      </c>
      <c r="CF37" s="4">
        <v>81</v>
      </c>
      <c r="CG37" s="4">
        <v>82</v>
      </c>
      <c r="CH37" s="4">
        <v>83</v>
      </c>
      <c r="CI37" s="4">
        <v>84</v>
      </c>
      <c r="CJ37" s="4">
        <v>85</v>
      </c>
      <c r="CK37" s="4">
        <v>86</v>
      </c>
      <c r="CL37" s="4">
        <v>87</v>
      </c>
      <c r="CM37" s="4">
        <v>88</v>
      </c>
      <c r="CN37" s="4">
        <v>89</v>
      </c>
      <c r="CO37" s="4">
        <v>90</v>
      </c>
      <c r="CP37" s="4">
        <v>91</v>
      </c>
      <c r="CQ37" s="4">
        <v>92</v>
      </c>
      <c r="CR37" s="4">
        <v>93</v>
      </c>
      <c r="CS37" s="4">
        <v>94</v>
      </c>
      <c r="CT37" s="30">
        <v>95</v>
      </c>
      <c r="CU37" s="4">
        <v>96</v>
      </c>
      <c r="CV37" s="4">
        <v>97</v>
      </c>
      <c r="CW37" s="4">
        <v>98</v>
      </c>
      <c r="CX37" s="4">
        <v>99</v>
      </c>
      <c r="CY37" s="4">
        <v>100</v>
      </c>
      <c r="CZ37" s="4">
        <v>101</v>
      </c>
      <c r="DA37" s="4">
        <v>102</v>
      </c>
      <c r="DB37" s="4">
        <v>103</v>
      </c>
      <c r="DC37" s="4">
        <v>104</v>
      </c>
      <c r="DD37" s="4">
        <v>105</v>
      </c>
      <c r="DE37" s="4">
        <v>106</v>
      </c>
      <c r="DF37" s="4">
        <v>107</v>
      </c>
      <c r="DG37" s="4">
        <v>108</v>
      </c>
      <c r="DH37" s="4">
        <v>109</v>
      </c>
      <c r="DI37" s="4">
        <v>110</v>
      </c>
      <c r="DJ37" s="4">
        <v>111</v>
      </c>
      <c r="DK37" s="4">
        <v>112</v>
      </c>
      <c r="DL37" s="4">
        <v>113</v>
      </c>
      <c r="DM37" s="4">
        <v>114</v>
      </c>
      <c r="DN37" s="30">
        <v>115</v>
      </c>
      <c r="DO37" s="4">
        <v>116</v>
      </c>
      <c r="DP37" s="4">
        <v>117</v>
      </c>
      <c r="DQ37" s="4">
        <v>118</v>
      </c>
      <c r="DR37" s="4">
        <v>119</v>
      </c>
      <c r="DS37" s="4">
        <v>120</v>
      </c>
      <c r="DT37" s="4">
        <v>121</v>
      </c>
      <c r="DU37" s="4">
        <v>122</v>
      </c>
      <c r="DV37" s="4">
        <v>123</v>
      </c>
      <c r="DW37" s="4">
        <v>124</v>
      </c>
      <c r="DX37" s="4">
        <v>125</v>
      </c>
      <c r="DY37" s="4">
        <v>126</v>
      </c>
      <c r="DZ37" s="4">
        <v>127</v>
      </c>
      <c r="EA37" s="4">
        <v>128</v>
      </c>
      <c r="EB37" s="4">
        <v>129</v>
      </c>
      <c r="EC37" s="4">
        <v>130</v>
      </c>
      <c r="ED37" s="4">
        <v>131</v>
      </c>
      <c r="EE37" s="4">
        <v>132</v>
      </c>
      <c r="EF37" s="4">
        <v>133</v>
      </c>
      <c r="EG37" s="4">
        <v>134</v>
      </c>
      <c r="EH37" s="30">
        <v>135</v>
      </c>
      <c r="EI37" s="4">
        <v>136</v>
      </c>
      <c r="EJ37" s="4">
        <v>137</v>
      </c>
      <c r="EK37" s="4">
        <v>138</v>
      </c>
      <c r="EL37" s="4">
        <v>139</v>
      </c>
      <c r="EM37" s="4">
        <v>140</v>
      </c>
      <c r="EN37" s="4">
        <v>141</v>
      </c>
      <c r="EO37" s="4">
        <v>142</v>
      </c>
      <c r="EP37" s="4">
        <v>143</v>
      </c>
      <c r="EQ37" s="4">
        <v>144</v>
      </c>
      <c r="ER37" s="4">
        <v>145</v>
      </c>
      <c r="ES37" s="4">
        <v>146</v>
      </c>
      <c r="ET37" s="4">
        <v>147</v>
      </c>
      <c r="EU37" s="4">
        <v>148</v>
      </c>
      <c r="EV37" s="4">
        <v>149</v>
      </c>
      <c r="EW37" s="30">
        <v>150</v>
      </c>
      <c r="EX37" s="4">
        <v>151</v>
      </c>
      <c r="EY37" s="4">
        <v>152</v>
      </c>
      <c r="EZ37" s="4">
        <v>153</v>
      </c>
      <c r="FA37" s="4">
        <v>154</v>
      </c>
      <c r="FB37" s="4">
        <v>155</v>
      </c>
      <c r="FC37" s="4">
        <v>156</v>
      </c>
      <c r="FD37" s="4">
        <v>157</v>
      </c>
      <c r="FE37" s="4">
        <v>158</v>
      </c>
      <c r="FF37" s="4">
        <v>159</v>
      </c>
      <c r="FG37" s="30">
        <v>160</v>
      </c>
      <c r="FH37" s="4">
        <v>161</v>
      </c>
      <c r="FI37" s="4">
        <v>162</v>
      </c>
      <c r="FJ37" s="4">
        <v>163</v>
      </c>
      <c r="FK37" s="4">
        <v>164</v>
      </c>
      <c r="FL37" s="4">
        <v>165</v>
      </c>
      <c r="FM37" s="4">
        <v>166</v>
      </c>
      <c r="FN37" s="4">
        <v>167</v>
      </c>
      <c r="FO37" s="4">
        <v>168</v>
      </c>
      <c r="FP37" s="4">
        <v>169</v>
      </c>
      <c r="FQ37" s="30">
        <v>170</v>
      </c>
    </row>
    <row r="38" spans="1:202" s="39" customFormat="1" x14ac:dyDescent="0.25">
      <c r="A38" s="39" t="s">
        <v>45</v>
      </c>
      <c r="B38" s="39" t="s">
        <v>46</v>
      </c>
      <c r="D38" s="39">
        <v>0</v>
      </c>
      <c r="E38" s="39">
        <v>0</v>
      </c>
      <c r="F38" s="39">
        <v>0</v>
      </c>
      <c r="G38" s="39">
        <v>0</v>
      </c>
      <c r="H38" s="39">
        <v>0</v>
      </c>
      <c r="I38" s="39">
        <v>0</v>
      </c>
      <c r="J38" s="39">
        <v>0</v>
      </c>
      <c r="K38" s="39">
        <v>0</v>
      </c>
      <c r="L38" s="39">
        <v>0</v>
      </c>
      <c r="M38" s="39">
        <v>0</v>
      </c>
      <c r="N38" s="39">
        <v>0</v>
      </c>
      <c r="O38" s="39">
        <v>0</v>
      </c>
      <c r="P38" s="39">
        <v>0</v>
      </c>
      <c r="Q38" s="39">
        <v>0</v>
      </c>
      <c r="R38" s="39">
        <v>0</v>
      </c>
      <c r="S38" s="39">
        <v>0</v>
      </c>
      <c r="T38" s="39">
        <v>0</v>
      </c>
      <c r="U38" s="39">
        <v>0</v>
      </c>
      <c r="V38" s="39">
        <v>0</v>
      </c>
      <c r="W38" s="39">
        <v>0</v>
      </c>
      <c r="X38" s="39">
        <v>0</v>
      </c>
      <c r="Y38" s="39">
        <v>0</v>
      </c>
      <c r="Z38" s="39">
        <v>0</v>
      </c>
      <c r="AA38" s="39">
        <v>0</v>
      </c>
      <c r="AB38" s="39">
        <v>0</v>
      </c>
      <c r="AC38" s="39">
        <v>0</v>
      </c>
      <c r="AD38" s="39">
        <v>0</v>
      </c>
      <c r="AE38" s="39">
        <v>0</v>
      </c>
      <c r="AF38" s="39">
        <v>0</v>
      </c>
      <c r="AG38" s="12">
        <v>0</v>
      </c>
      <c r="AH38" s="39">
        <v>0</v>
      </c>
      <c r="AI38" s="39">
        <v>0</v>
      </c>
      <c r="AJ38" s="39">
        <v>0</v>
      </c>
      <c r="AK38" s="39">
        <v>0</v>
      </c>
      <c r="AL38" s="39">
        <v>0</v>
      </c>
      <c r="AM38" s="39">
        <v>0</v>
      </c>
      <c r="AN38" s="39">
        <v>0</v>
      </c>
      <c r="AO38" s="39">
        <v>0</v>
      </c>
      <c r="AP38" s="39">
        <v>0</v>
      </c>
      <c r="AQ38" s="39">
        <v>0</v>
      </c>
      <c r="AR38" s="39">
        <v>0</v>
      </c>
      <c r="AS38" s="39">
        <v>0</v>
      </c>
      <c r="AT38" s="39">
        <v>0</v>
      </c>
      <c r="AU38" s="39">
        <v>0</v>
      </c>
      <c r="AV38" s="39">
        <v>0</v>
      </c>
      <c r="AW38" s="39">
        <v>0</v>
      </c>
      <c r="AX38" s="39">
        <v>0</v>
      </c>
      <c r="AY38" s="39">
        <v>0</v>
      </c>
      <c r="AZ38" s="39">
        <v>0</v>
      </c>
      <c r="BA38" s="39">
        <v>0</v>
      </c>
      <c r="BB38" s="39">
        <v>0</v>
      </c>
      <c r="BC38" s="39">
        <v>0</v>
      </c>
      <c r="BD38" s="39">
        <v>0</v>
      </c>
      <c r="BE38" s="39">
        <v>0</v>
      </c>
      <c r="BF38" s="39">
        <v>0</v>
      </c>
      <c r="BG38" s="39">
        <v>0</v>
      </c>
      <c r="BH38" s="39">
        <v>0</v>
      </c>
      <c r="BI38" s="39">
        <v>0</v>
      </c>
      <c r="BJ38" s="39">
        <v>0</v>
      </c>
      <c r="BK38" s="39">
        <v>0</v>
      </c>
      <c r="BL38" s="39">
        <v>0</v>
      </c>
      <c r="BM38" s="39">
        <v>0</v>
      </c>
      <c r="BN38" s="39">
        <v>0</v>
      </c>
      <c r="BO38" s="39">
        <v>0</v>
      </c>
      <c r="BP38" s="39">
        <v>0</v>
      </c>
      <c r="BQ38" s="39">
        <v>0</v>
      </c>
      <c r="BR38" s="39">
        <v>0</v>
      </c>
      <c r="BS38" s="39">
        <v>0</v>
      </c>
      <c r="BT38" s="39">
        <v>0</v>
      </c>
      <c r="BU38" s="39">
        <v>0</v>
      </c>
      <c r="BV38" s="39">
        <v>0</v>
      </c>
      <c r="BW38" s="39">
        <v>0</v>
      </c>
      <c r="BX38" s="39">
        <v>0</v>
      </c>
      <c r="BY38" s="39">
        <v>0</v>
      </c>
      <c r="BZ38" s="31">
        <v>201.3</v>
      </c>
      <c r="CA38" s="39">
        <v>0</v>
      </c>
      <c r="CB38" s="39">
        <v>0</v>
      </c>
      <c r="CC38" s="39">
        <v>0</v>
      </c>
      <c r="CD38" s="39">
        <v>0</v>
      </c>
      <c r="CE38" s="39">
        <v>0</v>
      </c>
      <c r="CF38" s="39">
        <v>0</v>
      </c>
      <c r="CG38" s="39">
        <v>0</v>
      </c>
      <c r="CH38" s="39">
        <v>0</v>
      </c>
      <c r="CI38" s="39">
        <v>0</v>
      </c>
      <c r="CJ38" s="39">
        <v>0</v>
      </c>
      <c r="CK38" s="39">
        <v>0</v>
      </c>
      <c r="CL38" s="39">
        <v>0</v>
      </c>
      <c r="CM38" s="39">
        <v>0</v>
      </c>
      <c r="CN38" s="39">
        <v>0</v>
      </c>
      <c r="CO38" s="39">
        <v>0</v>
      </c>
      <c r="CP38" s="39">
        <v>0</v>
      </c>
      <c r="CQ38" s="39">
        <v>0</v>
      </c>
      <c r="CR38" s="39">
        <v>0</v>
      </c>
      <c r="CS38" s="39">
        <v>0</v>
      </c>
      <c r="CT38" s="31">
        <v>100</v>
      </c>
      <c r="CU38" s="39">
        <v>0</v>
      </c>
      <c r="CV38" s="39">
        <v>0</v>
      </c>
      <c r="CW38" s="39">
        <v>0</v>
      </c>
      <c r="CX38" s="39">
        <v>0</v>
      </c>
      <c r="CY38" s="39">
        <v>0</v>
      </c>
      <c r="CZ38" s="39">
        <v>0</v>
      </c>
      <c r="DA38" s="39">
        <v>0</v>
      </c>
      <c r="DB38" s="39">
        <v>0</v>
      </c>
      <c r="DC38" s="39">
        <v>0</v>
      </c>
      <c r="DD38" s="39">
        <v>0</v>
      </c>
      <c r="DE38" s="39">
        <v>0</v>
      </c>
      <c r="DF38" s="39">
        <v>0</v>
      </c>
      <c r="DG38" s="39">
        <v>0</v>
      </c>
      <c r="DH38" s="39">
        <v>0</v>
      </c>
      <c r="DI38" s="39">
        <v>0</v>
      </c>
      <c r="DJ38" s="39">
        <v>0</v>
      </c>
      <c r="DK38" s="39">
        <v>0</v>
      </c>
      <c r="DL38" s="39">
        <v>0</v>
      </c>
      <c r="DM38" s="39">
        <v>0</v>
      </c>
      <c r="DN38" s="31">
        <v>83</v>
      </c>
      <c r="DO38" s="39">
        <v>0</v>
      </c>
      <c r="DP38" s="39">
        <v>0</v>
      </c>
      <c r="DQ38" s="39">
        <v>0</v>
      </c>
      <c r="DR38" s="39">
        <v>0</v>
      </c>
      <c r="DS38" s="39">
        <v>0</v>
      </c>
      <c r="DT38" s="39">
        <v>0</v>
      </c>
      <c r="DU38" s="39">
        <v>0</v>
      </c>
      <c r="DV38" s="39">
        <v>0</v>
      </c>
      <c r="DW38" s="39">
        <v>0</v>
      </c>
      <c r="DX38" s="39">
        <v>0</v>
      </c>
      <c r="DY38" s="39">
        <v>0</v>
      </c>
      <c r="DZ38" s="39">
        <v>0</v>
      </c>
      <c r="EA38" s="39">
        <v>0</v>
      </c>
      <c r="EB38" s="39">
        <v>0</v>
      </c>
      <c r="EC38" s="39">
        <v>0</v>
      </c>
      <c r="ED38" s="39">
        <v>0</v>
      </c>
      <c r="EE38" s="39">
        <v>0</v>
      </c>
      <c r="EF38" s="39">
        <v>0</v>
      </c>
      <c r="EG38" s="39">
        <v>0</v>
      </c>
      <c r="EH38" s="31">
        <v>78</v>
      </c>
      <c r="EI38" s="39">
        <v>0</v>
      </c>
      <c r="EJ38" s="39">
        <v>0</v>
      </c>
      <c r="EK38" s="39">
        <v>0</v>
      </c>
      <c r="EL38" s="39">
        <v>0</v>
      </c>
      <c r="EM38" s="39">
        <v>0</v>
      </c>
      <c r="EN38" s="39">
        <v>0</v>
      </c>
      <c r="EO38" s="39">
        <v>0</v>
      </c>
      <c r="EP38" s="39">
        <v>0</v>
      </c>
      <c r="EQ38" s="39">
        <v>0</v>
      </c>
      <c r="ER38" s="39">
        <v>0</v>
      </c>
      <c r="ES38" s="39">
        <v>0</v>
      </c>
      <c r="ET38" s="39">
        <v>0</v>
      </c>
      <c r="EU38" s="39">
        <v>0</v>
      </c>
      <c r="EV38" s="39">
        <v>0</v>
      </c>
      <c r="EW38" s="31">
        <v>94</v>
      </c>
      <c r="EX38" s="39">
        <v>0</v>
      </c>
      <c r="EY38" s="39">
        <v>0</v>
      </c>
      <c r="EZ38" s="39">
        <v>0</v>
      </c>
      <c r="FA38" s="39">
        <v>0</v>
      </c>
      <c r="FB38" s="39">
        <v>0</v>
      </c>
      <c r="FC38" s="39">
        <v>0</v>
      </c>
      <c r="FD38" s="39">
        <v>0</v>
      </c>
      <c r="FE38" s="39">
        <v>0</v>
      </c>
      <c r="FF38" s="39">
        <v>0</v>
      </c>
      <c r="FG38" s="31">
        <v>104</v>
      </c>
      <c r="FH38" s="39">
        <v>0</v>
      </c>
      <c r="FI38" s="39">
        <v>0</v>
      </c>
      <c r="FJ38" s="39">
        <v>0</v>
      </c>
      <c r="FK38" s="39">
        <v>0</v>
      </c>
      <c r="FL38" s="39">
        <v>0</v>
      </c>
      <c r="FM38" s="39">
        <v>0</v>
      </c>
      <c r="FN38" s="39">
        <v>0</v>
      </c>
      <c r="FO38" s="39">
        <v>0</v>
      </c>
      <c r="FP38" s="39">
        <v>0</v>
      </c>
      <c r="FQ38" s="31">
        <v>135</v>
      </c>
    </row>
    <row r="39" spans="1:202" s="35" customFormat="1" x14ac:dyDescent="0.25">
      <c r="A39" s="35" t="s">
        <v>51</v>
      </c>
      <c r="B39" s="35" t="s">
        <v>52</v>
      </c>
      <c r="C39" s="13">
        <v>1</v>
      </c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14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19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</row>
    <row r="40" spans="1:202" s="35" customFormat="1" x14ac:dyDescent="0.25">
      <c r="A40" s="35" t="s">
        <v>35</v>
      </c>
      <c r="B40" s="35" t="s">
        <v>4</v>
      </c>
      <c r="C40" s="13">
        <v>0.37</v>
      </c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14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</row>
    <row r="41" spans="1:202" s="35" customFormat="1" x14ac:dyDescent="0.25">
      <c r="A41" s="35" t="s">
        <v>53</v>
      </c>
      <c r="B41" s="35" t="s">
        <v>54</v>
      </c>
      <c r="C41" s="13"/>
      <c r="D41" s="3">
        <f>D38*$C$40*$C$39</f>
        <v>0</v>
      </c>
      <c r="E41" s="3">
        <f>E38*$C$40*$C$39</f>
        <v>0</v>
      </c>
      <c r="F41" s="3">
        <f t="shared" ref="F41:BQ41" si="37">F38*$C$40*$C$39</f>
        <v>0</v>
      </c>
      <c r="G41" s="3">
        <f t="shared" si="37"/>
        <v>0</v>
      </c>
      <c r="H41" s="3">
        <f t="shared" si="37"/>
        <v>0</v>
      </c>
      <c r="I41" s="3">
        <f t="shared" si="37"/>
        <v>0</v>
      </c>
      <c r="J41" s="3">
        <f t="shared" si="37"/>
        <v>0</v>
      </c>
      <c r="K41" s="3">
        <f t="shared" si="37"/>
        <v>0</v>
      </c>
      <c r="L41" s="3">
        <f t="shared" si="37"/>
        <v>0</v>
      </c>
      <c r="M41" s="3">
        <f t="shared" si="37"/>
        <v>0</v>
      </c>
      <c r="N41" s="3">
        <f t="shared" si="37"/>
        <v>0</v>
      </c>
      <c r="O41" s="3">
        <f t="shared" si="37"/>
        <v>0</v>
      </c>
      <c r="P41" s="3">
        <f t="shared" si="37"/>
        <v>0</v>
      </c>
      <c r="Q41" s="3">
        <f t="shared" si="37"/>
        <v>0</v>
      </c>
      <c r="R41" s="3">
        <f t="shared" si="37"/>
        <v>0</v>
      </c>
      <c r="S41" s="3">
        <f t="shared" si="37"/>
        <v>0</v>
      </c>
      <c r="T41" s="3">
        <f t="shared" si="37"/>
        <v>0</v>
      </c>
      <c r="U41" s="3">
        <f t="shared" si="37"/>
        <v>0</v>
      </c>
      <c r="V41" s="3">
        <f t="shared" si="37"/>
        <v>0</v>
      </c>
      <c r="W41" s="3">
        <f t="shared" si="37"/>
        <v>0</v>
      </c>
      <c r="X41" s="3">
        <f t="shared" si="37"/>
        <v>0</v>
      </c>
      <c r="Y41" s="3">
        <f t="shared" si="37"/>
        <v>0</v>
      </c>
      <c r="Z41" s="3">
        <f t="shared" si="37"/>
        <v>0</v>
      </c>
      <c r="AA41" s="3">
        <f t="shared" si="37"/>
        <v>0</v>
      </c>
      <c r="AB41" s="3">
        <f t="shared" si="37"/>
        <v>0</v>
      </c>
      <c r="AC41" s="3">
        <f t="shared" si="37"/>
        <v>0</v>
      </c>
      <c r="AD41" s="3">
        <f t="shared" si="37"/>
        <v>0</v>
      </c>
      <c r="AE41" s="3">
        <f t="shared" si="37"/>
        <v>0</v>
      </c>
      <c r="AF41" s="3">
        <f t="shared" si="37"/>
        <v>0</v>
      </c>
      <c r="AG41" s="6">
        <f t="shared" si="37"/>
        <v>0</v>
      </c>
      <c r="AH41" s="3">
        <f t="shared" si="37"/>
        <v>0</v>
      </c>
      <c r="AI41" s="3">
        <f t="shared" si="37"/>
        <v>0</v>
      </c>
      <c r="AJ41" s="3">
        <f t="shared" si="37"/>
        <v>0</v>
      </c>
      <c r="AK41" s="3">
        <f t="shared" si="37"/>
        <v>0</v>
      </c>
      <c r="AL41" s="3">
        <f t="shared" si="37"/>
        <v>0</v>
      </c>
      <c r="AM41" s="3">
        <f t="shared" si="37"/>
        <v>0</v>
      </c>
      <c r="AN41" s="3">
        <f t="shared" si="37"/>
        <v>0</v>
      </c>
      <c r="AO41" s="3">
        <f t="shared" si="37"/>
        <v>0</v>
      </c>
      <c r="AP41" s="3">
        <f t="shared" si="37"/>
        <v>0</v>
      </c>
      <c r="AQ41" s="3">
        <f t="shared" si="37"/>
        <v>0</v>
      </c>
      <c r="AR41" s="3">
        <f t="shared" si="37"/>
        <v>0</v>
      </c>
      <c r="AS41" s="3">
        <f t="shared" si="37"/>
        <v>0</v>
      </c>
      <c r="AT41" s="3">
        <f t="shared" si="37"/>
        <v>0</v>
      </c>
      <c r="AU41" s="3">
        <f t="shared" si="37"/>
        <v>0</v>
      </c>
      <c r="AV41" s="3">
        <f t="shared" si="37"/>
        <v>0</v>
      </c>
      <c r="AW41" s="3">
        <f t="shared" si="37"/>
        <v>0</v>
      </c>
      <c r="AX41" s="3">
        <f t="shared" si="37"/>
        <v>0</v>
      </c>
      <c r="AY41" s="3">
        <f t="shared" si="37"/>
        <v>0</v>
      </c>
      <c r="AZ41" s="3">
        <f t="shared" si="37"/>
        <v>0</v>
      </c>
      <c r="BA41" s="3">
        <f t="shared" si="37"/>
        <v>0</v>
      </c>
      <c r="BB41" s="3">
        <f t="shared" si="37"/>
        <v>0</v>
      </c>
      <c r="BC41" s="3">
        <f t="shared" si="37"/>
        <v>0</v>
      </c>
      <c r="BD41" s="3">
        <f t="shared" si="37"/>
        <v>0</v>
      </c>
      <c r="BE41" s="3">
        <f t="shared" si="37"/>
        <v>0</v>
      </c>
      <c r="BF41" s="3">
        <f t="shared" si="37"/>
        <v>0</v>
      </c>
      <c r="BG41" s="3">
        <f t="shared" si="37"/>
        <v>0</v>
      </c>
      <c r="BH41" s="3">
        <f t="shared" si="37"/>
        <v>0</v>
      </c>
      <c r="BI41" s="3">
        <f t="shared" si="37"/>
        <v>0</v>
      </c>
      <c r="BJ41" s="3">
        <f t="shared" si="37"/>
        <v>0</v>
      </c>
      <c r="BK41" s="3">
        <f t="shared" si="37"/>
        <v>0</v>
      </c>
      <c r="BL41" s="3">
        <f t="shared" si="37"/>
        <v>0</v>
      </c>
      <c r="BM41" s="3">
        <f t="shared" si="37"/>
        <v>0</v>
      </c>
      <c r="BN41" s="3">
        <f t="shared" si="37"/>
        <v>0</v>
      </c>
      <c r="BO41" s="3">
        <f t="shared" si="37"/>
        <v>0</v>
      </c>
      <c r="BP41" s="3">
        <f t="shared" si="37"/>
        <v>0</v>
      </c>
      <c r="BQ41" s="3">
        <f t="shared" si="37"/>
        <v>0</v>
      </c>
      <c r="BR41" s="3">
        <f t="shared" ref="BR41:EC41" si="38">BR38*$C$40*$C$39</f>
        <v>0</v>
      </c>
      <c r="BS41" s="3">
        <f t="shared" si="38"/>
        <v>0</v>
      </c>
      <c r="BT41" s="3">
        <f t="shared" si="38"/>
        <v>0</v>
      </c>
      <c r="BU41" s="3">
        <f t="shared" si="38"/>
        <v>0</v>
      </c>
      <c r="BV41" s="3">
        <f t="shared" si="38"/>
        <v>0</v>
      </c>
      <c r="BW41" s="3">
        <f t="shared" si="38"/>
        <v>0</v>
      </c>
      <c r="BX41" s="3">
        <f t="shared" si="38"/>
        <v>0</v>
      </c>
      <c r="BY41" s="3">
        <f t="shared" si="38"/>
        <v>0</v>
      </c>
      <c r="BZ41" s="3">
        <f>BZ38*$C$40*$C$39</f>
        <v>74.481000000000009</v>
      </c>
      <c r="CA41" s="3">
        <f t="shared" si="38"/>
        <v>0</v>
      </c>
      <c r="CB41" s="3">
        <f t="shared" si="38"/>
        <v>0</v>
      </c>
      <c r="CC41" s="3">
        <f t="shared" si="38"/>
        <v>0</v>
      </c>
      <c r="CD41" s="3">
        <f t="shared" si="38"/>
        <v>0</v>
      </c>
      <c r="CE41" s="3">
        <f t="shared" si="38"/>
        <v>0</v>
      </c>
      <c r="CF41" s="3">
        <f t="shared" si="38"/>
        <v>0</v>
      </c>
      <c r="CG41" s="3">
        <f t="shared" si="38"/>
        <v>0</v>
      </c>
      <c r="CH41" s="3">
        <f t="shared" si="38"/>
        <v>0</v>
      </c>
      <c r="CI41" s="3">
        <f t="shared" si="38"/>
        <v>0</v>
      </c>
      <c r="CJ41" s="3">
        <f t="shared" si="38"/>
        <v>0</v>
      </c>
      <c r="CK41" s="3">
        <f t="shared" si="38"/>
        <v>0</v>
      </c>
      <c r="CL41" s="3">
        <f t="shared" si="38"/>
        <v>0</v>
      </c>
      <c r="CM41" s="3">
        <f t="shared" si="38"/>
        <v>0</v>
      </c>
      <c r="CN41" s="3">
        <f t="shared" si="38"/>
        <v>0</v>
      </c>
      <c r="CO41" s="3">
        <f t="shared" si="38"/>
        <v>0</v>
      </c>
      <c r="CP41" s="3">
        <f t="shared" si="38"/>
        <v>0</v>
      </c>
      <c r="CQ41" s="3">
        <f t="shared" si="38"/>
        <v>0</v>
      </c>
      <c r="CR41" s="3">
        <f t="shared" si="38"/>
        <v>0</v>
      </c>
      <c r="CS41" s="3">
        <f t="shared" si="38"/>
        <v>0</v>
      </c>
      <c r="CT41" s="3">
        <f t="shared" si="38"/>
        <v>37</v>
      </c>
      <c r="CU41" s="3">
        <f t="shared" si="38"/>
        <v>0</v>
      </c>
      <c r="CV41" s="3">
        <f t="shared" si="38"/>
        <v>0</v>
      </c>
      <c r="CW41" s="3">
        <f t="shared" si="38"/>
        <v>0</v>
      </c>
      <c r="CX41" s="3">
        <f t="shared" si="38"/>
        <v>0</v>
      </c>
      <c r="CY41" s="3">
        <f t="shared" si="38"/>
        <v>0</v>
      </c>
      <c r="CZ41" s="3">
        <f t="shared" si="38"/>
        <v>0</v>
      </c>
      <c r="DA41" s="3">
        <f t="shared" si="38"/>
        <v>0</v>
      </c>
      <c r="DB41" s="3">
        <f t="shared" si="38"/>
        <v>0</v>
      </c>
      <c r="DC41" s="3">
        <f t="shared" si="38"/>
        <v>0</v>
      </c>
      <c r="DD41" s="3">
        <f t="shared" si="38"/>
        <v>0</v>
      </c>
      <c r="DE41" s="3">
        <f t="shared" si="38"/>
        <v>0</v>
      </c>
      <c r="DF41" s="3">
        <f t="shared" si="38"/>
        <v>0</v>
      </c>
      <c r="DG41" s="3">
        <f t="shared" si="38"/>
        <v>0</v>
      </c>
      <c r="DH41" s="3">
        <f t="shared" si="38"/>
        <v>0</v>
      </c>
      <c r="DI41" s="3">
        <f t="shared" si="38"/>
        <v>0</v>
      </c>
      <c r="DJ41" s="3">
        <f t="shared" si="38"/>
        <v>0</v>
      </c>
      <c r="DK41" s="3">
        <f t="shared" si="38"/>
        <v>0</v>
      </c>
      <c r="DL41" s="3">
        <f t="shared" si="38"/>
        <v>0</v>
      </c>
      <c r="DM41" s="3">
        <f t="shared" si="38"/>
        <v>0</v>
      </c>
      <c r="DN41" s="3">
        <f t="shared" si="38"/>
        <v>30.71</v>
      </c>
      <c r="DO41" s="3">
        <f t="shared" si="38"/>
        <v>0</v>
      </c>
      <c r="DP41" s="3">
        <f t="shared" si="38"/>
        <v>0</v>
      </c>
      <c r="DQ41" s="3">
        <f t="shared" si="38"/>
        <v>0</v>
      </c>
      <c r="DR41" s="3">
        <f t="shared" si="38"/>
        <v>0</v>
      </c>
      <c r="DS41" s="3">
        <f t="shared" si="38"/>
        <v>0</v>
      </c>
      <c r="DT41" s="3">
        <f t="shared" si="38"/>
        <v>0</v>
      </c>
      <c r="DU41" s="3">
        <f t="shared" si="38"/>
        <v>0</v>
      </c>
      <c r="DV41" s="3">
        <f t="shared" si="38"/>
        <v>0</v>
      </c>
      <c r="DW41" s="3">
        <f t="shared" si="38"/>
        <v>0</v>
      </c>
      <c r="DX41" s="3">
        <f t="shared" si="38"/>
        <v>0</v>
      </c>
      <c r="DY41" s="3">
        <f t="shared" si="38"/>
        <v>0</v>
      </c>
      <c r="DZ41" s="3">
        <f t="shared" si="38"/>
        <v>0</v>
      </c>
      <c r="EA41" s="3">
        <f t="shared" si="38"/>
        <v>0</v>
      </c>
      <c r="EB41" s="3">
        <f t="shared" si="38"/>
        <v>0</v>
      </c>
      <c r="EC41" s="3">
        <f t="shared" si="38"/>
        <v>0</v>
      </c>
      <c r="ED41" s="3">
        <f t="shared" ref="ED41:FQ41" si="39">ED38*$C$40*$C$39</f>
        <v>0</v>
      </c>
      <c r="EE41" s="3">
        <f t="shared" si="39"/>
        <v>0</v>
      </c>
      <c r="EF41" s="3">
        <f t="shared" si="39"/>
        <v>0</v>
      </c>
      <c r="EG41" s="3">
        <f t="shared" si="39"/>
        <v>0</v>
      </c>
      <c r="EH41" s="3">
        <f t="shared" si="39"/>
        <v>28.86</v>
      </c>
      <c r="EI41" s="3">
        <f t="shared" si="39"/>
        <v>0</v>
      </c>
      <c r="EJ41" s="3">
        <f t="shared" si="39"/>
        <v>0</v>
      </c>
      <c r="EK41" s="3">
        <f t="shared" si="39"/>
        <v>0</v>
      </c>
      <c r="EL41" s="3">
        <f t="shared" si="39"/>
        <v>0</v>
      </c>
      <c r="EM41" s="3">
        <f t="shared" si="39"/>
        <v>0</v>
      </c>
      <c r="EN41" s="3">
        <f t="shared" si="39"/>
        <v>0</v>
      </c>
      <c r="EO41" s="3">
        <f t="shared" si="39"/>
        <v>0</v>
      </c>
      <c r="EP41" s="3">
        <f t="shared" si="39"/>
        <v>0</v>
      </c>
      <c r="EQ41" s="3">
        <f t="shared" si="39"/>
        <v>0</v>
      </c>
      <c r="ER41" s="3">
        <f t="shared" si="39"/>
        <v>0</v>
      </c>
      <c r="ES41" s="3">
        <f t="shared" si="39"/>
        <v>0</v>
      </c>
      <c r="ET41" s="3">
        <f t="shared" si="39"/>
        <v>0</v>
      </c>
      <c r="EU41" s="3">
        <f t="shared" si="39"/>
        <v>0</v>
      </c>
      <c r="EV41" s="3">
        <f t="shared" si="39"/>
        <v>0</v>
      </c>
      <c r="EW41" s="3">
        <f t="shared" si="39"/>
        <v>34.78</v>
      </c>
      <c r="EX41" s="3">
        <f t="shared" si="39"/>
        <v>0</v>
      </c>
      <c r="EY41" s="3">
        <f t="shared" si="39"/>
        <v>0</v>
      </c>
      <c r="EZ41" s="3">
        <f t="shared" si="39"/>
        <v>0</v>
      </c>
      <c r="FA41" s="3">
        <f t="shared" si="39"/>
        <v>0</v>
      </c>
      <c r="FB41" s="3">
        <f t="shared" si="39"/>
        <v>0</v>
      </c>
      <c r="FC41" s="3">
        <f t="shared" si="39"/>
        <v>0</v>
      </c>
      <c r="FD41" s="3">
        <f t="shared" si="39"/>
        <v>0</v>
      </c>
      <c r="FE41" s="3">
        <f t="shared" si="39"/>
        <v>0</v>
      </c>
      <c r="FF41" s="3">
        <f t="shared" si="39"/>
        <v>0</v>
      </c>
      <c r="FG41" s="3">
        <f t="shared" si="39"/>
        <v>38.479999999999997</v>
      </c>
      <c r="FH41" s="3">
        <f t="shared" si="39"/>
        <v>0</v>
      </c>
      <c r="FI41" s="3">
        <f t="shared" si="39"/>
        <v>0</v>
      </c>
      <c r="FJ41" s="3">
        <f t="shared" si="39"/>
        <v>0</v>
      </c>
      <c r="FK41" s="3">
        <f t="shared" si="39"/>
        <v>0</v>
      </c>
      <c r="FL41" s="3">
        <f t="shared" si="39"/>
        <v>0</v>
      </c>
      <c r="FM41" s="3">
        <f t="shared" si="39"/>
        <v>0</v>
      </c>
      <c r="FN41" s="3">
        <f t="shared" si="39"/>
        <v>0</v>
      </c>
      <c r="FO41" s="3">
        <f t="shared" si="39"/>
        <v>0</v>
      </c>
      <c r="FP41" s="3">
        <f t="shared" si="39"/>
        <v>0</v>
      </c>
      <c r="FQ41" s="3">
        <f t="shared" si="39"/>
        <v>49.95</v>
      </c>
      <c r="FR41" s="3"/>
      <c r="FS41" s="3"/>
      <c r="FT41" s="3"/>
      <c r="FU41" s="3"/>
      <c r="FV41" s="3"/>
      <c r="FW41" s="3"/>
      <c r="FX41" s="3"/>
      <c r="FY41" s="3"/>
      <c r="FZ41" s="3"/>
      <c r="GA41" s="3"/>
      <c r="GB41" s="3"/>
      <c r="GC41" s="3"/>
      <c r="GD41" s="3"/>
      <c r="GE41" s="3"/>
      <c r="GF41" s="3"/>
      <c r="GG41" s="3"/>
      <c r="GH41" s="3"/>
      <c r="GI41" s="3"/>
      <c r="GJ41" s="3"/>
      <c r="GK41" s="3"/>
      <c r="GL41" s="3"/>
      <c r="GM41" s="3"/>
      <c r="GN41" s="3"/>
      <c r="GO41" s="3"/>
      <c r="GP41" s="3"/>
      <c r="GQ41" s="3"/>
      <c r="GR41" s="3"/>
      <c r="GS41" s="3"/>
      <c r="GT41" s="3"/>
    </row>
    <row r="42" spans="1:202" s="35" customFormat="1" x14ac:dyDescent="0.25">
      <c r="A42" s="35" t="s">
        <v>55</v>
      </c>
      <c r="B42" s="35" t="s">
        <v>56</v>
      </c>
      <c r="C42" s="13"/>
      <c r="D42" s="3">
        <f>D41*0.475</f>
        <v>0</v>
      </c>
      <c r="E42" s="3">
        <f>E41*0.475</f>
        <v>0</v>
      </c>
      <c r="F42" s="3">
        <f t="shared" ref="F42:T42" si="40">F41*0.475</f>
        <v>0</v>
      </c>
      <c r="G42" s="3">
        <f t="shared" si="40"/>
        <v>0</v>
      </c>
      <c r="H42" s="3">
        <f t="shared" si="40"/>
        <v>0</v>
      </c>
      <c r="I42" s="3">
        <f t="shared" si="40"/>
        <v>0</v>
      </c>
      <c r="J42" s="3">
        <f t="shared" si="40"/>
        <v>0</v>
      </c>
      <c r="K42" s="3">
        <f t="shared" si="40"/>
        <v>0</v>
      </c>
      <c r="L42" s="3">
        <f t="shared" si="40"/>
        <v>0</v>
      </c>
      <c r="M42" s="3">
        <f t="shared" si="40"/>
        <v>0</v>
      </c>
      <c r="N42" s="3">
        <f t="shared" si="40"/>
        <v>0</v>
      </c>
      <c r="O42" s="3">
        <f t="shared" si="40"/>
        <v>0</v>
      </c>
      <c r="P42" s="3">
        <f t="shared" si="40"/>
        <v>0</v>
      </c>
      <c r="Q42" s="3">
        <f t="shared" si="40"/>
        <v>0</v>
      </c>
      <c r="R42" s="3">
        <f t="shared" si="40"/>
        <v>0</v>
      </c>
      <c r="S42" s="3">
        <f t="shared" si="40"/>
        <v>0</v>
      </c>
      <c r="T42" s="3">
        <f t="shared" si="40"/>
        <v>0</v>
      </c>
      <c r="U42" s="3">
        <f>U41*0.475</f>
        <v>0</v>
      </c>
      <c r="V42" s="3">
        <f t="shared" ref="V42:CG42" si="41">V41*0.475</f>
        <v>0</v>
      </c>
      <c r="W42" s="3">
        <f t="shared" si="41"/>
        <v>0</v>
      </c>
      <c r="X42" s="3">
        <f t="shared" si="41"/>
        <v>0</v>
      </c>
      <c r="Y42" s="3">
        <f t="shared" si="41"/>
        <v>0</v>
      </c>
      <c r="Z42" s="3">
        <f t="shared" si="41"/>
        <v>0</v>
      </c>
      <c r="AA42" s="3">
        <f t="shared" si="41"/>
        <v>0</v>
      </c>
      <c r="AB42" s="3">
        <f t="shared" si="41"/>
        <v>0</v>
      </c>
      <c r="AC42" s="3">
        <f t="shared" si="41"/>
        <v>0</v>
      </c>
      <c r="AD42" s="3">
        <f t="shared" si="41"/>
        <v>0</v>
      </c>
      <c r="AE42" s="3">
        <f t="shared" si="41"/>
        <v>0</v>
      </c>
      <c r="AF42" s="3">
        <f t="shared" si="41"/>
        <v>0</v>
      </c>
      <c r="AG42" s="6">
        <f t="shared" si="41"/>
        <v>0</v>
      </c>
      <c r="AH42" s="3">
        <f t="shared" si="41"/>
        <v>0</v>
      </c>
      <c r="AI42" s="3">
        <f t="shared" si="41"/>
        <v>0</v>
      </c>
      <c r="AJ42" s="3">
        <f t="shared" si="41"/>
        <v>0</v>
      </c>
      <c r="AK42" s="3">
        <f t="shared" si="41"/>
        <v>0</v>
      </c>
      <c r="AL42" s="3">
        <f t="shared" si="41"/>
        <v>0</v>
      </c>
      <c r="AM42" s="3">
        <f t="shared" si="41"/>
        <v>0</v>
      </c>
      <c r="AN42" s="3">
        <f t="shared" si="41"/>
        <v>0</v>
      </c>
      <c r="AO42" s="3">
        <f t="shared" si="41"/>
        <v>0</v>
      </c>
      <c r="AP42" s="3">
        <f t="shared" si="41"/>
        <v>0</v>
      </c>
      <c r="AQ42" s="3">
        <f t="shared" si="41"/>
        <v>0</v>
      </c>
      <c r="AR42" s="3">
        <f t="shared" si="41"/>
        <v>0</v>
      </c>
      <c r="AS42" s="3">
        <f t="shared" si="41"/>
        <v>0</v>
      </c>
      <c r="AT42" s="3">
        <f t="shared" si="41"/>
        <v>0</v>
      </c>
      <c r="AU42" s="3">
        <f t="shared" si="41"/>
        <v>0</v>
      </c>
      <c r="AV42" s="3">
        <f t="shared" si="41"/>
        <v>0</v>
      </c>
      <c r="AW42" s="3">
        <f t="shared" si="41"/>
        <v>0</v>
      </c>
      <c r="AX42" s="3">
        <f t="shared" si="41"/>
        <v>0</v>
      </c>
      <c r="AY42" s="3">
        <f t="shared" si="41"/>
        <v>0</v>
      </c>
      <c r="AZ42" s="3">
        <f t="shared" si="41"/>
        <v>0</v>
      </c>
      <c r="BA42" s="3">
        <f t="shared" si="41"/>
        <v>0</v>
      </c>
      <c r="BB42" s="3">
        <f t="shared" si="41"/>
        <v>0</v>
      </c>
      <c r="BC42" s="3">
        <f t="shared" si="41"/>
        <v>0</v>
      </c>
      <c r="BD42" s="3">
        <f t="shared" si="41"/>
        <v>0</v>
      </c>
      <c r="BE42" s="3">
        <f t="shared" si="41"/>
        <v>0</v>
      </c>
      <c r="BF42" s="3">
        <f t="shared" si="41"/>
        <v>0</v>
      </c>
      <c r="BG42" s="3">
        <f t="shared" si="41"/>
        <v>0</v>
      </c>
      <c r="BH42" s="3">
        <f t="shared" si="41"/>
        <v>0</v>
      </c>
      <c r="BI42" s="3">
        <f t="shared" si="41"/>
        <v>0</v>
      </c>
      <c r="BJ42" s="3">
        <f t="shared" si="41"/>
        <v>0</v>
      </c>
      <c r="BK42" s="3">
        <f t="shared" si="41"/>
        <v>0</v>
      </c>
      <c r="BL42" s="3">
        <f t="shared" si="41"/>
        <v>0</v>
      </c>
      <c r="BM42" s="3">
        <f t="shared" si="41"/>
        <v>0</v>
      </c>
      <c r="BN42" s="3">
        <f t="shared" si="41"/>
        <v>0</v>
      </c>
      <c r="BO42" s="3">
        <f t="shared" si="41"/>
        <v>0</v>
      </c>
      <c r="BP42" s="3">
        <f t="shared" si="41"/>
        <v>0</v>
      </c>
      <c r="BQ42" s="3">
        <f t="shared" si="41"/>
        <v>0</v>
      </c>
      <c r="BR42" s="3">
        <f t="shared" si="41"/>
        <v>0</v>
      </c>
      <c r="BS42" s="3">
        <f t="shared" si="41"/>
        <v>0</v>
      </c>
      <c r="BT42" s="3">
        <f t="shared" si="41"/>
        <v>0</v>
      </c>
      <c r="BU42" s="3">
        <f t="shared" si="41"/>
        <v>0</v>
      </c>
      <c r="BV42" s="3">
        <f t="shared" si="41"/>
        <v>0</v>
      </c>
      <c r="BW42" s="3">
        <f t="shared" si="41"/>
        <v>0</v>
      </c>
      <c r="BX42" s="3">
        <f t="shared" si="41"/>
        <v>0</v>
      </c>
      <c r="BY42" s="3">
        <f t="shared" si="41"/>
        <v>0</v>
      </c>
      <c r="BZ42" s="3">
        <f t="shared" si="41"/>
        <v>35.378475000000002</v>
      </c>
      <c r="CA42" s="3">
        <f t="shared" si="41"/>
        <v>0</v>
      </c>
      <c r="CB42" s="3">
        <f t="shared" si="41"/>
        <v>0</v>
      </c>
      <c r="CC42" s="3">
        <f t="shared" si="41"/>
        <v>0</v>
      </c>
      <c r="CD42" s="3">
        <f t="shared" si="41"/>
        <v>0</v>
      </c>
      <c r="CE42" s="3">
        <f t="shared" si="41"/>
        <v>0</v>
      </c>
      <c r="CF42" s="3">
        <f t="shared" si="41"/>
        <v>0</v>
      </c>
      <c r="CG42" s="3">
        <f t="shared" si="41"/>
        <v>0</v>
      </c>
      <c r="CH42" s="3">
        <f t="shared" ref="CH42:DD42" si="42">CH41*0.475</f>
        <v>0</v>
      </c>
      <c r="CI42" s="3">
        <f t="shared" si="42"/>
        <v>0</v>
      </c>
      <c r="CJ42" s="3">
        <f t="shared" si="42"/>
        <v>0</v>
      </c>
      <c r="CK42" s="3">
        <f t="shared" si="42"/>
        <v>0</v>
      </c>
      <c r="CL42" s="3">
        <f t="shared" si="42"/>
        <v>0</v>
      </c>
      <c r="CM42" s="3">
        <f t="shared" si="42"/>
        <v>0</v>
      </c>
      <c r="CN42" s="3">
        <f t="shared" si="42"/>
        <v>0</v>
      </c>
      <c r="CO42" s="3">
        <f t="shared" si="42"/>
        <v>0</v>
      </c>
      <c r="CP42" s="3">
        <f t="shared" si="42"/>
        <v>0</v>
      </c>
      <c r="CQ42" s="3">
        <f t="shared" si="42"/>
        <v>0</v>
      </c>
      <c r="CR42" s="3">
        <f t="shared" si="42"/>
        <v>0</v>
      </c>
      <c r="CS42" s="3">
        <f t="shared" si="42"/>
        <v>0</v>
      </c>
      <c r="CT42" s="3">
        <f t="shared" si="42"/>
        <v>17.574999999999999</v>
      </c>
      <c r="CU42" s="3">
        <f t="shared" si="42"/>
        <v>0</v>
      </c>
      <c r="CV42" s="3">
        <f t="shared" si="42"/>
        <v>0</v>
      </c>
      <c r="CW42" s="3">
        <f t="shared" si="42"/>
        <v>0</v>
      </c>
      <c r="CX42" s="3">
        <f t="shared" si="42"/>
        <v>0</v>
      </c>
      <c r="CY42" s="3">
        <f t="shared" si="42"/>
        <v>0</v>
      </c>
      <c r="CZ42" s="3">
        <f t="shared" si="42"/>
        <v>0</v>
      </c>
      <c r="DA42" s="3">
        <f t="shared" si="42"/>
        <v>0</v>
      </c>
      <c r="DB42" s="3">
        <f t="shared" si="42"/>
        <v>0</v>
      </c>
      <c r="DC42" s="3">
        <f t="shared" si="42"/>
        <v>0</v>
      </c>
      <c r="DD42" s="3">
        <f t="shared" si="42"/>
        <v>0</v>
      </c>
      <c r="DE42" s="3">
        <f t="shared" ref="DE42:DT42" si="43">DE41*0.475</f>
        <v>0</v>
      </c>
      <c r="DF42" s="3">
        <f t="shared" si="43"/>
        <v>0</v>
      </c>
      <c r="DG42" s="3">
        <f t="shared" si="43"/>
        <v>0</v>
      </c>
      <c r="DH42" s="3">
        <f t="shared" si="43"/>
        <v>0</v>
      </c>
      <c r="DI42" s="3">
        <f t="shared" si="43"/>
        <v>0</v>
      </c>
      <c r="DJ42" s="3">
        <f t="shared" si="43"/>
        <v>0</v>
      </c>
      <c r="DK42" s="3">
        <f t="shared" si="43"/>
        <v>0</v>
      </c>
      <c r="DL42" s="3">
        <f t="shared" si="43"/>
        <v>0</v>
      </c>
      <c r="DM42" s="3">
        <f t="shared" si="43"/>
        <v>0</v>
      </c>
      <c r="DN42" s="3">
        <f t="shared" si="43"/>
        <v>14.587249999999999</v>
      </c>
      <c r="DO42" s="3">
        <f t="shared" si="43"/>
        <v>0</v>
      </c>
      <c r="DP42" s="3">
        <f t="shared" si="43"/>
        <v>0</v>
      </c>
      <c r="DQ42" s="3">
        <f t="shared" si="43"/>
        <v>0</v>
      </c>
      <c r="DR42" s="3">
        <f t="shared" si="43"/>
        <v>0</v>
      </c>
      <c r="DS42" s="3">
        <f t="shared" si="43"/>
        <v>0</v>
      </c>
      <c r="DT42" s="3">
        <f t="shared" si="43"/>
        <v>0</v>
      </c>
      <c r="DU42" s="3">
        <f t="shared" ref="DU42:FQ42" si="44">DU41*0.475</f>
        <v>0</v>
      </c>
      <c r="DV42" s="3">
        <f t="shared" si="44"/>
        <v>0</v>
      </c>
      <c r="DW42" s="3">
        <f t="shared" si="44"/>
        <v>0</v>
      </c>
      <c r="DX42" s="3">
        <f t="shared" si="44"/>
        <v>0</v>
      </c>
      <c r="DY42" s="3">
        <f t="shared" si="44"/>
        <v>0</v>
      </c>
      <c r="DZ42" s="3">
        <f t="shared" si="44"/>
        <v>0</v>
      </c>
      <c r="EA42" s="3">
        <f t="shared" si="44"/>
        <v>0</v>
      </c>
      <c r="EB42" s="3">
        <f t="shared" si="44"/>
        <v>0</v>
      </c>
      <c r="EC42" s="3">
        <f t="shared" si="44"/>
        <v>0</v>
      </c>
      <c r="ED42" s="3">
        <f t="shared" si="44"/>
        <v>0</v>
      </c>
      <c r="EE42" s="3">
        <f t="shared" si="44"/>
        <v>0</v>
      </c>
      <c r="EF42" s="3">
        <f t="shared" si="44"/>
        <v>0</v>
      </c>
      <c r="EG42" s="3">
        <f t="shared" si="44"/>
        <v>0</v>
      </c>
      <c r="EH42" s="3">
        <f t="shared" si="44"/>
        <v>13.708499999999999</v>
      </c>
      <c r="EI42" s="3">
        <f t="shared" si="44"/>
        <v>0</v>
      </c>
      <c r="EJ42" s="3">
        <f t="shared" si="44"/>
        <v>0</v>
      </c>
      <c r="EK42" s="3">
        <f t="shared" si="44"/>
        <v>0</v>
      </c>
      <c r="EL42" s="3">
        <f t="shared" si="44"/>
        <v>0</v>
      </c>
      <c r="EM42" s="3">
        <f t="shared" si="44"/>
        <v>0</v>
      </c>
      <c r="EN42" s="3">
        <f t="shared" si="44"/>
        <v>0</v>
      </c>
      <c r="EO42" s="3">
        <f t="shared" si="44"/>
        <v>0</v>
      </c>
      <c r="EP42" s="3">
        <f t="shared" si="44"/>
        <v>0</v>
      </c>
      <c r="EQ42" s="3">
        <f t="shared" si="44"/>
        <v>0</v>
      </c>
      <c r="ER42" s="3">
        <f t="shared" si="44"/>
        <v>0</v>
      </c>
      <c r="ES42" s="3">
        <f t="shared" si="44"/>
        <v>0</v>
      </c>
      <c r="ET42" s="3">
        <f t="shared" si="44"/>
        <v>0</v>
      </c>
      <c r="EU42" s="3">
        <f t="shared" si="44"/>
        <v>0</v>
      </c>
      <c r="EV42" s="3">
        <f t="shared" si="44"/>
        <v>0</v>
      </c>
      <c r="EW42" s="3">
        <f t="shared" si="44"/>
        <v>16.520499999999998</v>
      </c>
      <c r="EX42" s="3">
        <f t="shared" si="44"/>
        <v>0</v>
      </c>
      <c r="EY42" s="3">
        <f t="shared" si="44"/>
        <v>0</v>
      </c>
      <c r="EZ42" s="3">
        <f t="shared" si="44"/>
        <v>0</v>
      </c>
      <c r="FA42" s="3">
        <f t="shared" si="44"/>
        <v>0</v>
      </c>
      <c r="FB42" s="3">
        <f t="shared" si="44"/>
        <v>0</v>
      </c>
      <c r="FC42" s="3">
        <f t="shared" si="44"/>
        <v>0</v>
      </c>
      <c r="FD42" s="3">
        <f t="shared" si="44"/>
        <v>0</v>
      </c>
      <c r="FE42" s="3">
        <f t="shared" si="44"/>
        <v>0</v>
      </c>
      <c r="FF42" s="3">
        <f t="shared" si="44"/>
        <v>0</v>
      </c>
      <c r="FG42" s="3">
        <f t="shared" si="44"/>
        <v>18.277999999999999</v>
      </c>
      <c r="FH42" s="3">
        <f t="shared" si="44"/>
        <v>0</v>
      </c>
      <c r="FI42" s="3">
        <f t="shared" si="44"/>
        <v>0</v>
      </c>
      <c r="FJ42" s="3">
        <f t="shared" si="44"/>
        <v>0</v>
      </c>
      <c r="FK42" s="3">
        <f t="shared" si="44"/>
        <v>0</v>
      </c>
      <c r="FL42" s="3">
        <f t="shared" si="44"/>
        <v>0</v>
      </c>
      <c r="FM42" s="3">
        <f t="shared" si="44"/>
        <v>0</v>
      </c>
      <c r="FN42" s="3">
        <f t="shared" si="44"/>
        <v>0</v>
      </c>
      <c r="FO42" s="3">
        <f t="shared" si="44"/>
        <v>0</v>
      </c>
      <c r="FP42" s="3">
        <f t="shared" si="44"/>
        <v>0</v>
      </c>
      <c r="FQ42" s="3">
        <f t="shared" si="44"/>
        <v>23.72625</v>
      </c>
      <c r="FR42" s="3"/>
      <c r="FS42" s="3"/>
      <c r="FT42" s="3"/>
      <c r="FU42" s="3"/>
      <c r="FV42" s="3"/>
      <c r="FW42" s="3"/>
      <c r="FX42" s="3"/>
      <c r="FY42" s="3"/>
      <c r="FZ42" s="3"/>
      <c r="GA42" s="3"/>
      <c r="GB42" s="3"/>
      <c r="GC42" s="3"/>
      <c r="GD42" s="3"/>
      <c r="GE42" s="3"/>
      <c r="GF42" s="3"/>
      <c r="GG42" s="3"/>
      <c r="GH42" s="3"/>
      <c r="GI42" s="3"/>
      <c r="GJ42" s="3"/>
      <c r="GK42" s="3"/>
      <c r="GL42" s="3"/>
      <c r="GM42" s="3"/>
      <c r="GN42" s="3"/>
      <c r="GO42" s="3"/>
      <c r="GP42" s="3"/>
      <c r="GQ42" s="3"/>
      <c r="GR42" s="3"/>
      <c r="GS42" s="3"/>
      <c r="GT42" s="3"/>
    </row>
    <row r="43" spans="1:202" s="35" customFormat="1" x14ac:dyDescent="0.25">
      <c r="A43" s="35" t="s">
        <v>57</v>
      </c>
      <c r="C43" s="20">
        <v>0.5</v>
      </c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6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  <c r="CI43" s="3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3"/>
      <c r="DA43" s="3"/>
      <c r="DB43" s="3"/>
      <c r="DC43" s="3"/>
      <c r="DD43" s="3"/>
      <c r="DE43" s="3"/>
      <c r="DF43" s="3"/>
      <c r="DG43" s="3"/>
      <c r="DH43" s="3"/>
      <c r="DI43" s="3"/>
      <c r="DJ43" s="3"/>
      <c r="DK43" s="3"/>
      <c r="DL43" s="3"/>
      <c r="DM43" s="3"/>
      <c r="DN43" s="3"/>
      <c r="DO43" s="3"/>
      <c r="DP43" s="3"/>
      <c r="DQ43" s="3"/>
      <c r="DR43" s="3"/>
      <c r="DS43" s="3"/>
      <c r="DT43" s="3"/>
      <c r="DU43" s="3"/>
      <c r="DV43" s="3"/>
      <c r="DW43" s="3"/>
      <c r="DX43" s="3"/>
      <c r="DY43" s="3"/>
      <c r="DZ43" s="3"/>
      <c r="EA43" s="3"/>
      <c r="EB43" s="3"/>
      <c r="EC43" s="3"/>
      <c r="ED43" s="3"/>
      <c r="EE43" s="3"/>
      <c r="EF43" s="3"/>
      <c r="EG43" s="3"/>
      <c r="EH43" s="3"/>
      <c r="EI43" s="3"/>
      <c r="EJ43" s="3"/>
      <c r="EK43" s="3"/>
      <c r="EL43" s="3"/>
      <c r="EM43" s="3"/>
      <c r="EN43" s="3"/>
      <c r="EO43" s="3"/>
      <c r="EP43" s="3"/>
      <c r="EQ43" s="3"/>
      <c r="ER43" s="3"/>
      <c r="ES43" s="3"/>
      <c r="ET43" s="3"/>
      <c r="EU43" s="3"/>
      <c r="EV43" s="3"/>
      <c r="EW43" s="3"/>
      <c r="EX43" s="3"/>
      <c r="EY43" s="3"/>
      <c r="EZ43" s="3"/>
      <c r="FA43" s="3"/>
      <c r="FB43" s="3"/>
      <c r="FC43" s="3"/>
      <c r="FD43" s="3"/>
      <c r="FE43" s="3"/>
      <c r="FF43" s="3"/>
      <c r="FG43" s="3"/>
      <c r="FH43" s="3"/>
      <c r="FI43" s="3"/>
      <c r="FJ43" s="3"/>
      <c r="FK43" s="3"/>
      <c r="FL43" s="3"/>
      <c r="FM43" s="3"/>
      <c r="FN43" s="3"/>
      <c r="FO43" s="3"/>
      <c r="FP43" s="3"/>
      <c r="FQ43" s="3"/>
      <c r="FR43" s="3"/>
      <c r="FS43" s="3"/>
      <c r="FT43" s="3"/>
      <c r="FU43" s="3"/>
      <c r="FV43" s="3"/>
      <c r="FW43" s="3"/>
      <c r="FX43" s="3"/>
      <c r="FY43" s="3"/>
      <c r="FZ43" s="3"/>
      <c r="GA43" s="3"/>
      <c r="GB43" s="3"/>
      <c r="GC43" s="3"/>
      <c r="GD43" s="3"/>
      <c r="GE43" s="3"/>
      <c r="GF43" s="3"/>
      <c r="GG43" s="3"/>
      <c r="GH43" s="3"/>
      <c r="GI43" s="3"/>
      <c r="GJ43" s="3"/>
      <c r="GK43" s="3"/>
      <c r="GL43" s="3"/>
      <c r="GM43" s="3"/>
      <c r="GN43" s="3"/>
      <c r="GO43" s="3"/>
      <c r="GP43" s="3"/>
      <c r="GQ43" s="3"/>
      <c r="GR43" s="3"/>
      <c r="GS43" s="3"/>
      <c r="GT43" s="3"/>
    </row>
    <row r="44" spans="1:202" s="35" customFormat="1" x14ac:dyDescent="0.25">
      <c r="A44" s="21" t="s">
        <v>58</v>
      </c>
      <c r="C44" s="13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3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2"/>
      <c r="AS44" s="22"/>
      <c r="AT44" s="22"/>
      <c r="AU44" s="22"/>
      <c r="AV44" s="22"/>
      <c r="AW44" s="22"/>
      <c r="AX44" s="22"/>
      <c r="AY44" s="22"/>
      <c r="AZ44" s="22"/>
      <c r="BA44" s="22"/>
      <c r="BB44" s="22"/>
      <c r="BC44" s="22"/>
      <c r="BD44" s="22"/>
      <c r="BE44" s="22"/>
      <c r="BF44" s="22"/>
      <c r="BG44" s="22"/>
      <c r="BH44" s="22"/>
      <c r="BI44" s="22"/>
      <c r="BJ44" s="22"/>
      <c r="BK44" s="22"/>
      <c r="BL44" s="22"/>
      <c r="BM44" s="22"/>
      <c r="BN44" s="22"/>
      <c r="BO44" s="22"/>
      <c r="BP44" s="22"/>
      <c r="BQ44" s="22"/>
      <c r="BR44" s="22"/>
      <c r="BS44" s="22"/>
      <c r="BT44" s="22"/>
      <c r="BU44" s="22"/>
      <c r="BV44" s="22"/>
      <c r="BW44" s="22"/>
      <c r="BX44" s="22"/>
      <c r="BY44" s="22"/>
      <c r="BZ44" s="40">
        <f>0</f>
        <v>0</v>
      </c>
      <c r="CA44" s="22"/>
      <c r="CB44" s="22"/>
      <c r="CC44" s="22"/>
      <c r="CD44" s="22"/>
      <c r="CE44" s="22"/>
      <c r="CF44" s="22"/>
      <c r="CG44" s="22"/>
      <c r="CH44" s="22"/>
      <c r="CI44" s="22"/>
      <c r="CJ44" s="22"/>
      <c r="CK44" s="22"/>
      <c r="CL44" s="22"/>
      <c r="CM44" s="22"/>
      <c r="CN44" s="22"/>
      <c r="CO44" s="22"/>
      <c r="CP44" s="22"/>
      <c r="CQ44" s="22"/>
      <c r="CR44" s="22"/>
      <c r="CS44" s="22"/>
      <c r="CT44" s="40">
        <v>0</v>
      </c>
      <c r="CU44" s="22"/>
      <c r="CV44" s="22"/>
      <c r="CW44" s="22"/>
      <c r="CX44" s="22"/>
      <c r="CY44" s="22"/>
      <c r="CZ44" s="22"/>
      <c r="DA44" s="22"/>
      <c r="DB44" s="22"/>
      <c r="DC44" s="22"/>
      <c r="DD44" s="22"/>
      <c r="DE44" s="22"/>
      <c r="DF44" s="22"/>
      <c r="DG44" s="22"/>
      <c r="DH44" s="22"/>
      <c r="DI44" s="22"/>
      <c r="DJ44" s="22"/>
      <c r="DK44" s="22"/>
      <c r="DL44" s="22"/>
      <c r="DM44" s="22"/>
      <c r="DN44" s="40">
        <v>0</v>
      </c>
      <c r="DO44" s="22"/>
      <c r="DP44" s="22"/>
      <c r="DQ44" s="22"/>
      <c r="DR44" s="22"/>
      <c r="DS44" s="22"/>
      <c r="DT44" s="22"/>
      <c r="DU44" s="22"/>
      <c r="DV44" s="22"/>
      <c r="DW44" s="22"/>
      <c r="DX44" s="22"/>
      <c r="DY44" s="22"/>
      <c r="DZ44" s="22"/>
      <c r="EA44" s="22"/>
      <c r="EB44" s="22"/>
      <c r="EC44" s="22"/>
      <c r="ED44" s="22"/>
      <c r="EE44" s="22"/>
      <c r="EF44" s="22"/>
      <c r="EG44" s="22"/>
      <c r="EH44" s="22">
        <f>30%*C43/C39</f>
        <v>0.15</v>
      </c>
      <c r="EI44" s="22"/>
      <c r="EJ44" s="22"/>
      <c r="EK44" s="22"/>
      <c r="EL44" s="22"/>
      <c r="EM44" s="22"/>
      <c r="EN44" s="22"/>
      <c r="EO44" s="22"/>
      <c r="EP44" s="22"/>
      <c r="EQ44" s="22"/>
      <c r="ER44" s="22"/>
      <c r="ES44" s="22"/>
      <c r="ET44" s="22"/>
      <c r="EU44" s="22"/>
      <c r="EV44" s="22"/>
      <c r="EW44" s="22">
        <f>50%*C43/C39</f>
        <v>0.25</v>
      </c>
      <c r="EX44" s="22"/>
      <c r="EY44" s="22"/>
      <c r="EZ44" s="22"/>
      <c r="FA44" s="22"/>
      <c r="FB44" s="22"/>
      <c r="FC44" s="22"/>
      <c r="FD44" s="22"/>
      <c r="FE44" s="22"/>
      <c r="FF44" s="22"/>
      <c r="FG44" s="22">
        <f>70%*C43/C39</f>
        <v>0.35</v>
      </c>
      <c r="FH44" s="22"/>
      <c r="FI44" s="22"/>
      <c r="FJ44" s="22"/>
      <c r="FK44" s="22"/>
      <c r="FL44" s="22"/>
      <c r="FM44" s="22"/>
      <c r="FN44" s="22"/>
      <c r="FO44" s="22"/>
      <c r="FP44" s="22"/>
      <c r="FQ44" s="22">
        <f>80%*C43/C39</f>
        <v>0.4</v>
      </c>
      <c r="FR44" s="22"/>
      <c r="FS44" s="22"/>
      <c r="FT44" s="22"/>
      <c r="FU44" s="22"/>
      <c r="FV44" s="22"/>
      <c r="FW44" s="22"/>
      <c r="FX44" s="22"/>
      <c r="FY44" s="22"/>
      <c r="FZ44" s="22"/>
      <c r="GA44" s="22"/>
      <c r="GB44" s="22"/>
      <c r="GC44" s="22"/>
      <c r="GD44" s="22"/>
      <c r="GE44" s="22"/>
      <c r="GF44" s="22"/>
      <c r="GG44" s="22"/>
      <c r="GH44" s="22"/>
      <c r="GI44" s="22"/>
      <c r="GJ44" s="22"/>
      <c r="GK44" s="22"/>
      <c r="GL44" s="22"/>
      <c r="GM44" s="22"/>
      <c r="GN44" s="22"/>
      <c r="GO44" s="22"/>
      <c r="GP44" s="22"/>
      <c r="GQ44" s="22"/>
      <c r="GR44" s="22"/>
      <c r="GS44" s="22"/>
      <c r="GT44" s="22"/>
    </row>
    <row r="45" spans="1:202" s="35" customFormat="1" x14ac:dyDescent="0.25">
      <c r="A45" s="21" t="s">
        <v>59</v>
      </c>
      <c r="C45" s="13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3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2"/>
      <c r="AS45" s="22"/>
      <c r="AT45" s="22"/>
      <c r="AU45" s="22"/>
      <c r="AV45" s="22"/>
      <c r="AW45" s="22"/>
      <c r="AX45" s="22"/>
      <c r="AY45" s="22"/>
      <c r="AZ45" s="22"/>
      <c r="BA45" s="22"/>
      <c r="BB45" s="22"/>
      <c r="BC45" s="22"/>
      <c r="BD45" s="22"/>
      <c r="BE45" s="22"/>
      <c r="BF45" s="22"/>
      <c r="BG45" s="22"/>
      <c r="BH45" s="22"/>
      <c r="BI45" s="22"/>
      <c r="BJ45" s="22"/>
      <c r="BK45" s="22"/>
      <c r="BL45" s="22"/>
      <c r="BM45" s="22"/>
      <c r="BN45" s="22"/>
      <c r="BO45" s="22"/>
      <c r="BP45" s="22"/>
      <c r="BQ45" s="22"/>
      <c r="BR45" s="22"/>
      <c r="BS45" s="22"/>
      <c r="BT45" s="22"/>
      <c r="BU45" s="22"/>
      <c r="BV45" s="22"/>
      <c r="BW45" s="22"/>
      <c r="BX45" s="22"/>
      <c r="BY45" s="22"/>
      <c r="BZ45" s="22">
        <f>40%*$C$15/$C$11+(1-40%*$C$15/$C$11)*50%</f>
        <v>0.60000000000000009</v>
      </c>
      <c r="CA45" s="22"/>
      <c r="CB45" s="22"/>
      <c r="CC45" s="22"/>
      <c r="CD45" s="22"/>
      <c r="CE45" s="22"/>
      <c r="CF45" s="22"/>
      <c r="CG45" s="22"/>
      <c r="CH45" s="22"/>
      <c r="CI45" s="22"/>
      <c r="CJ45" s="22"/>
      <c r="CK45" s="22"/>
      <c r="CL45" s="22"/>
      <c r="CM45" s="22"/>
      <c r="CN45" s="22"/>
      <c r="CO45" s="22"/>
      <c r="CP45" s="22"/>
      <c r="CQ45" s="22"/>
      <c r="CR45" s="22"/>
      <c r="CS45" s="22"/>
      <c r="CT45" s="22">
        <f>60%*$C$15/$C$11+(1-60%*$C$15/$C$11)*50%</f>
        <v>0.64999999999999991</v>
      </c>
      <c r="CU45" s="22"/>
      <c r="CV45" s="22"/>
      <c r="CW45" s="22"/>
      <c r="CX45" s="22"/>
      <c r="CY45" s="22"/>
      <c r="CZ45" s="22"/>
      <c r="DA45" s="22"/>
      <c r="DB45" s="22"/>
      <c r="DC45" s="22"/>
      <c r="DD45" s="22"/>
      <c r="DE45" s="22"/>
      <c r="DF45" s="22"/>
      <c r="DG45" s="22"/>
      <c r="DH45" s="22"/>
      <c r="DI45" s="22"/>
      <c r="DJ45" s="22"/>
      <c r="DK45" s="22"/>
      <c r="DL45" s="22"/>
      <c r="DM45" s="22"/>
      <c r="DN45" s="22">
        <f>70%*C43/C39+(1-70%*C43/C39)*50%</f>
        <v>0.67500000000000004</v>
      </c>
      <c r="DO45" s="22"/>
      <c r="DP45" s="22"/>
      <c r="DQ45" s="22"/>
      <c r="DR45" s="22"/>
      <c r="DS45" s="22"/>
      <c r="DT45" s="22"/>
      <c r="DU45" s="22"/>
      <c r="DV45" s="22"/>
      <c r="DW45" s="22"/>
      <c r="DX45" s="22"/>
      <c r="DY45" s="22"/>
      <c r="DZ45" s="22"/>
      <c r="EA45" s="22"/>
      <c r="EB45" s="22"/>
      <c r="EC45" s="22"/>
      <c r="ED45" s="22"/>
      <c r="EE45" s="22"/>
      <c r="EF45" s="22"/>
      <c r="EG45" s="22"/>
      <c r="EH45" s="22">
        <f>50%*C43/C39+(1-80%*C43/C39)*50%</f>
        <v>0.55000000000000004</v>
      </c>
      <c r="EI45" s="22"/>
      <c r="EJ45" s="22"/>
      <c r="EK45" s="22"/>
      <c r="EL45" s="22"/>
      <c r="EM45" s="22"/>
      <c r="EN45" s="22"/>
      <c r="EO45" s="22"/>
      <c r="EP45" s="22"/>
      <c r="EQ45" s="22"/>
      <c r="ER45" s="22"/>
      <c r="ES45" s="22"/>
      <c r="ET45" s="22"/>
      <c r="EU45" s="22"/>
      <c r="EV45" s="22"/>
      <c r="EW45" s="22">
        <f>50%*C43/C39+(1-100%*C43/C39)*50%</f>
        <v>0.5</v>
      </c>
      <c r="EX45" s="22"/>
      <c r="EY45" s="22"/>
      <c r="EZ45" s="22"/>
      <c r="FA45" s="22"/>
      <c r="FB45" s="22"/>
      <c r="FC45" s="22"/>
      <c r="FD45" s="22"/>
      <c r="FE45" s="22"/>
      <c r="FF45" s="22"/>
      <c r="FG45" s="22">
        <f>30%*C43/C39+(1-100%*C43/C39)*50%</f>
        <v>0.4</v>
      </c>
      <c r="FH45" s="22"/>
      <c r="FI45" s="22"/>
      <c r="FJ45" s="22"/>
      <c r="FK45" s="22"/>
      <c r="FL45" s="22"/>
      <c r="FM45" s="22"/>
      <c r="FN45" s="22"/>
      <c r="FO45" s="22"/>
      <c r="FP45" s="22"/>
      <c r="FQ45" s="22">
        <f>20%*C43/C39+(1-100%*C43/C39)*50%</f>
        <v>0.35</v>
      </c>
      <c r="FR45" s="22"/>
      <c r="FS45" s="22"/>
      <c r="FT45" s="22"/>
      <c r="FU45" s="22"/>
      <c r="FV45" s="22"/>
      <c r="FW45" s="22"/>
      <c r="FX45" s="22"/>
      <c r="FY45" s="22"/>
      <c r="FZ45" s="22"/>
      <c r="GA45" s="22"/>
      <c r="GB45" s="22"/>
      <c r="GC45" s="22"/>
      <c r="GD45" s="22"/>
      <c r="GE45" s="22"/>
      <c r="GF45" s="22"/>
      <c r="GG45" s="22"/>
      <c r="GH45" s="22"/>
      <c r="GI45" s="22"/>
      <c r="GJ45" s="22"/>
      <c r="GK45" s="22"/>
      <c r="GL45" s="22"/>
      <c r="GM45" s="22"/>
      <c r="GN45" s="22"/>
      <c r="GO45" s="22"/>
      <c r="GP45" s="22"/>
      <c r="GQ45" s="22"/>
      <c r="GR45" s="22"/>
      <c r="GS45" s="22"/>
      <c r="GT45" s="22"/>
    </row>
    <row r="46" spans="1:202" s="35" customFormat="1" x14ac:dyDescent="0.25">
      <c r="A46" s="21" t="s">
        <v>60</v>
      </c>
      <c r="C46" s="13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3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2"/>
      <c r="AS46" s="22"/>
      <c r="AT46" s="22"/>
      <c r="AU46" s="22"/>
      <c r="AV46" s="22"/>
      <c r="AW46" s="22"/>
      <c r="AX46" s="22"/>
      <c r="AY46" s="22"/>
      <c r="AZ46" s="22"/>
      <c r="BA46" s="22"/>
      <c r="BB46" s="22"/>
      <c r="BC46" s="22"/>
      <c r="BD46" s="22"/>
      <c r="BE46" s="22"/>
      <c r="BF46" s="22"/>
      <c r="BG46" s="22"/>
      <c r="BH46" s="22"/>
      <c r="BI46" s="22"/>
      <c r="BJ46" s="22"/>
      <c r="BK46" s="22"/>
      <c r="BL46" s="22"/>
      <c r="BM46" s="22"/>
      <c r="BN46" s="22"/>
      <c r="BO46" s="22"/>
      <c r="BP46" s="22"/>
      <c r="BQ46" s="22"/>
      <c r="BR46" s="22"/>
      <c r="BS46" s="22"/>
      <c r="BT46" s="22"/>
      <c r="BU46" s="22"/>
      <c r="BV46" s="22"/>
      <c r="BW46" s="22"/>
      <c r="BX46" s="22"/>
      <c r="BY46" s="22"/>
      <c r="BZ46" s="22">
        <f>(1-40%*$C$15/$C$11)*50%</f>
        <v>0.4</v>
      </c>
      <c r="CA46" s="22"/>
      <c r="CB46" s="22"/>
      <c r="CC46" s="22"/>
      <c r="CD46" s="22"/>
      <c r="CE46" s="22"/>
      <c r="CF46" s="22"/>
      <c r="CG46" s="22"/>
      <c r="CH46" s="22"/>
      <c r="CI46" s="22"/>
      <c r="CJ46" s="22"/>
      <c r="CK46" s="22"/>
      <c r="CL46" s="22"/>
      <c r="CM46" s="22"/>
      <c r="CN46" s="22"/>
      <c r="CO46" s="22"/>
      <c r="CP46" s="22"/>
      <c r="CQ46" s="22"/>
      <c r="CR46" s="22"/>
      <c r="CS46" s="22"/>
      <c r="CT46" s="22">
        <f>(1-60%*$C$15/$C$11)*50%</f>
        <v>0.35</v>
      </c>
      <c r="CU46" s="22"/>
      <c r="CV46" s="22"/>
      <c r="CW46" s="22"/>
      <c r="CX46" s="22"/>
      <c r="CY46" s="22"/>
      <c r="CZ46" s="22"/>
      <c r="DA46" s="22"/>
      <c r="DB46" s="22"/>
      <c r="DC46" s="22"/>
      <c r="DD46" s="22"/>
      <c r="DE46" s="22"/>
      <c r="DF46" s="22"/>
      <c r="DG46" s="22"/>
      <c r="DH46" s="22"/>
      <c r="DI46" s="22"/>
      <c r="DJ46" s="22"/>
      <c r="DK46" s="22"/>
      <c r="DL46" s="22"/>
      <c r="DM46" s="22"/>
      <c r="DN46" s="22">
        <f>(1-70%*C43/C39)*50%</f>
        <v>0.32500000000000001</v>
      </c>
      <c r="DO46" s="22"/>
      <c r="DP46" s="22"/>
      <c r="DQ46" s="22"/>
      <c r="DR46" s="22"/>
      <c r="DS46" s="22"/>
      <c r="DT46" s="22"/>
      <c r="DU46" s="22"/>
      <c r="DV46" s="22"/>
      <c r="DW46" s="22"/>
      <c r="DX46" s="22"/>
      <c r="DY46" s="22"/>
      <c r="DZ46" s="22"/>
      <c r="EA46" s="22"/>
      <c r="EB46" s="22"/>
      <c r="EC46" s="22"/>
      <c r="ED46" s="22"/>
      <c r="EE46" s="22"/>
      <c r="EF46" s="22"/>
      <c r="EG46" s="22"/>
      <c r="EH46" s="22">
        <f>(1-80%*C43/C39)*50%</f>
        <v>0.3</v>
      </c>
      <c r="EI46" s="22"/>
      <c r="EJ46" s="22"/>
      <c r="EK46" s="22"/>
      <c r="EL46" s="22"/>
      <c r="EM46" s="22"/>
      <c r="EN46" s="22"/>
      <c r="EO46" s="22"/>
      <c r="EP46" s="22"/>
      <c r="EQ46" s="22"/>
      <c r="ER46" s="22"/>
      <c r="ES46" s="22"/>
      <c r="ET46" s="22"/>
      <c r="EU46" s="22"/>
      <c r="EV46" s="22"/>
      <c r="EW46" s="22">
        <f>(1-100%*C43/C39)*50%</f>
        <v>0.25</v>
      </c>
      <c r="EX46" s="22"/>
      <c r="EY46" s="22"/>
      <c r="EZ46" s="22"/>
      <c r="FA46" s="22"/>
      <c r="FB46" s="22"/>
      <c r="FC46" s="22"/>
      <c r="FD46" s="22"/>
      <c r="FE46" s="22"/>
      <c r="FF46" s="22"/>
      <c r="FG46" s="22">
        <f>(1-100%*C43/C39)*50%</f>
        <v>0.25</v>
      </c>
      <c r="FH46" s="22"/>
      <c r="FI46" s="22"/>
      <c r="FJ46" s="22"/>
      <c r="FK46" s="22"/>
      <c r="FL46" s="22"/>
      <c r="FM46" s="22"/>
      <c r="FN46" s="22"/>
      <c r="FO46" s="22"/>
      <c r="FP46" s="22"/>
      <c r="FQ46" s="22">
        <f>(1-100%*C43/C39)*50%</f>
        <v>0.25</v>
      </c>
      <c r="FR46" s="22"/>
      <c r="FS46" s="22"/>
      <c r="FT46" s="22"/>
      <c r="FU46" s="22"/>
      <c r="FV46" s="22"/>
      <c r="FW46" s="22"/>
      <c r="FX46" s="22"/>
      <c r="FY46" s="22"/>
      <c r="FZ46" s="22"/>
      <c r="GA46" s="22"/>
      <c r="GB46" s="22"/>
      <c r="GC46" s="22"/>
      <c r="GD46" s="22"/>
      <c r="GE46" s="22"/>
      <c r="GF46" s="22"/>
      <c r="GG46" s="22"/>
      <c r="GH46" s="22"/>
      <c r="GI46" s="22"/>
      <c r="GJ46" s="22"/>
      <c r="GK46" s="22"/>
      <c r="GL46" s="22"/>
      <c r="GM46" s="22"/>
      <c r="GN46" s="22"/>
      <c r="GO46" s="22"/>
      <c r="GP46" s="22"/>
      <c r="GQ46" s="22"/>
      <c r="GR46" s="22"/>
      <c r="GS46" s="22"/>
      <c r="GT46" s="22"/>
    </row>
    <row r="47" spans="1:202" s="35" customFormat="1" x14ac:dyDescent="0.25">
      <c r="A47" s="21" t="s">
        <v>61</v>
      </c>
      <c r="C47" s="13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3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2"/>
      <c r="AS47" s="22"/>
      <c r="AT47" s="22"/>
      <c r="AU47" s="22"/>
      <c r="AV47" s="22"/>
      <c r="AW47" s="22"/>
      <c r="AX47" s="22"/>
      <c r="AY47" s="22"/>
      <c r="AZ47" s="22"/>
      <c r="BA47" s="22"/>
      <c r="BB47" s="22"/>
      <c r="BC47" s="22"/>
      <c r="BD47" s="22"/>
      <c r="BE47" s="22"/>
      <c r="BF47" s="22"/>
      <c r="BG47" s="22"/>
      <c r="BH47" s="22"/>
      <c r="BI47" s="22"/>
      <c r="BJ47" s="22"/>
      <c r="BK47" s="22"/>
      <c r="BL47" s="22"/>
      <c r="BM47" s="22"/>
      <c r="BN47" s="22"/>
      <c r="BO47" s="22"/>
      <c r="BP47" s="22"/>
      <c r="BQ47" s="22"/>
      <c r="BR47" s="22"/>
      <c r="BS47" s="22"/>
      <c r="BT47" s="22"/>
      <c r="BU47" s="22"/>
      <c r="BV47" s="22"/>
      <c r="BW47" s="22"/>
      <c r="BX47" s="22"/>
      <c r="BY47" s="22"/>
      <c r="BZ47" s="22"/>
      <c r="CA47" s="22"/>
      <c r="CB47" s="22"/>
      <c r="CC47" s="22"/>
      <c r="CD47" s="22"/>
      <c r="CE47" s="22"/>
      <c r="CF47" s="22"/>
      <c r="CG47" s="22"/>
      <c r="CH47" s="22"/>
      <c r="CI47" s="22"/>
      <c r="CJ47" s="22"/>
      <c r="CK47" s="22"/>
      <c r="CL47" s="22"/>
      <c r="CM47" s="22"/>
      <c r="CN47" s="22"/>
      <c r="CO47" s="22"/>
      <c r="CP47" s="22"/>
      <c r="CQ47" s="22"/>
      <c r="CR47" s="22"/>
      <c r="CS47" s="22"/>
      <c r="CT47" s="22"/>
      <c r="CU47" s="22"/>
      <c r="CV47" s="22"/>
      <c r="CW47" s="22"/>
      <c r="CX47" s="22"/>
      <c r="CY47" s="22"/>
      <c r="CZ47" s="22"/>
      <c r="DA47" s="22"/>
      <c r="DB47" s="22"/>
      <c r="DC47" s="22"/>
      <c r="DD47" s="22"/>
      <c r="DE47" s="22"/>
      <c r="DF47" s="22"/>
      <c r="DG47" s="22"/>
      <c r="DH47" s="22"/>
      <c r="DI47" s="22"/>
      <c r="DJ47" s="22"/>
      <c r="DK47" s="22"/>
      <c r="DL47" s="22"/>
      <c r="DM47" s="22"/>
      <c r="DN47" s="22"/>
      <c r="DO47" s="22"/>
      <c r="DP47" s="22"/>
      <c r="DQ47" s="22"/>
      <c r="DR47" s="22"/>
      <c r="DS47" s="22"/>
      <c r="DT47" s="22"/>
      <c r="DU47" s="22"/>
      <c r="DV47" s="22"/>
      <c r="DW47" s="22"/>
      <c r="DX47" s="22"/>
      <c r="DY47" s="22"/>
      <c r="DZ47" s="22"/>
      <c r="EA47" s="22"/>
      <c r="EB47" s="22"/>
      <c r="EC47" s="22"/>
      <c r="ED47" s="22"/>
      <c r="EE47" s="22"/>
      <c r="EF47" s="22"/>
      <c r="EG47" s="22"/>
      <c r="EH47" s="22"/>
      <c r="EI47" s="22"/>
      <c r="EJ47" s="22"/>
      <c r="EK47" s="22"/>
      <c r="EL47" s="22"/>
      <c r="EM47" s="22"/>
      <c r="EN47" s="22"/>
      <c r="EO47" s="22"/>
      <c r="EP47" s="22"/>
      <c r="EQ47" s="22"/>
      <c r="ER47" s="22"/>
      <c r="ES47" s="22"/>
      <c r="ET47" s="22"/>
      <c r="EU47" s="22"/>
      <c r="EV47" s="22"/>
      <c r="EW47" s="22"/>
      <c r="EX47" s="22"/>
      <c r="EY47" s="22"/>
      <c r="EZ47" s="22"/>
      <c r="FA47" s="22"/>
      <c r="FB47" s="22"/>
      <c r="FC47" s="22"/>
      <c r="FD47" s="22"/>
      <c r="FE47" s="22"/>
      <c r="FF47" s="22"/>
      <c r="FG47" s="22"/>
      <c r="FH47" s="22"/>
      <c r="FI47" s="22"/>
      <c r="FJ47" s="22"/>
      <c r="FK47" s="22"/>
      <c r="FL47" s="22"/>
      <c r="FM47" s="22"/>
      <c r="FN47" s="22"/>
      <c r="FO47" s="22"/>
      <c r="FP47" s="22"/>
      <c r="FQ47" s="22"/>
      <c r="FR47" s="22"/>
      <c r="FS47" s="22"/>
      <c r="FT47" s="22"/>
      <c r="FU47" s="22"/>
      <c r="FV47" s="22"/>
      <c r="FW47" s="22"/>
      <c r="FX47" s="22"/>
      <c r="FY47" s="22"/>
      <c r="FZ47" s="22"/>
      <c r="GA47" s="22"/>
      <c r="GB47" s="22"/>
      <c r="GC47" s="22"/>
      <c r="GD47" s="22"/>
      <c r="GE47" s="22"/>
      <c r="GF47" s="22"/>
      <c r="GG47" s="22"/>
      <c r="GH47" s="22"/>
      <c r="GI47" s="22"/>
      <c r="GJ47" s="22"/>
      <c r="GK47" s="22"/>
      <c r="GL47" s="22"/>
      <c r="GM47" s="22"/>
      <c r="GN47" s="22"/>
      <c r="GO47" s="22"/>
      <c r="GP47" s="22"/>
      <c r="GQ47" s="22"/>
      <c r="GR47" s="22"/>
      <c r="GS47" s="22"/>
      <c r="GT47" s="22"/>
    </row>
    <row r="48" spans="1:202" s="35" customFormat="1" x14ac:dyDescent="0.25">
      <c r="A48" s="35" t="s">
        <v>62</v>
      </c>
      <c r="C48" s="13"/>
      <c r="D48" s="3">
        <f>IF(D42=0,0,D42*D44)</f>
        <v>0</v>
      </c>
      <c r="E48" s="3">
        <f>IF(E42=0,0,E42*E44)</f>
        <v>0</v>
      </c>
      <c r="F48" s="3">
        <f t="shared" ref="F48:BP48" si="45">IF(F42=0,0,F42*F44)</f>
        <v>0</v>
      </c>
      <c r="G48" s="3">
        <f t="shared" si="45"/>
        <v>0</v>
      </c>
      <c r="H48" s="3">
        <f t="shared" si="45"/>
        <v>0</v>
      </c>
      <c r="I48" s="3">
        <f t="shared" si="45"/>
        <v>0</v>
      </c>
      <c r="J48" s="3">
        <f t="shared" si="45"/>
        <v>0</v>
      </c>
      <c r="K48" s="3">
        <f t="shared" si="45"/>
        <v>0</v>
      </c>
      <c r="L48" s="3">
        <f t="shared" si="45"/>
        <v>0</v>
      </c>
      <c r="M48" s="3">
        <f t="shared" si="45"/>
        <v>0</v>
      </c>
      <c r="N48" s="3">
        <f t="shared" si="45"/>
        <v>0</v>
      </c>
      <c r="O48" s="3">
        <f t="shared" si="45"/>
        <v>0</v>
      </c>
      <c r="P48" s="3">
        <f t="shared" si="45"/>
        <v>0</v>
      </c>
      <c r="Q48" s="3">
        <f t="shared" si="45"/>
        <v>0</v>
      </c>
      <c r="R48" s="3">
        <f t="shared" si="45"/>
        <v>0</v>
      </c>
      <c r="S48" s="3">
        <f t="shared" si="45"/>
        <v>0</v>
      </c>
      <c r="T48" s="3">
        <f t="shared" si="45"/>
        <v>0</v>
      </c>
      <c r="U48" s="3">
        <f t="shared" si="45"/>
        <v>0</v>
      </c>
      <c r="V48" s="3">
        <f t="shared" si="45"/>
        <v>0</v>
      </c>
      <c r="W48" s="3">
        <f t="shared" si="45"/>
        <v>0</v>
      </c>
      <c r="X48" s="3">
        <f t="shared" si="45"/>
        <v>0</v>
      </c>
      <c r="Y48" s="3">
        <f t="shared" si="45"/>
        <v>0</v>
      </c>
      <c r="Z48" s="3">
        <f t="shared" si="45"/>
        <v>0</v>
      </c>
      <c r="AA48" s="3">
        <f t="shared" si="45"/>
        <v>0</v>
      </c>
      <c r="AB48" s="3">
        <f t="shared" si="45"/>
        <v>0</v>
      </c>
      <c r="AC48" s="3">
        <f t="shared" si="45"/>
        <v>0</v>
      </c>
      <c r="AD48" s="3">
        <f t="shared" si="45"/>
        <v>0</v>
      </c>
      <c r="AE48" s="3">
        <f t="shared" si="45"/>
        <v>0</v>
      </c>
      <c r="AF48" s="3">
        <f t="shared" si="45"/>
        <v>0</v>
      </c>
      <c r="AG48" s="6">
        <f t="shared" si="45"/>
        <v>0</v>
      </c>
      <c r="AH48" s="3">
        <f t="shared" si="45"/>
        <v>0</v>
      </c>
      <c r="AI48" s="3">
        <f t="shared" si="45"/>
        <v>0</v>
      </c>
      <c r="AJ48" s="3">
        <f t="shared" si="45"/>
        <v>0</v>
      </c>
      <c r="AK48" s="3">
        <f t="shared" si="45"/>
        <v>0</v>
      </c>
      <c r="AL48" s="3">
        <f t="shared" si="45"/>
        <v>0</v>
      </c>
      <c r="AM48" s="3">
        <f t="shared" si="45"/>
        <v>0</v>
      </c>
      <c r="AN48" s="3">
        <f t="shared" si="45"/>
        <v>0</v>
      </c>
      <c r="AO48" s="3">
        <f t="shared" si="45"/>
        <v>0</v>
      </c>
      <c r="AP48" s="3">
        <f t="shared" si="45"/>
        <v>0</v>
      </c>
      <c r="AQ48" s="3">
        <f t="shared" si="45"/>
        <v>0</v>
      </c>
      <c r="AR48" s="3">
        <f t="shared" si="45"/>
        <v>0</v>
      </c>
      <c r="AS48" s="3">
        <f t="shared" si="45"/>
        <v>0</v>
      </c>
      <c r="AT48" s="3">
        <f t="shared" si="45"/>
        <v>0</v>
      </c>
      <c r="AU48" s="3">
        <f t="shared" si="45"/>
        <v>0</v>
      </c>
      <c r="AV48" s="3">
        <f t="shared" si="45"/>
        <v>0</v>
      </c>
      <c r="AW48" s="3">
        <f t="shared" si="45"/>
        <v>0</v>
      </c>
      <c r="AX48" s="3">
        <f t="shared" si="45"/>
        <v>0</v>
      </c>
      <c r="AY48" s="3">
        <f t="shared" si="45"/>
        <v>0</v>
      </c>
      <c r="AZ48" s="3">
        <f t="shared" si="45"/>
        <v>0</v>
      </c>
      <c r="BA48" s="3">
        <f>IF(BA42=0,0,BA42*BA44)</f>
        <v>0</v>
      </c>
      <c r="BB48" s="3">
        <f t="shared" si="45"/>
        <v>0</v>
      </c>
      <c r="BC48" s="3">
        <f t="shared" si="45"/>
        <v>0</v>
      </c>
      <c r="BD48" s="3">
        <f t="shared" si="45"/>
        <v>0</v>
      </c>
      <c r="BE48" s="3">
        <f t="shared" si="45"/>
        <v>0</v>
      </c>
      <c r="BF48" s="3">
        <f t="shared" si="45"/>
        <v>0</v>
      </c>
      <c r="BG48" s="3">
        <f t="shared" si="45"/>
        <v>0</v>
      </c>
      <c r="BH48" s="3">
        <f t="shared" si="45"/>
        <v>0</v>
      </c>
      <c r="BI48" s="3">
        <f t="shared" si="45"/>
        <v>0</v>
      </c>
      <c r="BJ48" s="3">
        <f t="shared" si="45"/>
        <v>0</v>
      </c>
      <c r="BK48" s="3">
        <f t="shared" si="45"/>
        <v>0</v>
      </c>
      <c r="BL48" s="3">
        <f t="shared" si="45"/>
        <v>0</v>
      </c>
      <c r="BM48" s="3">
        <f t="shared" si="45"/>
        <v>0</v>
      </c>
      <c r="BN48" s="3">
        <f t="shared" si="45"/>
        <v>0</v>
      </c>
      <c r="BO48" s="3">
        <f t="shared" si="45"/>
        <v>0</v>
      </c>
      <c r="BP48" s="3">
        <f t="shared" si="45"/>
        <v>0</v>
      </c>
      <c r="BQ48" s="3">
        <f t="shared" ref="BQ48:DD48" si="46">IF(BQ42=0,0,BQ42*BQ44)</f>
        <v>0</v>
      </c>
      <c r="BR48" s="3">
        <f t="shared" si="46"/>
        <v>0</v>
      </c>
      <c r="BS48" s="3">
        <f t="shared" si="46"/>
        <v>0</v>
      </c>
      <c r="BT48" s="3">
        <f t="shared" si="46"/>
        <v>0</v>
      </c>
      <c r="BU48" s="3">
        <f t="shared" si="46"/>
        <v>0</v>
      </c>
      <c r="BV48" s="3">
        <f t="shared" si="46"/>
        <v>0</v>
      </c>
      <c r="BW48" s="3">
        <f t="shared" si="46"/>
        <v>0</v>
      </c>
      <c r="BX48" s="3">
        <f t="shared" si="46"/>
        <v>0</v>
      </c>
      <c r="BY48" s="3">
        <f t="shared" si="46"/>
        <v>0</v>
      </c>
      <c r="BZ48" s="3">
        <f t="shared" si="46"/>
        <v>0</v>
      </c>
      <c r="CA48" s="3">
        <f t="shared" si="46"/>
        <v>0</v>
      </c>
      <c r="CB48" s="3">
        <f t="shared" si="46"/>
        <v>0</v>
      </c>
      <c r="CC48" s="3">
        <f t="shared" si="46"/>
        <v>0</v>
      </c>
      <c r="CD48" s="3">
        <f t="shared" si="46"/>
        <v>0</v>
      </c>
      <c r="CE48" s="3">
        <f t="shared" si="46"/>
        <v>0</v>
      </c>
      <c r="CF48" s="3">
        <f t="shared" si="46"/>
        <v>0</v>
      </c>
      <c r="CG48" s="3">
        <f t="shared" si="46"/>
        <v>0</v>
      </c>
      <c r="CH48" s="3">
        <f t="shared" si="46"/>
        <v>0</v>
      </c>
      <c r="CI48" s="3">
        <f t="shared" si="46"/>
        <v>0</v>
      </c>
      <c r="CJ48" s="3">
        <f t="shared" si="46"/>
        <v>0</v>
      </c>
      <c r="CK48" s="3">
        <f t="shared" si="46"/>
        <v>0</v>
      </c>
      <c r="CL48" s="3">
        <f t="shared" si="46"/>
        <v>0</v>
      </c>
      <c r="CM48" s="3">
        <f t="shared" si="46"/>
        <v>0</v>
      </c>
      <c r="CN48" s="3">
        <f t="shared" si="46"/>
        <v>0</v>
      </c>
      <c r="CO48" s="3">
        <f t="shared" si="46"/>
        <v>0</v>
      </c>
      <c r="CP48" s="3">
        <f t="shared" si="46"/>
        <v>0</v>
      </c>
      <c r="CQ48" s="3">
        <f t="shared" si="46"/>
        <v>0</v>
      </c>
      <c r="CR48" s="3">
        <f t="shared" si="46"/>
        <v>0</v>
      </c>
      <c r="CS48" s="3">
        <f t="shared" si="46"/>
        <v>0</v>
      </c>
      <c r="CT48" s="3">
        <f t="shared" si="46"/>
        <v>0</v>
      </c>
      <c r="CU48" s="3">
        <f t="shared" si="46"/>
        <v>0</v>
      </c>
      <c r="CV48" s="3">
        <f t="shared" si="46"/>
        <v>0</v>
      </c>
      <c r="CW48" s="3">
        <f t="shared" si="46"/>
        <v>0</v>
      </c>
      <c r="CX48" s="3">
        <f t="shared" si="46"/>
        <v>0</v>
      </c>
      <c r="CY48" s="3">
        <f t="shared" si="46"/>
        <v>0</v>
      </c>
      <c r="CZ48" s="3">
        <f t="shared" si="46"/>
        <v>0</v>
      </c>
      <c r="DA48" s="3">
        <f t="shared" si="46"/>
        <v>0</v>
      </c>
      <c r="DB48" s="3">
        <f t="shared" si="46"/>
        <v>0</v>
      </c>
      <c r="DC48" s="3">
        <f t="shared" si="46"/>
        <v>0</v>
      </c>
      <c r="DD48" s="3">
        <f t="shared" si="46"/>
        <v>0</v>
      </c>
      <c r="DE48" s="3">
        <f t="shared" ref="DE48:DT48" si="47">IF(DE42=0,0,DE42*DE44)</f>
        <v>0</v>
      </c>
      <c r="DF48" s="3">
        <f t="shared" si="47"/>
        <v>0</v>
      </c>
      <c r="DG48" s="3">
        <f t="shared" si="47"/>
        <v>0</v>
      </c>
      <c r="DH48" s="3">
        <f t="shared" si="47"/>
        <v>0</v>
      </c>
      <c r="DI48" s="3">
        <f t="shared" si="47"/>
        <v>0</v>
      </c>
      <c r="DJ48" s="3">
        <f t="shared" si="47"/>
        <v>0</v>
      </c>
      <c r="DK48" s="3">
        <f t="shared" si="47"/>
        <v>0</v>
      </c>
      <c r="DL48" s="3">
        <f t="shared" si="47"/>
        <v>0</v>
      </c>
      <c r="DM48" s="3">
        <f t="shared" si="47"/>
        <v>0</v>
      </c>
      <c r="DN48" s="3">
        <f t="shared" si="47"/>
        <v>0</v>
      </c>
      <c r="DO48" s="3">
        <f t="shared" si="47"/>
        <v>0</v>
      </c>
      <c r="DP48" s="3">
        <f t="shared" si="47"/>
        <v>0</v>
      </c>
      <c r="DQ48" s="3">
        <f t="shared" si="47"/>
        <v>0</v>
      </c>
      <c r="DR48" s="3">
        <f t="shared" si="47"/>
        <v>0</v>
      </c>
      <c r="DS48" s="3">
        <f t="shared" si="47"/>
        <v>0</v>
      </c>
      <c r="DT48" s="3">
        <f t="shared" si="47"/>
        <v>0</v>
      </c>
      <c r="DU48" s="3">
        <f t="shared" ref="DU48:FQ48" si="48">IF(DU42=0,0,DU42*DU44)</f>
        <v>0</v>
      </c>
      <c r="DV48" s="3">
        <f t="shared" si="48"/>
        <v>0</v>
      </c>
      <c r="DW48" s="3">
        <f t="shared" si="48"/>
        <v>0</v>
      </c>
      <c r="DX48" s="3">
        <f t="shared" si="48"/>
        <v>0</v>
      </c>
      <c r="DY48" s="3">
        <f t="shared" si="48"/>
        <v>0</v>
      </c>
      <c r="DZ48" s="3">
        <f t="shared" si="48"/>
        <v>0</v>
      </c>
      <c r="EA48" s="3">
        <f t="shared" si="48"/>
        <v>0</v>
      </c>
      <c r="EB48" s="3">
        <f t="shared" si="48"/>
        <v>0</v>
      </c>
      <c r="EC48" s="3">
        <f t="shared" si="48"/>
        <v>0</v>
      </c>
      <c r="ED48" s="3">
        <f t="shared" si="48"/>
        <v>0</v>
      </c>
      <c r="EE48" s="3">
        <f t="shared" si="48"/>
        <v>0</v>
      </c>
      <c r="EF48" s="3">
        <f t="shared" si="48"/>
        <v>0</v>
      </c>
      <c r="EG48" s="3">
        <f t="shared" si="48"/>
        <v>0</v>
      </c>
      <c r="EH48" s="3">
        <f t="shared" si="48"/>
        <v>2.0562749999999999</v>
      </c>
      <c r="EI48" s="3">
        <f t="shared" si="48"/>
        <v>0</v>
      </c>
      <c r="EJ48" s="3">
        <f t="shared" si="48"/>
        <v>0</v>
      </c>
      <c r="EK48" s="3">
        <f t="shared" si="48"/>
        <v>0</v>
      </c>
      <c r="EL48" s="3">
        <f t="shared" si="48"/>
        <v>0</v>
      </c>
      <c r="EM48" s="3">
        <f t="shared" si="48"/>
        <v>0</v>
      </c>
      <c r="EN48" s="3">
        <f t="shared" si="48"/>
        <v>0</v>
      </c>
      <c r="EO48" s="3">
        <f t="shared" si="48"/>
        <v>0</v>
      </c>
      <c r="EP48" s="3">
        <f t="shared" si="48"/>
        <v>0</v>
      </c>
      <c r="EQ48" s="3">
        <f t="shared" si="48"/>
        <v>0</v>
      </c>
      <c r="ER48" s="3">
        <f t="shared" si="48"/>
        <v>0</v>
      </c>
      <c r="ES48" s="3">
        <f t="shared" si="48"/>
        <v>0</v>
      </c>
      <c r="ET48" s="3">
        <f t="shared" si="48"/>
        <v>0</v>
      </c>
      <c r="EU48" s="3">
        <f t="shared" si="48"/>
        <v>0</v>
      </c>
      <c r="EV48" s="3">
        <f t="shared" si="48"/>
        <v>0</v>
      </c>
      <c r="EW48" s="3">
        <f t="shared" si="48"/>
        <v>4.1301249999999996</v>
      </c>
      <c r="EX48" s="3">
        <f t="shared" si="48"/>
        <v>0</v>
      </c>
      <c r="EY48" s="3">
        <f t="shared" si="48"/>
        <v>0</v>
      </c>
      <c r="EZ48" s="3">
        <f t="shared" si="48"/>
        <v>0</v>
      </c>
      <c r="FA48" s="3">
        <f t="shared" si="48"/>
        <v>0</v>
      </c>
      <c r="FB48" s="3">
        <f t="shared" si="48"/>
        <v>0</v>
      </c>
      <c r="FC48" s="3">
        <f t="shared" si="48"/>
        <v>0</v>
      </c>
      <c r="FD48" s="3">
        <f t="shared" si="48"/>
        <v>0</v>
      </c>
      <c r="FE48" s="3">
        <f t="shared" si="48"/>
        <v>0</v>
      </c>
      <c r="FF48" s="3">
        <f t="shared" si="48"/>
        <v>0</v>
      </c>
      <c r="FG48" s="3">
        <f t="shared" si="48"/>
        <v>6.3972999999999995</v>
      </c>
      <c r="FH48" s="3">
        <f t="shared" si="48"/>
        <v>0</v>
      </c>
      <c r="FI48" s="3">
        <f t="shared" si="48"/>
        <v>0</v>
      </c>
      <c r="FJ48" s="3">
        <f t="shared" si="48"/>
        <v>0</v>
      </c>
      <c r="FK48" s="3">
        <f t="shared" si="48"/>
        <v>0</v>
      </c>
      <c r="FL48" s="3">
        <f t="shared" si="48"/>
        <v>0</v>
      </c>
      <c r="FM48" s="3">
        <f t="shared" si="48"/>
        <v>0</v>
      </c>
      <c r="FN48" s="3">
        <f t="shared" si="48"/>
        <v>0</v>
      </c>
      <c r="FO48" s="3">
        <f t="shared" si="48"/>
        <v>0</v>
      </c>
      <c r="FP48" s="3">
        <f t="shared" si="48"/>
        <v>0</v>
      </c>
      <c r="FQ48" s="3">
        <f t="shared" si="48"/>
        <v>9.4905000000000008</v>
      </c>
      <c r="FR48" s="3"/>
      <c r="FS48" s="3"/>
      <c r="FT48" s="3"/>
      <c r="FU48" s="3"/>
      <c r="FV48" s="3"/>
      <c r="FW48" s="3"/>
      <c r="FX48" s="3"/>
      <c r="FY48" s="3"/>
      <c r="FZ48" s="3"/>
      <c r="GA48" s="3"/>
      <c r="GB48" s="3"/>
      <c r="GC48" s="3"/>
      <c r="GD48" s="3"/>
      <c r="GE48" s="3"/>
      <c r="GF48" s="3"/>
      <c r="GG48" s="3"/>
      <c r="GH48" s="3"/>
      <c r="GI48" s="3"/>
      <c r="GJ48" s="3"/>
      <c r="GK48" s="3"/>
      <c r="GL48" s="3"/>
      <c r="GM48" s="3"/>
      <c r="GN48" s="3"/>
      <c r="GO48" s="3"/>
      <c r="GP48" s="3"/>
      <c r="GQ48" s="3"/>
      <c r="GR48" s="3"/>
      <c r="GS48" s="3"/>
      <c r="GT48" s="3"/>
    </row>
    <row r="49" spans="1:202" s="35" customFormat="1" x14ac:dyDescent="0.25">
      <c r="A49" s="35" t="s">
        <v>63</v>
      </c>
      <c r="C49" s="13"/>
      <c r="D49" s="3">
        <f>IF(D42=0,0,D42*D45)</f>
        <v>0</v>
      </c>
      <c r="E49" s="3">
        <f>IF(E42=0,0,E42*E45)</f>
        <v>0</v>
      </c>
      <c r="F49" s="3">
        <f t="shared" ref="F49:AZ49" si="49">IF(F42=0,0,F42*F45)</f>
        <v>0</v>
      </c>
      <c r="G49" s="3">
        <f t="shared" si="49"/>
        <v>0</v>
      </c>
      <c r="H49" s="3">
        <f t="shared" si="49"/>
        <v>0</v>
      </c>
      <c r="I49" s="3">
        <f t="shared" si="49"/>
        <v>0</v>
      </c>
      <c r="J49" s="3">
        <f t="shared" si="49"/>
        <v>0</v>
      </c>
      <c r="K49" s="3">
        <f t="shared" si="49"/>
        <v>0</v>
      </c>
      <c r="L49" s="3">
        <f t="shared" si="49"/>
        <v>0</v>
      </c>
      <c r="M49" s="3">
        <f t="shared" si="49"/>
        <v>0</v>
      </c>
      <c r="N49" s="3">
        <f t="shared" si="49"/>
        <v>0</v>
      </c>
      <c r="O49" s="3">
        <f t="shared" si="49"/>
        <v>0</v>
      </c>
      <c r="P49" s="3">
        <f t="shared" si="49"/>
        <v>0</v>
      </c>
      <c r="Q49" s="3">
        <f t="shared" si="49"/>
        <v>0</v>
      </c>
      <c r="R49" s="3">
        <f t="shared" si="49"/>
        <v>0</v>
      </c>
      <c r="S49" s="3">
        <f t="shared" si="49"/>
        <v>0</v>
      </c>
      <c r="T49" s="3">
        <f t="shared" si="49"/>
        <v>0</v>
      </c>
      <c r="U49" s="3">
        <f t="shared" si="49"/>
        <v>0</v>
      </c>
      <c r="V49" s="3">
        <f t="shared" si="49"/>
        <v>0</v>
      </c>
      <c r="W49" s="3">
        <f t="shared" si="49"/>
        <v>0</v>
      </c>
      <c r="X49" s="3">
        <f t="shared" si="49"/>
        <v>0</v>
      </c>
      <c r="Y49" s="3">
        <f t="shared" si="49"/>
        <v>0</v>
      </c>
      <c r="Z49" s="3">
        <f t="shared" si="49"/>
        <v>0</v>
      </c>
      <c r="AA49" s="3">
        <f t="shared" si="49"/>
        <v>0</v>
      </c>
      <c r="AB49" s="3">
        <f t="shared" si="49"/>
        <v>0</v>
      </c>
      <c r="AC49" s="3">
        <f t="shared" si="49"/>
        <v>0</v>
      </c>
      <c r="AD49" s="3">
        <f t="shared" si="49"/>
        <v>0</v>
      </c>
      <c r="AE49" s="3">
        <f t="shared" si="49"/>
        <v>0</v>
      </c>
      <c r="AF49" s="3">
        <f t="shared" si="49"/>
        <v>0</v>
      </c>
      <c r="AG49" s="6">
        <f t="shared" si="49"/>
        <v>0</v>
      </c>
      <c r="AH49" s="3">
        <f t="shared" si="49"/>
        <v>0</v>
      </c>
      <c r="AI49" s="3">
        <f t="shared" si="49"/>
        <v>0</v>
      </c>
      <c r="AJ49" s="3">
        <f t="shared" si="49"/>
        <v>0</v>
      </c>
      <c r="AK49" s="3">
        <f t="shared" si="49"/>
        <v>0</v>
      </c>
      <c r="AL49" s="3">
        <f t="shared" si="49"/>
        <v>0</v>
      </c>
      <c r="AM49" s="3">
        <f t="shared" si="49"/>
        <v>0</v>
      </c>
      <c r="AN49" s="3">
        <f t="shared" si="49"/>
        <v>0</v>
      </c>
      <c r="AO49" s="3">
        <f t="shared" si="49"/>
        <v>0</v>
      </c>
      <c r="AP49" s="3">
        <f t="shared" si="49"/>
        <v>0</v>
      </c>
      <c r="AQ49" s="3">
        <f t="shared" si="49"/>
        <v>0</v>
      </c>
      <c r="AR49" s="3">
        <f t="shared" si="49"/>
        <v>0</v>
      </c>
      <c r="AS49" s="3">
        <f t="shared" si="49"/>
        <v>0</v>
      </c>
      <c r="AT49" s="3">
        <f t="shared" si="49"/>
        <v>0</v>
      </c>
      <c r="AU49" s="3">
        <f t="shared" si="49"/>
        <v>0</v>
      </c>
      <c r="AV49" s="3">
        <f t="shared" si="49"/>
        <v>0</v>
      </c>
      <c r="AW49" s="3">
        <f t="shared" si="49"/>
        <v>0</v>
      </c>
      <c r="AX49" s="3">
        <f t="shared" si="49"/>
        <v>0</v>
      </c>
      <c r="AY49" s="3">
        <f t="shared" si="49"/>
        <v>0</v>
      </c>
      <c r="AZ49" s="3">
        <f t="shared" si="49"/>
        <v>0</v>
      </c>
      <c r="BA49" s="3">
        <f>IF(BA42=0,0,BA42*BA45)</f>
        <v>0</v>
      </c>
      <c r="BB49" s="3">
        <f t="shared" ref="BB49:DD49" si="50">IF(BB42=0,0,BB42*BB45)</f>
        <v>0</v>
      </c>
      <c r="BC49" s="3">
        <f t="shared" si="50"/>
        <v>0</v>
      </c>
      <c r="BD49" s="3">
        <f t="shared" si="50"/>
        <v>0</v>
      </c>
      <c r="BE49" s="3">
        <f t="shared" si="50"/>
        <v>0</v>
      </c>
      <c r="BF49" s="3">
        <f t="shared" si="50"/>
        <v>0</v>
      </c>
      <c r="BG49" s="3">
        <f t="shared" si="50"/>
        <v>0</v>
      </c>
      <c r="BH49" s="3">
        <f t="shared" si="50"/>
        <v>0</v>
      </c>
      <c r="BI49" s="3">
        <f t="shared" si="50"/>
        <v>0</v>
      </c>
      <c r="BJ49" s="3">
        <f t="shared" si="50"/>
        <v>0</v>
      </c>
      <c r="BK49" s="3">
        <f t="shared" si="50"/>
        <v>0</v>
      </c>
      <c r="BL49" s="3">
        <f t="shared" si="50"/>
        <v>0</v>
      </c>
      <c r="BM49" s="3">
        <f t="shared" si="50"/>
        <v>0</v>
      </c>
      <c r="BN49" s="3">
        <f t="shared" si="50"/>
        <v>0</v>
      </c>
      <c r="BO49" s="3">
        <f t="shared" si="50"/>
        <v>0</v>
      </c>
      <c r="BP49" s="3">
        <f t="shared" si="50"/>
        <v>0</v>
      </c>
      <c r="BQ49" s="3">
        <f t="shared" si="50"/>
        <v>0</v>
      </c>
      <c r="BR49" s="3">
        <f t="shared" si="50"/>
        <v>0</v>
      </c>
      <c r="BS49" s="3">
        <f t="shared" si="50"/>
        <v>0</v>
      </c>
      <c r="BT49" s="3">
        <f t="shared" si="50"/>
        <v>0</v>
      </c>
      <c r="BU49" s="3">
        <f t="shared" si="50"/>
        <v>0</v>
      </c>
      <c r="BV49" s="3">
        <f t="shared" si="50"/>
        <v>0</v>
      </c>
      <c r="BW49" s="3">
        <f t="shared" si="50"/>
        <v>0</v>
      </c>
      <c r="BX49" s="3">
        <f t="shared" si="50"/>
        <v>0</v>
      </c>
      <c r="BY49" s="3">
        <f t="shared" si="50"/>
        <v>0</v>
      </c>
      <c r="BZ49" s="3">
        <f>IF(BZ42=0,0,BZ42*BZ45)</f>
        <v>21.227085000000002</v>
      </c>
      <c r="CA49" s="3">
        <f t="shared" si="50"/>
        <v>0</v>
      </c>
      <c r="CB49" s="3">
        <f t="shared" si="50"/>
        <v>0</v>
      </c>
      <c r="CC49" s="3">
        <f t="shared" si="50"/>
        <v>0</v>
      </c>
      <c r="CD49" s="3">
        <f t="shared" si="50"/>
        <v>0</v>
      </c>
      <c r="CE49" s="3">
        <f t="shared" si="50"/>
        <v>0</v>
      </c>
      <c r="CF49" s="3">
        <f t="shared" si="50"/>
        <v>0</v>
      </c>
      <c r="CG49" s="3">
        <f t="shared" si="50"/>
        <v>0</v>
      </c>
      <c r="CH49" s="3">
        <f t="shared" si="50"/>
        <v>0</v>
      </c>
      <c r="CI49" s="3">
        <f t="shared" si="50"/>
        <v>0</v>
      </c>
      <c r="CJ49" s="3">
        <f t="shared" si="50"/>
        <v>0</v>
      </c>
      <c r="CK49" s="3">
        <f t="shared" si="50"/>
        <v>0</v>
      </c>
      <c r="CL49" s="3">
        <f t="shared" si="50"/>
        <v>0</v>
      </c>
      <c r="CM49" s="3">
        <f t="shared" si="50"/>
        <v>0</v>
      </c>
      <c r="CN49" s="3">
        <f t="shared" si="50"/>
        <v>0</v>
      </c>
      <c r="CO49" s="3">
        <f t="shared" si="50"/>
        <v>0</v>
      </c>
      <c r="CP49" s="3">
        <f t="shared" si="50"/>
        <v>0</v>
      </c>
      <c r="CQ49" s="3">
        <f t="shared" si="50"/>
        <v>0</v>
      </c>
      <c r="CR49" s="3">
        <f t="shared" si="50"/>
        <v>0</v>
      </c>
      <c r="CS49" s="3">
        <f t="shared" si="50"/>
        <v>0</v>
      </c>
      <c r="CT49" s="3">
        <f t="shared" si="50"/>
        <v>11.423749999999998</v>
      </c>
      <c r="CU49" s="3">
        <f t="shared" si="50"/>
        <v>0</v>
      </c>
      <c r="CV49" s="3">
        <f t="shared" si="50"/>
        <v>0</v>
      </c>
      <c r="CW49" s="3">
        <f t="shared" si="50"/>
        <v>0</v>
      </c>
      <c r="CX49" s="3">
        <f t="shared" si="50"/>
        <v>0</v>
      </c>
      <c r="CY49" s="3">
        <f t="shared" si="50"/>
        <v>0</v>
      </c>
      <c r="CZ49" s="3">
        <f t="shared" si="50"/>
        <v>0</v>
      </c>
      <c r="DA49" s="3">
        <f t="shared" si="50"/>
        <v>0</v>
      </c>
      <c r="DB49" s="3">
        <f t="shared" si="50"/>
        <v>0</v>
      </c>
      <c r="DC49" s="3">
        <f t="shared" si="50"/>
        <v>0</v>
      </c>
      <c r="DD49" s="3">
        <f t="shared" si="50"/>
        <v>0</v>
      </c>
      <c r="DE49" s="3">
        <f t="shared" ref="DE49:DT49" si="51">IF(DE42=0,0,DE42*DE45)</f>
        <v>0</v>
      </c>
      <c r="DF49" s="3">
        <f t="shared" si="51"/>
        <v>0</v>
      </c>
      <c r="DG49" s="3">
        <f t="shared" si="51"/>
        <v>0</v>
      </c>
      <c r="DH49" s="3">
        <f t="shared" si="51"/>
        <v>0</v>
      </c>
      <c r="DI49" s="3">
        <f t="shared" si="51"/>
        <v>0</v>
      </c>
      <c r="DJ49" s="3">
        <f t="shared" si="51"/>
        <v>0</v>
      </c>
      <c r="DK49" s="3">
        <f t="shared" si="51"/>
        <v>0</v>
      </c>
      <c r="DL49" s="3">
        <f t="shared" si="51"/>
        <v>0</v>
      </c>
      <c r="DM49" s="3">
        <f t="shared" si="51"/>
        <v>0</v>
      </c>
      <c r="DN49" s="3">
        <f t="shared" si="51"/>
        <v>9.8463937500000007</v>
      </c>
      <c r="DO49" s="3">
        <f t="shared" si="51"/>
        <v>0</v>
      </c>
      <c r="DP49" s="3">
        <f t="shared" si="51"/>
        <v>0</v>
      </c>
      <c r="DQ49" s="3">
        <f t="shared" si="51"/>
        <v>0</v>
      </c>
      <c r="DR49" s="3">
        <f t="shared" si="51"/>
        <v>0</v>
      </c>
      <c r="DS49" s="3">
        <f t="shared" si="51"/>
        <v>0</v>
      </c>
      <c r="DT49" s="3">
        <f t="shared" si="51"/>
        <v>0</v>
      </c>
      <c r="DU49" s="3">
        <f t="shared" ref="DU49:FQ49" si="52">IF(DU42=0,0,DU42*DU45)</f>
        <v>0</v>
      </c>
      <c r="DV49" s="3">
        <f t="shared" si="52"/>
        <v>0</v>
      </c>
      <c r="DW49" s="3">
        <f t="shared" si="52"/>
        <v>0</v>
      </c>
      <c r="DX49" s="3">
        <f t="shared" si="52"/>
        <v>0</v>
      </c>
      <c r="DY49" s="3">
        <f t="shared" si="52"/>
        <v>0</v>
      </c>
      <c r="DZ49" s="3">
        <f t="shared" si="52"/>
        <v>0</v>
      </c>
      <c r="EA49" s="3">
        <f t="shared" si="52"/>
        <v>0</v>
      </c>
      <c r="EB49" s="3">
        <f t="shared" si="52"/>
        <v>0</v>
      </c>
      <c r="EC49" s="3">
        <f t="shared" si="52"/>
        <v>0</v>
      </c>
      <c r="ED49" s="3">
        <f t="shared" si="52"/>
        <v>0</v>
      </c>
      <c r="EE49" s="3">
        <f t="shared" si="52"/>
        <v>0</v>
      </c>
      <c r="EF49" s="3">
        <f t="shared" si="52"/>
        <v>0</v>
      </c>
      <c r="EG49" s="3">
        <f t="shared" si="52"/>
        <v>0</v>
      </c>
      <c r="EH49" s="3">
        <f t="shared" si="52"/>
        <v>7.5396749999999999</v>
      </c>
      <c r="EI49" s="3">
        <f t="shared" si="52"/>
        <v>0</v>
      </c>
      <c r="EJ49" s="3">
        <f t="shared" si="52"/>
        <v>0</v>
      </c>
      <c r="EK49" s="3">
        <f t="shared" si="52"/>
        <v>0</v>
      </c>
      <c r="EL49" s="3">
        <f t="shared" si="52"/>
        <v>0</v>
      </c>
      <c r="EM49" s="3">
        <f t="shared" si="52"/>
        <v>0</v>
      </c>
      <c r="EN49" s="3">
        <f t="shared" si="52"/>
        <v>0</v>
      </c>
      <c r="EO49" s="3">
        <f t="shared" si="52"/>
        <v>0</v>
      </c>
      <c r="EP49" s="3">
        <f t="shared" si="52"/>
        <v>0</v>
      </c>
      <c r="EQ49" s="3">
        <f t="shared" si="52"/>
        <v>0</v>
      </c>
      <c r="ER49" s="3">
        <f t="shared" si="52"/>
        <v>0</v>
      </c>
      <c r="ES49" s="3">
        <f t="shared" si="52"/>
        <v>0</v>
      </c>
      <c r="ET49" s="3">
        <f t="shared" si="52"/>
        <v>0</v>
      </c>
      <c r="EU49" s="3">
        <f t="shared" si="52"/>
        <v>0</v>
      </c>
      <c r="EV49" s="3">
        <f t="shared" si="52"/>
        <v>0</v>
      </c>
      <c r="EW49" s="3">
        <f t="shared" si="52"/>
        <v>8.2602499999999992</v>
      </c>
      <c r="EX49" s="3">
        <f t="shared" si="52"/>
        <v>0</v>
      </c>
      <c r="EY49" s="3">
        <f t="shared" si="52"/>
        <v>0</v>
      </c>
      <c r="EZ49" s="3">
        <f t="shared" si="52"/>
        <v>0</v>
      </c>
      <c r="FA49" s="3">
        <f t="shared" si="52"/>
        <v>0</v>
      </c>
      <c r="FB49" s="3">
        <f t="shared" si="52"/>
        <v>0</v>
      </c>
      <c r="FC49" s="3">
        <f t="shared" si="52"/>
        <v>0</v>
      </c>
      <c r="FD49" s="3">
        <f t="shared" si="52"/>
        <v>0</v>
      </c>
      <c r="FE49" s="3">
        <f t="shared" si="52"/>
        <v>0</v>
      </c>
      <c r="FF49" s="3">
        <f t="shared" si="52"/>
        <v>0</v>
      </c>
      <c r="FG49" s="3">
        <f t="shared" si="52"/>
        <v>7.3111999999999995</v>
      </c>
      <c r="FH49" s="3">
        <f t="shared" si="52"/>
        <v>0</v>
      </c>
      <c r="FI49" s="3">
        <f t="shared" si="52"/>
        <v>0</v>
      </c>
      <c r="FJ49" s="3">
        <f t="shared" si="52"/>
        <v>0</v>
      </c>
      <c r="FK49" s="3">
        <f t="shared" si="52"/>
        <v>0</v>
      </c>
      <c r="FL49" s="3">
        <f t="shared" si="52"/>
        <v>0</v>
      </c>
      <c r="FM49" s="3">
        <f t="shared" si="52"/>
        <v>0</v>
      </c>
      <c r="FN49" s="3">
        <f t="shared" si="52"/>
        <v>0</v>
      </c>
      <c r="FO49" s="3">
        <f t="shared" si="52"/>
        <v>0</v>
      </c>
      <c r="FP49" s="3">
        <f t="shared" si="52"/>
        <v>0</v>
      </c>
      <c r="FQ49" s="3">
        <f t="shared" si="52"/>
        <v>8.3041874999999994</v>
      </c>
      <c r="FR49" s="3"/>
      <c r="FS49" s="3"/>
      <c r="FT49" s="3"/>
      <c r="FU49" s="3"/>
      <c r="FV49" s="3"/>
      <c r="FW49" s="3"/>
      <c r="FX49" s="3"/>
      <c r="FY49" s="3"/>
      <c r="FZ49" s="3"/>
      <c r="GA49" s="3"/>
      <c r="GB49" s="3"/>
      <c r="GC49" s="3"/>
      <c r="GD49" s="3"/>
      <c r="GE49" s="3"/>
      <c r="GF49" s="3"/>
      <c r="GG49" s="3"/>
      <c r="GH49" s="3"/>
      <c r="GI49" s="3"/>
      <c r="GJ49" s="3"/>
      <c r="GK49" s="3"/>
      <c r="GL49" s="3"/>
      <c r="GM49" s="3"/>
      <c r="GN49" s="3"/>
      <c r="GO49" s="3"/>
      <c r="GP49" s="3"/>
      <c r="GQ49" s="3"/>
      <c r="GR49" s="3"/>
      <c r="GS49" s="3"/>
      <c r="GT49" s="3"/>
    </row>
    <row r="50" spans="1:202" s="35" customFormat="1" x14ac:dyDescent="0.25">
      <c r="A50" s="35" t="s">
        <v>64</v>
      </c>
      <c r="C50" s="13"/>
      <c r="D50" s="3">
        <f>IF(D42=0,0,D42*D46)</f>
        <v>0</v>
      </c>
      <c r="E50" s="3">
        <f>IF(E42=0,0,E42*E46)</f>
        <v>0</v>
      </c>
      <c r="F50" s="3">
        <f t="shared" ref="F50:BO50" si="53">IF(F42=0,0,F42*F46)</f>
        <v>0</v>
      </c>
      <c r="G50" s="3">
        <f t="shared" si="53"/>
        <v>0</v>
      </c>
      <c r="H50" s="3">
        <f t="shared" si="53"/>
        <v>0</v>
      </c>
      <c r="I50" s="3">
        <f t="shared" si="53"/>
        <v>0</v>
      </c>
      <c r="J50" s="3">
        <f t="shared" si="53"/>
        <v>0</v>
      </c>
      <c r="K50" s="3">
        <f t="shared" si="53"/>
        <v>0</v>
      </c>
      <c r="L50" s="3">
        <f t="shared" si="53"/>
        <v>0</v>
      </c>
      <c r="M50" s="3">
        <f t="shared" si="53"/>
        <v>0</v>
      </c>
      <c r="N50" s="3">
        <f t="shared" si="53"/>
        <v>0</v>
      </c>
      <c r="O50" s="3">
        <f t="shared" si="53"/>
        <v>0</v>
      </c>
      <c r="P50" s="3">
        <f t="shared" si="53"/>
        <v>0</v>
      </c>
      <c r="Q50" s="3">
        <f t="shared" si="53"/>
        <v>0</v>
      </c>
      <c r="R50" s="3">
        <f t="shared" si="53"/>
        <v>0</v>
      </c>
      <c r="S50" s="3">
        <f t="shared" si="53"/>
        <v>0</v>
      </c>
      <c r="T50" s="3">
        <f t="shared" si="53"/>
        <v>0</v>
      </c>
      <c r="U50" s="3">
        <f t="shared" si="53"/>
        <v>0</v>
      </c>
      <c r="V50" s="3">
        <f t="shared" si="53"/>
        <v>0</v>
      </c>
      <c r="W50" s="3">
        <f t="shared" si="53"/>
        <v>0</v>
      </c>
      <c r="X50" s="3">
        <f t="shared" si="53"/>
        <v>0</v>
      </c>
      <c r="Y50" s="3">
        <f t="shared" si="53"/>
        <v>0</v>
      </c>
      <c r="Z50" s="3">
        <f t="shared" si="53"/>
        <v>0</v>
      </c>
      <c r="AA50" s="3">
        <f t="shared" si="53"/>
        <v>0</v>
      </c>
      <c r="AB50" s="3">
        <f t="shared" si="53"/>
        <v>0</v>
      </c>
      <c r="AC50" s="3">
        <f t="shared" si="53"/>
        <v>0</v>
      </c>
      <c r="AD50" s="3">
        <f t="shared" si="53"/>
        <v>0</v>
      </c>
      <c r="AE50" s="3">
        <f t="shared" si="53"/>
        <v>0</v>
      </c>
      <c r="AF50" s="3">
        <f t="shared" si="53"/>
        <v>0</v>
      </c>
      <c r="AG50" s="6">
        <f t="shared" si="53"/>
        <v>0</v>
      </c>
      <c r="AH50" s="3">
        <f t="shared" si="53"/>
        <v>0</v>
      </c>
      <c r="AI50" s="3">
        <f t="shared" si="53"/>
        <v>0</v>
      </c>
      <c r="AJ50" s="3">
        <f t="shared" si="53"/>
        <v>0</v>
      </c>
      <c r="AK50" s="3">
        <f t="shared" si="53"/>
        <v>0</v>
      </c>
      <c r="AL50" s="3">
        <f t="shared" si="53"/>
        <v>0</v>
      </c>
      <c r="AM50" s="3">
        <f t="shared" si="53"/>
        <v>0</v>
      </c>
      <c r="AN50" s="3">
        <f t="shared" si="53"/>
        <v>0</v>
      </c>
      <c r="AO50" s="3">
        <f t="shared" si="53"/>
        <v>0</v>
      </c>
      <c r="AP50" s="3">
        <f t="shared" si="53"/>
        <v>0</v>
      </c>
      <c r="AQ50" s="3">
        <f t="shared" si="53"/>
        <v>0</v>
      </c>
      <c r="AR50" s="3">
        <f t="shared" si="53"/>
        <v>0</v>
      </c>
      <c r="AS50" s="3">
        <f t="shared" si="53"/>
        <v>0</v>
      </c>
      <c r="AT50" s="3">
        <f t="shared" si="53"/>
        <v>0</v>
      </c>
      <c r="AU50" s="3">
        <f t="shared" si="53"/>
        <v>0</v>
      </c>
      <c r="AV50" s="3">
        <f t="shared" si="53"/>
        <v>0</v>
      </c>
      <c r="AW50" s="3">
        <f t="shared" si="53"/>
        <v>0</v>
      </c>
      <c r="AX50" s="3">
        <f t="shared" si="53"/>
        <v>0</v>
      </c>
      <c r="AY50" s="3">
        <f t="shared" si="53"/>
        <v>0</v>
      </c>
      <c r="AZ50" s="3">
        <f t="shared" si="53"/>
        <v>0</v>
      </c>
      <c r="BA50" s="3">
        <f t="shared" si="53"/>
        <v>0</v>
      </c>
      <c r="BB50" s="3">
        <f t="shared" si="53"/>
        <v>0</v>
      </c>
      <c r="BC50" s="3">
        <f t="shared" si="53"/>
        <v>0</v>
      </c>
      <c r="BD50" s="3">
        <f t="shared" si="53"/>
        <v>0</v>
      </c>
      <c r="BE50" s="3">
        <f t="shared" si="53"/>
        <v>0</v>
      </c>
      <c r="BF50" s="3">
        <f t="shared" si="53"/>
        <v>0</v>
      </c>
      <c r="BG50" s="3">
        <f t="shared" si="53"/>
        <v>0</v>
      </c>
      <c r="BH50" s="3">
        <f t="shared" si="53"/>
        <v>0</v>
      </c>
      <c r="BI50" s="3">
        <f t="shared" si="53"/>
        <v>0</v>
      </c>
      <c r="BJ50" s="3">
        <f t="shared" si="53"/>
        <v>0</v>
      </c>
      <c r="BK50" s="3">
        <f t="shared" si="53"/>
        <v>0</v>
      </c>
      <c r="BL50" s="3">
        <f t="shared" si="53"/>
        <v>0</v>
      </c>
      <c r="BM50" s="3">
        <f t="shared" si="53"/>
        <v>0</v>
      </c>
      <c r="BN50" s="3">
        <f t="shared" si="53"/>
        <v>0</v>
      </c>
      <c r="BO50" s="3">
        <f t="shared" si="53"/>
        <v>0</v>
      </c>
      <c r="BP50" s="3">
        <f t="shared" ref="BP50:DD50" si="54">IF(BP42=0,0,BP42*BP46)</f>
        <v>0</v>
      </c>
      <c r="BQ50" s="3">
        <f t="shared" si="54"/>
        <v>0</v>
      </c>
      <c r="BR50" s="3">
        <f t="shared" si="54"/>
        <v>0</v>
      </c>
      <c r="BS50" s="3">
        <f t="shared" si="54"/>
        <v>0</v>
      </c>
      <c r="BT50" s="3">
        <f t="shared" si="54"/>
        <v>0</v>
      </c>
      <c r="BU50" s="3">
        <f t="shared" si="54"/>
        <v>0</v>
      </c>
      <c r="BV50" s="3">
        <f t="shared" si="54"/>
        <v>0</v>
      </c>
      <c r="BW50" s="3">
        <f t="shared" si="54"/>
        <v>0</v>
      </c>
      <c r="BX50" s="3">
        <f t="shared" si="54"/>
        <v>0</v>
      </c>
      <c r="BY50" s="3">
        <f t="shared" si="54"/>
        <v>0</v>
      </c>
      <c r="BZ50" s="3">
        <f t="shared" si="54"/>
        <v>14.151390000000001</v>
      </c>
      <c r="CA50" s="3">
        <f t="shared" si="54"/>
        <v>0</v>
      </c>
      <c r="CB50" s="3">
        <f t="shared" si="54"/>
        <v>0</v>
      </c>
      <c r="CC50" s="3">
        <f t="shared" si="54"/>
        <v>0</v>
      </c>
      <c r="CD50" s="3">
        <f t="shared" si="54"/>
        <v>0</v>
      </c>
      <c r="CE50" s="3">
        <f t="shared" si="54"/>
        <v>0</v>
      </c>
      <c r="CF50" s="3">
        <f t="shared" si="54"/>
        <v>0</v>
      </c>
      <c r="CG50" s="3">
        <f t="shared" si="54"/>
        <v>0</v>
      </c>
      <c r="CH50" s="3">
        <f t="shared" si="54"/>
        <v>0</v>
      </c>
      <c r="CI50" s="3">
        <f t="shared" si="54"/>
        <v>0</v>
      </c>
      <c r="CJ50" s="3">
        <f t="shared" si="54"/>
        <v>0</v>
      </c>
      <c r="CK50" s="3">
        <f t="shared" si="54"/>
        <v>0</v>
      </c>
      <c r="CL50" s="3">
        <f t="shared" si="54"/>
        <v>0</v>
      </c>
      <c r="CM50" s="3">
        <f t="shared" si="54"/>
        <v>0</v>
      </c>
      <c r="CN50" s="3">
        <f t="shared" si="54"/>
        <v>0</v>
      </c>
      <c r="CO50" s="3">
        <f t="shared" si="54"/>
        <v>0</v>
      </c>
      <c r="CP50" s="3">
        <f t="shared" si="54"/>
        <v>0</v>
      </c>
      <c r="CQ50" s="3">
        <f t="shared" si="54"/>
        <v>0</v>
      </c>
      <c r="CR50" s="3">
        <f t="shared" si="54"/>
        <v>0</v>
      </c>
      <c r="CS50" s="3">
        <f t="shared" si="54"/>
        <v>0</v>
      </c>
      <c r="CT50" s="3">
        <f t="shared" si="54"/>
        <v>6.1512499999999992</v>
      </c>
      <c r="CU50" s="3">
        <f t="shared" si="54"/>
        <v>0</v>
      </c>
      <c r="CV50" s="3">
        <f t="shared" si="54"/>
        <v>0</v>
      </c>
      <c r="CW50" s="3">
        <f t="shared" si="54"/>
        <v>0</v>
      </c>
      <c r="CX50" s="3">
        <f t="shared" si="54"/>
        <v>0</v>
      </c>
      <c r="CY50" s="3">
        <f t="shared" si="54"/>
        <v>0</v>
      </c>
      <c r="CZ50" s="3">
        <f t="shared" si="54"/>
        <v>0</v>
      </c>
      <c r="DA50" s="3">
        <f t="shared" si="54"/>
        <v>0</v>
      </c>
      <c r="DB50" s="3">
        <f t="shared" si="54"/>
        <v>0</v>
      </c>
      <c r="DC50" s="3">
        <f t="shared" si="54"/>
        <v>0</v>
      </c>
      <c r="DD50" s="3">
        <f t="shared" si="54"/>
        <v>0</v>
      </c>
      <c r="DE50" s="3">
        <f t="shared" ref="DE50:DT50" si="55">IF(DE42=0,0,DE42*DE46)</f>
        <v>0</v>
      </c>
      <c r="DF50" s="3">
        <f t="shared" si="55"/>
        <v>0</v>
      </c>
      <c r="DG50" s="3">
        <f t="shared" si="55"/>
        <v>0</v>
      </c>
      <c r="DH50" s="3">
        <f t="shared" si="55"/>
        <v>0</v>
      </c>
      <c r="DI50" s="3">
        <f t="shared" si="55"/>
        <v>0</v>
      </c>
      <c r="DJ50" s="3">
        <f t="shared" si="55"/>
        <v>0</v>
      </c>
      <c r="DK50" s="3">
        <f t="shared" si="55"/>
        <v>0</v>
      </c>
      <c r="DL50" s="3">
        <f t="shared" si="55"/>
        <v>0</v>
      </c>
      <c r="DM50" s="3">
        <f t="shared" si="55"/>
        <v>0</v>
      </c>
      <c r="DN50" s="3">
        <f t="shared" si="55"/>
        <v>4.7408562500000002</v>
      </c>
      <c r="DO50" s="3">
        <f t="shared" si="55"/>
        <v>0</v>
      </c>
      <c r="DP50" s="3">
        <f t="shared" si="55"/>
        <v>0</v>
      </c>
      <c r="DQ50" s="3">
        <f t="shared" si="55"/>
        <v>0</v>
      </c>
      <c r="DR50" s="3">
        <f t="shared" si="55"/>
        <v>0</v>
      </c>
      <c r="DS50" s="3">
        <f t="shared" si="55"/>
        <v>0</v>
      </c>
      <c r="DT50" s="3">
        <f t="shared" si="55"/>
        <v>0</v>
      </c>
      <c r="DU50" s="3">
        <f t="shared" ref="DU50:FQ50" si="56">IF(DU42=0,0,DU42*DU46)</f>
        <v>0</v>
      </c>
      <c r="DV50" s="3">
        <f t="shared" si="56"/>
        <v>0</v>
      </c>
      <c r="DW50" s="3">
        <f t="shared" si="56"/>
        <v>0</v>
      </c>
      <c r="DX50" s="3">
        <f t="shared" si="56"/>
        <v>0</v>
      </c>
      <c r="DY50" s="3">
        <f t="shared" si="56"/>
        <v>0</v>
      </c>
      <c r="DZ50" s="3">
        <f t="shared" si="56"/>
        <v>0</v>
      </c>
      <c r="EA50" s="3">
        <f t="shared" si="56"/>
        <v>0</v>
      </c>
      <c r="EB50" s="3">
        <f t="shared" si="56"/>
        <v>0</v>
      </c>
      <c r="EC50" s="3">
        <f t="shared" si="56"/>
        <v>0</v>
      </c>
      <c r="ED50" s="3">
        <f t="shared" si="56"/>
        <v>0</v>
      </c>
      <c r="EE50" s="3">
        <f t="shared" si="56"/>
        <v>0</v>
      </c>
      <c r="EF50" s="3">
        <f t="shared" si="56"/>
        <v>0</v>
      </c>
      <c r="EG50" s="3">
        <f t="shared" si="56"/>
        <v>0</v>
      </c>
      <c r="EH50" s="3">
        <f t="shared" si="56"/>
        <v>4.1125499999999997</v>
      </c>
      <c r="EI50" s="3">
        <f t="shared" si="56"/>
        <v>0</v>
      </c>
      <c r="EJ50" s="3">
        <f t="shared" si="56"/>
        <v>0</v>
      </c>
      <c r="EK50" s="3">
        <f t="shared" si="56"/>
        <v>0</v>
      </c>
      <c r="EL50" s="3">
        <f t="shared" si="56"/>
        <v>0</v>
      </c>
      <c r="EM50" s="3">
        <f t="shared" si="56"/>
        <v>0</v>
      </c>
      <c r="EN50" s="3">
        <f t="shared" si="56"/>
        <v>0</v>
      </c>
      <c r="EO50" s="3">
        <f t="shared" si="56"/>
        <v>0</v>
      </c>
      <c r="EP50" s="3">
        <f t="shared" si="56"/>
        <v>0</v>
      </c>
      <c r="EQ50" s="3">
        <f t="shared" si="56"/>
        <v>0</v>
      </c>
      <c r="ER50" s="3">
        <f t="shared" si="56"/>
        <v>0</v>
      </c>
      <c r="ES50" s="3">
        <f t="shared" si="56"/>
        <v>0</v>
      </c>
      <c r="ET50" s="3">
        <f t="shared" si="56"/>
        <v>0</v>
      </c>
      <c r="EU50" s="3">
        <f t="shared" si="56"/>
        <v>0</v>
      </c>
      <c r="EV50" s="3">
        <f t="shared" si="56"/>
        <v>0</v>
      </c>
      <c r="EW50" s="3">
        <f t="shared" si="56"/>
        <v>4.1301249999999996</v>
      </c>
      <c r="EX50" s="3">
        <f t="shared" si="56"/>
        <v>0</v>
      </c>
      <c r="EY50" s="3">
        <f t="shared" si="56"/>
        <v>0</v>
      </c>
      <c r="EZ50" s="3">
        <f t="shared" si="56"/>
        <v>0</v>
      </c>
      <c r="FA50" s="3">
        <f t="shared" si="56"/>
        <v>0</v>
      </c>
      <c r="FB50" s="3">
        <f t="shared" si="56"/>
        <v>0</v>
      </c>
      <c r="FC50" s="3">
        <f t="shared" si="56"/>
        <v>0</v>
      </c>
      <c r="FD50" s="3">
        <f t="shared" si="56"/>
        <v>0</v>
      </c>
      <c r="FE50" s="3">
        <f t="shared" si="56"/>
        <v>0</v>
      </c>
      <c r="FF50" s="3">
        <f t="shared" si="56"/>
        <v>0</v>
      </c>
      <c r="FG50" s="3">
        <f t="shared" si="56"/>
        <v>4.5694999999999997</v>
      </c>
      <c r="FH50" s="3">
        <f t="shared" si="56"/>
        <v>0</v>
      </c>
      <c r="FI50" s="3">
        <f t="shared" si="56"/>
        <v>0</v>
      </c>
      <c r="FJ50" s="3">
        <f t="shared" si="56"/>
        <v>0</v>
      </c>
      <c r="FK50" s="3">
        <f t="shared" si="56"/>
        <v>0</v>
      </c>
      <c r="FL50" s="3">
        <f t="shared" si="56"/>
        <v>0</v>
      </c>
      <c r="FM50" s="3">
        <f t="shared" si="56"/>
        <v>0</v>
      </c>
      <c r="FN50" s="3">
        <f t="shared" si="56"/>
        <v>0</v>
      </c>
      <c r="FO50" s="3">
        <f t="shared" si="56"/>
        <v>0</v>
      </c>
      <c r="FP50" s="3">
        <f t="shared" si="56"/>
        <v>0</v>
      </c>
      <c r="FQ50" s="3">
        <f t="shared" si="56"/>
        <v>5.9315625000000001</v>
      </c>
      <c r="FR50" s="3"/>
      <c r="FS50" s="3"/>
      <c r="FT50" s="3"/>
      <c r="FU50" s="3"/>
      <c r="FV50" s="3"/>
      <c r="FW50" s="3"/>
      <c r="FX50" s="3"/>
      <c r="FY50" s="3"/>
      <c r="FZ50" s="3"/>
      <c r="GA50" s="3"/>
      <c r="GB50" s="3"/>
      <c r="GC50" s="3"/>
      <c r="GD50" s="3"/>
      <c r="GE50" s="3"/>
      <c r="GF50" s="3"/>
      <c r="GG50" s="3"/>
      <c r="GH50" s="3"/>
      <c r="GI50" s="3"/>
      <c r="GJ50" s="3"/>
      <c r="GK50" s="3"/>
      <c r="GL50" s="3"/>
      <c r="GM50" s="3"/>
      <c r="GN50" s="3"/>
      <c r="GO50" s="3"/>
      <c r="GP50" s="3"/>
      <c r="GQ50" s="3"/>
      <c r="GR50" s="3"/>
      <c r="GS50" s="3"/>
      <c r="GT50" s="3"/>
    </row>
    <row r="51" spans="1:202" s="35" customFormat="1" x14ac:dyDescent="0.25">
      <c r="A51" s="35" t="s">
        <v>65</v>
      </c>
      <c r="C51" s="13"/>
      <c r="D51" s="3">
        <f>IF(D42=0,0,D42*D47)</f>
        <v>0</v>
      </c>
      <c r="E51" s="3">
        <f t="shared" ref="E51:BO51" si="57">IF(E42=0,0,E42*E47)</f>
        <v>0</v>
      </c>
      <c r="F51" s="3">
        <f t="shared" si="57"/>
        <v>0</v>
      </c>
      <c r="G51" s="3">
        <f t="shared" si="57"/>
        <v>0</v>
      </c>
      <c r="H51" s="3">
        <f t="shared" si="57"/>
        <v>0</v>
      </c>
      <c r="I51" s="3">
        <f t="shared" si="57"/>
        <v>0</v>
      </c>
      <c r="J51" s="3">
        <f t="shared" si="57"/>
        <v>0</v>
      </c>
      <c r="K51" s="3">
        <f t="shared" si="57"/>
        <v>0</v>
      </c>
      <c r="L51" s="3">
        <f t="shared" si="57"/>
        <v>0</v>
      </c>
      <c r="M51" s="3">
        <f t="shared" si="57"/>
        <v>0</v>
      </c>
      <c r="N51" s="3">
        <f t="shared" si="57"/>
        <v>0</v>
      </c>
      <c r="O51" s="3">
        <f t="shared" si="57"/>
        <v>0</v>
      </c>
      <c r="P51" s="3">
        <f t="shared" si="57"/>
        <v>0</v>
      </c>
      <c r="Q51" s="3">
        <f t="shared" si="57"/>
        <v>0</v>
      </c>
      <c r="R51" s="3">
        <f t="shared" si="57"/>
        <v>0</v>
      </c>
      <c r="S51" s="3">
        <f t="shared" si="57"/>
        <v>0</v>
      </c>
      <c r="T51" s="3">
        <f t="shared" si="57"/>
        <v>0</v>
      </c>
      <c r="U51" s="3">
        <f t="shared" si="57"/>
        <v>0</v>
      </c>
      <c r="V51" s="3">
        <f t="shared" si="57"/>
        <v>0</v>
      </c>
      <c r="W51" s="3">
        <f t="shared" si="57"/>
        <v>0</v>
      </c>
      <c r="X51" s="3">
        <f t="shared" si="57"/>
        <v>0</v>
      </c>
      <c r="Y51" s="3">
        <f t="shared" si="57"/>
        <v>0</v>
      </c>
      <c r="Z51" s="3">
        <f t="shared" si="57"/>
        <v>0</v>
      </c>
      <c r="AA51" s="3">
        <f t="shared" si="57"/>
        <v>0</v>
      </c>
      <c r="AB51" s="3">
        <f t="shared" si="57"/>
        <v>0</v>
      </c>
      <c r="AC51" s="3">
        <f t="shared" si="57"/>
        <v>0</v>
      </c>
      <c r="AD51" s="3">
        <f t="shared" si="57"/>
        <v>0</v>
      </c>
      <c r="AE51" s="3">
        <f t="shared" si="57"/>
        <v>0</v>
      </c>
      <c r="AF51" s="3">
        <f t="shared" si="57"/>
        <v>0</v>
      </c>
      <c r="AG51" s="6">
        <f t="shared" si="57"/>
        <v>0</v>
      </c>
      <c r="AH51" s="3">
        <f t="shared" si="57"/>
        <v>0</v>
      </c>
      <c r="AI51" s="3">
        <f t="shared" si="57"/>
        <v>0</v>
      </c>
      <c r="AJ51" s="3">
        <f t="shared" si="57"/>
        <v>0</v>
      </c>
      <c r="AK51" s="3">
        <f t="shared" si="57"/>
        <v>0</v>
      </c>
      <c r="AL51" s="3">
        <f t="shared" si="57"/>
        <v>0</v>
      </c>
      <c r="AM51" s="3">
        <f t="shared" si="57"/>
        <v>0</v>
      </c>
      <c r="AN51" s="3">
        <f t="shared" si="57"/>
        <v>0</v>
      </c>
      <c r="AO51" s="3">
        <f t="shared" si="57"/>
        <v>0</v>
      </c>
      <c r="AP51" s="3">
        <f t="shared" si="57"/>
        <v>0</v>
      </c>
      <c r="AQ51" s="3">
        <f t="shared" si="57"/>
        <v>0</v>
      </c>
      <c r="AR51" s="3">
        <f t="shared" si="57"/>
        <v>0</v>
      </c>
      <c r="AS51" s="3">
        <f t="shared" si="57"/>
        <v>0</v>
      </c>
      <c r="AT51" s="3">
        <f t="shared" si="57"/>
        <v>0</v>
      </c>
      <c r="AU51" s="3">
        <f t="shared" si="57"/>
        <v>0</v>
      </c>
      <c r="AV51" s="3">
        <f t="shared" si="57"/>
        <v>0</v>
      </c>
      <c r="AW51" s="3">
        <f t="shared" si="57"/>
        <v>0</v>
      </c>
      <c r="AX51" s="3">
        <f t="shared" si="57"/>
        <v>0</v>
      </c>
      <c r="AY51" s="3">
        <f t="shared" si="57"/>
        <v>0</v>
      </c>
      <c r="AZ51" s="3">
        <f t="shared" si="57"/>
        <v>0</v>
      </c>
      <c r="BA51" s="3">
        <f t="shared" si="57"/>
        <v>0</v>
      </c>
      <c r="BB51" s="3">
        <f t="shared" si="57"/>
        <v>0</v>
      </c>
      <c r="BC51" s="3">
        <f t="shared" si="57"/>
        <v>0</v>
      </c>
      <c r="BD51" s="3">
        <f t="shared" si="57"/>
        <v>0</v>
      </c>
      <c r="BE51" s="3">
        <f t="shared" si="57"/>
        <v>0</v>
      </c>
      <c r="BF51" s="3">
        <f t="shared" si="57"/>
        <v>0</v>
      </c>
      <c r="BG51" s="3">
        <f t="shared" si="57"/>
        <v>0</v>
      </c>
      <c r="BH51" s="3">
        <f t="shared" si="57"/>
        <v>0</v>
      </c>
      <c r="BI51" s="3">
        <f t="shared" si="57"/>
        <v>0</v>
      </c>
      <c r="BJ51" s="3">
        <f t="shared" si="57"/>
        <v>0</v>
      </c>
      <c r="BK51" s="3">
        <f t="shared" si="57"/>
        <v>0</v>
      </c>
      <c r="BL51" s="3">
        <f t="shared" si="57"/>
        <v>0</v>
      </c>
      <c r="BM51" s="3">
        <f t="shared" si="57"/>
        <v>0</v>
      </c>
      <c r="BN51" s="3">
        <f t="shared" si="57"/>
        <v>0</v>
      </c>
      <c r="BO51" s="3">
        <f t="shared" si="57"/>
        <v>0</v>
      </c>
      <c r="BP51" s="3">
        <f t="shared" ref="BP51:DD51" si="58">IF(BP42=0,0,BP42*BP47)</f>
        <v>0</v>
      </c>
      <c r="BQ51" s="3">
        <f t="shared" si="58"/>
        <v>0</v>
      </c>
      <c r="BR51" s="3">
        <f t="shared" si="58"/>
        <v>0</v>
      </c>
      <c r="BS51" s="3">
        <f t="shared" si="58"/>
        <v>0</v>
      </c>
      <c r="BT51" s="3">
        <f t="shared" si="58"/>
        <v>0</v>
      </c>
      <c r="BU51" s="3">
        <f t="shared" si="58"/>
        <v>0</v>
      </c>
      <c r="BV51" s="3">
        <f t="shared" si="58"/>
        <v>0</v>
      </c>
      <c r="BW51" s="3">
        <f t="shared" si="58"/>
        <v>0</v>
      </c>
      <c r="BX51" s="3">
        <f t="shared" si="58"/>
        <v>0</v>
      </c>
      <c r="BY51" s="3">
        <f t="shared" si="58"/>
        <v>0</v>
      </c>
      <c r="BZ51" s="3">
        <f t="shared" si="58"/>
        <v>0</v>
      </c>
      <c r="CA51" s="3">
        <f t="shared" si="58"/>
        <v>0</v>
      </c>
      <c r="CB51" s="3">
        <f t="shared" si="58"/>
        <v>0</v>
      </c>
      <c r="CC51" s="3">
        <f t="shared" si="58"/>
        <v>0</v>
      </c>
      <c r="CD51" s="3">
        <f t="shared" si="58"/>
        <v>0</v>
      </c>
      <c r="CE51" s="3">
        <f t="shared" si="58"/>
        <v>0</v>
      </c>
      <c r="CF51" s="3">
        <f t="shared" si="58"/>
        <v>0</v>
      </c>
      <c r="CG51" s="3">
        <f t="shared" si="58"/>
        <v>0</v>
      </c>
      <c r="CH51" s="3">
        <f t="shared" si="58"/>
        <v>0</v>
      </c>
      <c r="CI51" s="3">
        <f t="shared" si="58"/>
        <v>0</v>
      </c>
      <c r="CJ51" s="3">
        <f t="shared" si="58"/>
        <v>0</v>
      </c>
      <c r="CK51" s="3">
        <f t="shared" si="58"/>
        <v>0</v>
      </c>
      <c r="CL51" s="3">
        <f t="shared" si="58"/>
        <v>0</v>
      </c>
      <c r="CM51" s="3">
        <f t="shared" si="58"/>
        <v>0</v>
      </c>
      <c r="CN51" s="3">
        <f t="shared" si="58"/>
        <v>0</v>
      </c>
      <c r="CO51" s="3">
        <f t="shared" si="58"/>
        <v>0</v>
      </c>
      <c r="CP51" s="3">
        <f t="shared" si="58"/>
        <v>0</v>
      </c>
      <c r="CQ51" s="3">
        <f t="shared" si="58"/>
        <v>0</v>
      </c>
      <c r="CR51" s="3">
        <f t="shared" si="58"/>
        <v>0</v>
      </c>
      <c r="CS51" s="3">
        <f t="shared" si="58"/>
        <v>0</v>
      </c>
      <c r="CT51" s="3">
        <f t="shared" si="58"/>
        <v>0</v>
      </c>
      <c r="CU51" s="3">
        <f t="shared" si="58"/>
        <v>0</v>
      </c>
      <c r="CV51" s="3">
        <f t="shared" si="58"/>
        <v>0</v>
      </c>
      <c r="CW51" s="3">
        <f t="shared" si="58"/>
        <v>0</v>
      </c>
      <c r="CX51" s="3">
        <f t="shared" si="58"/>
        <v>0</v>
      </c>
      <c r="CY51" s="3">
        <f t="shared" si="58"/>
        <v>0</v>
      </c>
      <c r="CZ51" s="3">
        <f t="shared" si="58"/>
        <v>0</v>
      </c>
      <c r="DA51" s="3">
        <f t="shared" si="58"/>
        <v>0</v>
      </c>
      <c r="DB51" s="3">
        <f t="shared" si="58"/>
        <v>0</v>
      </c>
      <c r="DC51" s="3">
        <f t="shared" si="58"/>
        <v>0</v>
      </c>
      <c r="DD51" s="3">
        <f t="shared" si="58"/>
        <v>0</v>
      </c>
      <c r="DE51" s="3">
        <f t="shared" ref="DE51:DT51" si="59">IF(DE42=0,0,DE42*DE47)</f>
        <v>0</v>
      </c>
      <c r="DF51" s="3">
        <f t="shared" si="59"/>
        <v>0</v>
      </c>
      <c r="DG51" s="3">
        <f t="shared" si="59"/>
        <v>0</v>
      </c>
      <c r="DH51" s="3">
        <f t="shared" si="59"/>
        <v>0</v>
      </c>
      <c r="DI51" s="3">
        <f t="shared" si="59"/>
        <v>0</v>
      </c>
      <c r="DJ51" s="3">
        <f t="shared" si="59"/>
        <v>0</v>
      </c>
      <c r="DK51" s="3">
        <f t="shared" si="59"/>
        <v>0</v>
      </c>
      <c r="DL51" s="3">
        <f t="shared" si="59"/>
        <v>0</v>
      </c>
      <c r="DM51" s="3">
        <f t="shared" si="59"/>
        <v>0</v>
      </c>
      <c r="DN51" s="3">
        <f t="shared" si="59"/>
        <v>0</v>
      </c>
      <c r="DO51" s="3">
        <f t="shared" si="59"/>
        <v>0</v>
      </c>
      <c r="DP51" s="3">
        <f t="shared" si="59"/>
        <v>0</v>
      </c>
      <c r="DQ51" s="3">
        <f t="shared" si="59"/>
        <v>0</v>
      </c>
      <c r="DR51" s="3">
        <f t="shared" si="59"/>
        <v>0</v>
      </c>
      <c r="DS51" s="3">
        <f t="shared" si="59"/>
        <v>0</v>
      </c>
      <c r="DT51" s="3">
        <f t="shared" si="59"/>
        <v>0</v>
      </c>
      <c r="DU51" s="3">
        <f t="shared" ref="DU51:FQ51" si="60">IF(DU42=0,0,DU42*DU47)</f>
        <v>0</v>
      </c>
      <c r="DV51" s="3">
        <f t="shared" si="60"/>
        <v>0</v>
      </c>
      <c r="DW51" s="3">
        <f t="shared" si="60"/>
        <v>0</v>
      </c>
      <c r="DX51" s="3">
        <f t="shared" si="60"/>
        <v>0</v>
      </c>
      <c r="DY51" s="3">
        <f t="shared" si="60"/>
        <v>0</v>
      </c>
      <c r="DZ51" s="3">
        <f t="shared" si="60"/>
        <v>0</v>
      </c>
      <c r="EA51" s="3">
        <f t="shared" si="60"/>
        <v>0</v>
      </c>
      <c r="EB51" s="3">
        <f t="shared" si="60"/>
        <v>0</v>
      </c>
      <c r="EC51" s="3">
        <f t="shared" si="60"/>
        <v>0</v>
      </c>
      <c r="ED51" s="3">
        <f t="shared" si="60"/>
        <v>0</v>
      </c>
      <c r="EE51" s="3">
        <f t="shared" si="60"/>
        <v>0</v>
      </c>
      <c r="EF51" s="3">
        <f t="shared" si="60"/>
        <v>0</v>
      </c>
      <c r="EG51" s="3">
        <f t="shared" si="60"/>
        <v>0</v>
      </c>
      <c r="EH51" s="3">
        <f t="shared" si="60"/>
        <v>0</v>
      </c>
      <c r="EI51" s="3">
        <f t="shared" si="60"/>
        <v>0</v>
      </c>
      <c r="EJ51" s="3">
        <f t="shared" si="60"/>
        <v>0</v>
      </c>
      <c r="EK51" s="3">
        <f t="shared" si="60"/>
        <v>0</v>
      </c>
      <c r="EL51" s="3">
        <f t="shared" si="60"/>
        <v>0</v>
      </c>
      <c r="EM51" s="3">
        <f t="shared" si="60"/>
        <v>0</v>
      </c>
      <c r="EN51" s="3">
        <f t="shared" si="60"/>
        <v>0</v>
      </c>
      <c r="EO51" s="3">
        <f t="shared" si="60"/>
        <v>0</v>
      </c>
      <c r="EP51" s="3">
        <f t="shared" si="60"/>
        <v>0</v>
      </c>
      <c r="EQ51" s="3">
        <f t="shared" si="60"/>
        <v>0</v>
      </c>
      <c r="ER51" s="3">
        <f t="shared" si="60"/>
        <v>0</v>
      </c>
      <c r="ES51" s="3">
        <f t="shared" si="60"/>
        <v>0</v>
      </c>
      <c r="ET51" s="3">
        <f t="shared" si="60"/>
        <v>0</v>
      </c>
      <c r="EU51" s="3">
        <f t="shared" si="60"/>
        <v>0</v>
      </c>
      <c r="EV51" s="3">
        <f t="shared" si="60"/>
        <v>0</v>
      </c>
      <c r="EW51" s="3">
        <f t="shared" si="60"/>
        <v>0</v>
      </c>
      <c r="EX51" s="3">
        <f t="shared" si="60"/>
        <v>0</v>
      </c>
      <c r="EY51" s="3">
        <f t="shared" si="60"/>
        <v>0</v>
      </c>
      <c r="EZ51" s="3">
        <f t="shared" si="60"/>
        <v>0</v>
      </c>
      <c r="FA51" s="3">
        <f t="shared" si="60"/>
        <v>0</v>
      </c>
      <c r="FB51" s="3">
        <f t="shared" si="60"/>
        <v>0</v>
      </c>
      <c r="FC51" s="3">
        <f t="shared" si="60"/>
        <v>0</v>
      </c>
      <c r="FD51" s="3">
        <f t="shared" si="60"/>
        <v>0</v>
      </c>
      <c r="FE51" s="3">
        <f t="shared" si="60"/>
        <v>0</v>
      </c>
      <c r="FF51" s="3">
        <f t="shared" si="60"/>
        <v>0</v>
      </c>
      <c r="FG51" s="3">
        <f t="shared" si="60"/>
        <v>0</v>
      </c>
      <c r="FH51" s="3">
        <f t="shared" si="60"/>
        <v>0</v>
      </c>
      <c r="FI51" s="3">
        <f t="shared" si="60"/>
        <v>0</v>
      </c>
      <c r="FJ51" s="3">
        <f t="shared" si="60"/>
        <v>0</v>
      </c>
      <c r="FK51" s="3">
        <f t="shared" si="60"/>
        <v>0</v>
      </c>
      <c r="FL51" s="3">
        <f t="shared" si="60"/>
        <v>0</v>
      </c>
      <c r="FM51" s="3">
        <f t="shared" si="60"/>
        <v>0</v>
      </c>
      <c r="FN51" s="3">
        <f t="shared" si="60"/>
        <v>0</v>
      </c>
      <c r="FO51" s="3">
        <f t="shared" si="60"/>
        <v>0</v>
      </c>
      <c r="FP51" s="3">
        <f t="shared" si="60"/>
        <v>0</v>
      </c>
      <c r="FQ51" s="3">
        <f t="shared" si="60"/>
        <v>0</v>
      </c>
      <c r="FR51" s="3"/>
      <c r="FS51" s="3"/>
      <c r="FT51" s="3"/>
      <c r="FU51" s="3"/>
      <c r="FV51" s="3"/>
      <c r="FW51" s="3"/>
      <c r="FX51" s="3"/>
      <c r="FY51" s="3"/>
      <c r="FZ51" s="3"/>
      <c r="GA51" s="3"/>
      <c r="GB51" s="3"/>
      <c r="GC51" s="3"/>
      <c r="GD51" s="3"/>
      <c r="GE51" s="3"/>
      <c r="GF51" s="3"/>
      <c r="GG51" s="3"/>
      <c r="GH51" s="3"/>
      <c r="GI51" s="3"/>
      <c r="GJ51" s="3"/>
      <c r="GK51" s="3"/>
      <c r="GL51" s="3"/>
      <c r="GM51" s="3"/>
      <c r="GN51" s="3"/>
      <c r="GO51" s="3"/>
      <c r="GP51" s="3"/>
      <c r="GQ51" s="3"/>
      <c r="GR51" s="3"/>
      <c r="GS51" s="3"/>
      <c r="GT51" s="3"/>
    </row>
    <row r="52" spans="1:202" s="35" customFormat="1" x14ac:dyDescent="0.25">
      <c r="A52" s="35" t="s">
        <v>66</v>
      </c>
      <c r="B52" s="35" t="s">
        <v>67</v>
      </c>
      <c r="C52" s="13">
        <f>(LN(2))/35</f>
        <v>1.980420515885558E-2</v>
      </c>
      <c r="D52" s="3">
        <v>0</v>
      </c>
      <c r="E52" s="3">
        <f>D52*EXP(-$C$52)+D48*(1-EXP(-$C$52))/$C$52</f>
        <v>0</v>
      </c>
      <c r="F52" s="3">
        <f t="shared" ref="F52:BQ52" si="61">E52*EXP(-$C$52)+E48*(1-EXP(-$C$52))/$C$52</f>
        <v>0</v>
      </c>
      <c r="G52" s="3">
        <f t="shared" si="61"/>
        <v>0</v>
      </c>
      <c r="H52" s="3">
        <f t="shared" si="61"/>
        <v>0</v>
      </c>
      <c r="I52" s="3">
        <f t="shared" si="61"/>
        <v>0</v>
      </c>
      <c r="J52" s="3">
        <f t="shared" si="61"/>
        <v>0</v>
      </c>
      <c r="K52" s="3">
        <f t="shared" si="61"/>
        <v>0</v>
      </c>
      <c r="L52" s="3">
        <f t="shared" si="61"/>
        <v>0</v>
      </c>
      <c r="M52" s="3">
        <f t="shared" si="61"/>
        <v>0</v>
      </c>
      <c r="N52" s="3">
        <f t="shared" si="61"/>
        <v>0</v>
      </c>
      <c r="O52" s="3">
        <f t="shared" si="61"/>
        <v>0</v>
      </c>
      <c r="P52" s="3">
        <f t="shared" si="61"/>
        <v>0</v>
      </c>
      <c r="Q52" s="3">
        <f t="shared" si="61"/>
        <v>0</v>
      </c>
      <c r="R52" s="3">
        <f t="shared" si="61"/>
        <v>0</v>
      </c>
      <c r="S52" s="3">
        <f t="shared" si="61"/>
        <v>0</v>
      </c>
      <c r="T52" s="3">
        <f t="shared" si="61"/>
        <v>0</v>
      </c>
      <c r="U52" s="3">
        <f t="shared" si="61"/>
        <v>0</v>
      </c>
      <c r="V52" s="3">
        <f t="shared" si="61"/>
        <v>0</v>
      </c>
      <c r="W52" s="3">
        <f t="shared" si="61"/>
        <v>0</v>
      </c>
      <c r="X52" s="3">
        <f t="shared" si="61"/>
        <v>0</v>
      </c>
      <c r="Y52" s="3">
        <f t="shared" si="61"/>
        <v>0</v>
      </c>
      <c r="Z52" s="3">
        <f t="shared" si="61"/>
        <v>0</v>
      </c>
      <c r="AA52" s="3">
        <f t="shared" si="61"/>
        <v>0</v>
      </c>
      <c r="AB52" s="3">
        <f t="shared" si="61"/>
        <v>0</v>
      </c>
      <c r="AC52" s="3">
        <f t="shared" si="61"/>
        <v>0</v>
      </c>
      <c r="AD52" s="3">
        <f t="shared" si="61"/>
        <v>0</v>
      </c>
      <c r="AE52" s="3">
        <f t="shared" si="61"/>
        <v>0</v>
      </c>
      <c r="AF52" s="3">
        <f t="shared" si="61"/>
        <v>0</v>
      </c>
      <c r="AG52" s="6">
        <f t="shared" si="61"/>
        <v>0</v>
      </c>
      <c r="AH52" s="3">
        <f t="shared" si="61"/>
        <v>0</v>
      </c>
      <c r="AI52" s="3">
        <f t="shared" si="61"/>
        <v>0</v>
      </c>
      <c r="AJ52" s="3">
        <f t="shared" si="61"/>
        <v>0</v>
      </c>
      <c r="AK52" s="3">
        <f t="shared" si="61"/>
        <v>0</v>
      </c>
      <c r="AL52" s="3">
        <f t="shared" si="61"/>
        <v>0</v>
      </c>
      <c r="AM52" s="3">
        <f t="shared" si="61"/>
        <v>0</v>
      </c>
      <c r="AN52" s="3">
        <f t="shared" si="61"/>
        <v>0</v>
      </c>
      <c r="AO52" s="3">
        <f t="shared" si="61"/>
        <v>0</v>
      </c>
      <c r="AP52" s="3">
        <f t="shared" si="61"/>
        <v>0</v>
      </c>
      <c r="AQ52" s="3">
        <f t="shared" si="61"/>
        <v>0</v>
      </c>
      <c r="AR52" s="3">
        <f t="shared" si="61"/>
        <v>0</v>
      </c>
      <c r="AS52" s="3">
        <f t="shared" si="61"/>
        <v>0</v>
      </c>
      <c r="AT52" s="3">
        <f t="shared" si="61"/>
        <v>0</v>
      </c>
      <c r="AU52" s="3">
        <f t="shared" si="61"/>
        <v>0</v>
      </c>
      <c r="AV52" s="3">
        <f t="shared" si="61"/>
        <v>0</v>
      </c>
      <c r="AW52" s="3">
        <f t="shared" si="61"/>
        <v>0</v>
      </c>
      <c r="AX52" s="3">
        <f t="shared" si="61"/>
        <v>0</v>
      </c>
      <c r="AY52" s="3">
        <f t="shared" si="61"/>
        <v>0</v>
      </c>
      <c r="AZ52" s="3">
        <f t="shared" si="61"/>
        <v>0</v>
      </c>
      <c r="BA52" s="3">
        <f t="shared" si="61"/>
        <v>0</v>
      </c>
      <c r="BB52" s="3">
        <f t="shared" si="61"/>
        <v>0</v>
      </c>
      <c r="BC52" s="3">
        <f t="shared" si="61"/>
        <v>0</v>
      </c>
      <c r="BD52" s="3">
        <f t="shared" si="61"/>
        <v>0</v>
      </c>
      <c r="BE52" s="3">
        <f t="shared" si="61"/>
        <v>0</v>
      </c>
      <c r="BF52" s="3">
        <f t="shared" si="61"/>
        <v>0</v>
      </c>
      <c r="BG52" s="3">
        <f t="shared" si="61"/>
        <v>0</v>
      </c>
      <c r="BH52" s="3">
        <f t="shared" si="61"/>
        <v>0</v>
      </c>
      <c r="BI52" s="3">
        <f t="shared" si="61"/>
        <v>0</v>
      </c>
      <c r="BJ52" s="3">
        <f t="shared" si="61"/>
        <v>0</v>
      </c>
      <c r="BK52" s="3">
        <f t="shared" si="61"/>
        <v>0</v>
      </c>
      <c r="BL52" s="3">
        <f t="shared" si="61"/>
        <v>0</v>
      </c>
      <c r="BM52" s="3">
        <f t="shared" si="61"/>
        <v>0</v>
      </c>
      <c r="BN52" s="3">
        <f t="shared" si="61"/>
        <v>0</v>
      </c>
      <c r="BO52" s="3">
        <f t="shared" si="61"/>
        <v>0</v>
      </c>
      <c r="BP52" s="3">
        <f t="shared" si="61"/>
        <v>0</v>
      </c>
      <c r="BQ52" s="3">
        <f t="shared" si="61"/>
        <v>0</v>
      </c>
      <c r="BR52" s="3">
        <f t="shared" ref="BR52:EC52" si="62">BQ52*EXP(-$C$52)+BQ48*(1-EXP(-$C$52))/$C$52</f>
        <v>0</v>
      </c>
      <c r="BS52" s="3">
        <f t="shared" si="62"/>
        <v>0</v>
      </c>
      <c r="BT52" s="3">
        <f t="shared" si="62"/>
        <v>0</v>
      </c>
      <c r="BU52" s="3">
        <f t="shared" si="62"/>
        <v>0</v>
      </c>
      <c r="BV52" s="3">
        <f t="shared" si="62"/>
        <v>0</v>
      </c>
      <c r="BW52" s="3">
        <f t="shared" si="62"/>
        <v>0</v>
      </c>
      <c r="BX52" s="3">
        <f t="shared" si="62"/>
        <v>0</v>
      </c>
      <c r="BY52" s="3">
        <f t="shared" si="62"/>
        <v>0</v>
      </c>
      <c r="BZ52" s="3">
        <f t="shared" si="62"/>
        <v>0</v>
      </c>
      <c r="CA52" s="3">
        <f t="shared" si="62"/>
        <v>0</v>
      </c>
      <c r="CB52" s="3">
        <f t="shared" si="62"/>
        <v>0</v>
      </c>
      <c r="CC52" s="3">
        <f t="shared" si="62"/>
        <v>0</v>
      </c>
      <c r="CD52" s="3">
        <f t="shared" si="62"/>
        <v>0</v>
      </c>
      <c r="CE52" s="3">
        <f t="shared" si="62"/>
        <v>0</v>
      </c>
      <c r="CF52" s="3">
        <f t="shared" si="62"/>
        <v>0</v>
      </c>
      <c r="CG52" s="3">
        <f t="shared" si="62"/>
        <v>0</v>
      </c>
      <c r="CH52" s="3">
        <f t="shared" si="62"/>
        <v>0</v>
      </c>
      <c r="CI52" s="3">
        <f t="shared" si="62"/>
        <v>0</v>
      </c>
      <c r="CJ52" s="3">
        <f t="shared" si="62"/>
        <v>0</v>
      </c>
      <c r="CK52" s="3">
        <f t="shared" si="62"/>
        <v>0</v>
      </c>
      <c r="CL52" s="3">
        <f t="shared" si="62"/>
        <v>0</v>
      </c>
      <c r="CM52" s="3">
        <f t="shared" si="62"/>
        <v>0</v>
      </c>
      <c r="CN52" s="3">
        <f t="shared" si="62"/>
        <v>0</v>
      </c>
      <c r="CO52" s="3">
        <f t="shared" si="62"/>
        <v>0</v>
      </c>
      <c r="CP52" s="3">
        <f t="shared" si="62"/>
        <v>0</v>
      </c>
      <c r="CQ52" s="3">
        <f t="shared" si="62"/>
        <v>0</v>
      </c>
      <c r="CR52" s="3">
        <f t="shared" si="62"/>
        <v>0</v>
      </c>
      <c r="CS52" s="3">
        <f t="shared" si="62"/>
        <v>0</v>
      </c>
      <c r="CT52" s="3">
        <f t="shared" si="62"/>
        <v>0</v>
      </c>
      <c r="CU52" s="3">
        <f t="shared" si="62"/>
        <v>0</v>
      </c>
      <c r="CV52" s="3">
        <f t="shared" si="62"/>
        <v>0</v>
      </c>
      <c r="CW52" s="3">
        <f t="shared" si="62"/>
        <v>0</v>
      </c>
      <c r="CX52" s="3">
        <f t="shared" si="62"/>
        <v>0</v>
      </c>
      <c r="CY52" s="3">
        <f t="shared" si="62"/>
        <v>0</v>
      </c>
      <c r="CZ52" s="3">
        <f t="shared" si="62"/>
        <v>0</v>
      </c>
      <c r="DA52" s="3">
        <f t="shared" si="62"/>
        <v>0</v>
      </c>
      <c r="DB52" s="3">
        <f t="shared" si="62"/>
        <v>0</v>
      </c>
      <c r="DC52" s="3">
        <f t="shared" si="62"/>
        <v>0</v>
      </c>
      <c r="DD52" s="3">
        <f t="shared" si="62"/>
        <v>0</v>
      </c>
      <c r="DE52" s="3">
        <f t="shared" si="62"/>
        <v>0</v>
      </c>
      <c r="DF52" s="3">
        <f t="shared" si="62"/>
        <v>0</v>
      </c>
      <c r="DG52" s="3">
        <f t="shared" si="62"/>
        <v>0</v>
      </c>
      <c r="DH52" s="3">
        <f t="shared" si="62"/>
        <v>0</v>
      </c>
      <c r="DI52" s="3">
        <f t="shared" si="62"/>
        <v>0</v>
      </c>
      <c r="DJ52" s="3">
        <f t="shared" si="62"/>
        <v>0</v>
      </c>
      <c r="DK52" s="3">
        <f t="shared" si="62"/>
        <v>0</v>
      </c>
      <c r="DL52" s="3">
        <f t="shared" si="62"/>
        <v>0</v>
      </c>
      <c r="DM52" s="3">
        <f t="shared" si="62"/>
        <v>0</v>
      </c>
      <c r="DN52" s="3">
        <f t="shared" si="62"/>
        <v>0</v>
      </c>
      <c r="DO52" s="3">
        <f t="shared" si="62"/>
        <v>0</v>
      </c>
      <c r="DP52" s="3">
        <f t="shared" si="62"/>
        <v>0</v>
      </c>
      <c r="DQ52" s="3">
        <f t="shared" si="62"/>
        <v>0</v>
      </c>
      <c r="DR52" s="3">
        <f t="shared" si="62"/>
        <v>0</v>
      </c>
      <c r="DS52" s="3">
        <f t="shared" si="62"/>
        <v>0</v>
      </c>
      <c r="DT52" s="3">
        <f t="shared" si="62"/>
        <v>0</v>
      </c>
      <c r="DU52" s="3">
        <f t="shared" si="62"/>
        <v>0</v>
      </c>
      <c r="DV52" s="3">
        <f t="shared" si="62"/>
        <v>0</v>
      </c>
      <c r="DW52" s="3">
        <f t="shared" si="62"/>
        <v>0</v>
      </c>
      <c r="DX52" s="3">
        <f t="shared" si="62"/>
        <v>0</v>
      </c>
      <c r="DY52" s="3">
        <f t="shared" si="62"/>
        <v>0</v>
      </c>
      <c r="DZ52" s="3">
        <f t="shared" si="62"/>
        <v>0</v>
      </c>
      <c r="EA52" s="3">
        <f t="shared" si="62"/>
        <v>0</v>
      </c>
      <c r="EB52" s="3">
        <f t="shared" si="62"/>
        <v>0</v>
      </c>
      <c r="EC52" s="3">
        <f t="shared" si="62"/>
        <v>0</v>
      </c>
      <c r="ED52" s="3">
        <f t="shared" ref="ED52:FQ52" si="63">EC52*EXP(-$C$52)+EC48*(1-EXP(-$C$52))/$C$52</f>
        <v>0</v>
      </c>
      <c r="EE52" s="3">
        <f t="shared" si="63"/>
        <v>0</v>
      </c>
      <c r="EF52" s="3">
        <f t="shared" si="63"/>
        <v>0</v>
      </c>
      <c r="EG52" s="3">
        <f t="shared" si="63"/>
        <v>0</v>
      </c>
      <c r="EH52" s="3">
        <f t="shared" si="63"/>
        <v>0</v>
      </c>
      <c r="EI52" s="3">
        <f t="shared" si="63"/>
        <v>2.036047305239209</v>
      </c>
      <c r="EJ52" s="3">
        <f t="shared" si="63"/>
        <v>1.9961216594497002</v>
      </c>
      <c r="EK52" s="3">
        <f t="shared" si="63"/>
        <v>1.9569789312218844</v>
      </c>
      <c r="EL52" s="3">
        <f t="shared" si="63"/>
        <v>1.9186037680199093</v>
      </c>
      <c r="EM52" s="3">
        <f t="shared" si="63"/>
        <v>1.8809811183617864</v>
      </c>
      <c r="EN52" s="3">
        <f t="shared" si="63"/>
        <v>1.844096225915909</v>
      </c>
      <c r="EO52" s="3">
        <f t="shared" si="63"/>
        <v>1.8079346237133322</v>
      </c>
      <c r="EP52" s="3">
        <f t="shared" si="63"/>
        <v>1.7724821284735486</v>
      </c>
      <c r="EQ52" s="3">
        <f t="shared" si="63"/>
        <v>1.7377248350415302</v>
      </c>
      <c r="ER52" s="3">
        <f t="shared" si="63"/>
        <v>1.7036491109338581</v>
      </c>
      <c r="ES52" s="3">
        <f t="shared" si="63"/>
        <v>1.6702415909917978</v>
      </c>
      <c r="ET52" s="3">
        <f t="shared" si="63"/>
        <v>1.6374891721392262</v>
      </c>
      <c r="EU52" s="3">
        <f t="shared" si="63"/>
        <v>1.6053790082433506</v>
      </c>
      <c r="EV52" s="3">
        <f t="shared" si="63"/>
        <v>1.5738985050762071</v>
      </c>
      <c r="EW52" s="3">
        <f t="shared" si="63"/>
        <v>1.5430353153749603</v>
      </c>
      <c r="EX52" s="3">
        <f t="shared" si="63"/>
        <v>5.6022740581974801</v>
      </c>
      <c r="EY52" s="3">
        <f t="shared" si="63"/>
        <v>5.4924168809659974</v>
      </c>
      <c r="EZ52" s="3">
        <f t="shared" si="63"/>
        <v>5.3847139359737621</v>
      </c>
      <c r="FA52" s="3">
        <f t="shared" si="63"/>
        <v>5.2791229800405146</v>
      </c>
      <c r="FB52" s="3">
        <f t="shared" si="63"/>
        <v>5.1756025983489948</v>
      </c>
      <c r="FC52" s="3">
        <f t="shared" si="63"/>
        <v>5.074112188201247</v>
      </c>
      <c r="FD52" s="3">
        <f t="shared" si="63"/>
        <v>4.9746119430934588</v>
      </c>
      <c r="FE52" s="3">
        <f t="shared" si="63"/>
        <v>4.877062837103078</v>
      </c>
      <c r="FF52" s="3">
        <f t="shared" si="63"/>
        <v>4.7814266095820885</v>
      </c>
      <c r="FG52" s="3">
        <f t="shared" si="63"/>
        <v>4.6876657501504466</v>
      </c>
      <c r="FH52" s="3">
        <f t="shared" si="63"/>
        <v>10.930112878061321</v>
      </c>
      <c r="FI52" s="3">
        <f t="shared" si="63"/>
        <v>10.715780031233111</v>
      </c>
      <c r="FJ52" s="3">
        <f t="shared" si="63"/>
        <v>10.505650120801073</v>
      </c>
      <c r="FK52" s="3">
        <f t="shared" si="63"/>
        <v>10.299640729746018</v>
      </c>
      <c r="FL52" s="3">
        <f t="shared" si="63"/>
        <v>10.097671057196232</v>
      </c>
      <c r="FM52" s="3">
        <f t="shared" si="63"/>
        <v>9.8996618867358102</v>
      </c>
      <c r="FN52" s="3">
        <f t="shared" si="63"/>
        <v>9.7055355553344498</v>
      </c>
      <c r="FO52" s="3">
        <f t="shared" si="63"/>
        <v>9.5152159228864992</v>
      </c>
      <c r="FP52" s="3">
        <f t="shared" si="63"/>
        <v>9.32862834234734</v>
      </c>
      <c r="FQ52" s="3">
        <f t="shared" si="63"/>
        <v>9.1456996304553666</v>
      </c>
      <c r="FR52" s="3"/>
      <c r="FS52" s="3"/>
      <c r="FT52" s="3"/>
      <c r="FU52" s="3"/>
      <c r="FV52" s="3"/>
      <c r="FW52" s="3"/>
      <c r="FX52" s="3"/>
      <c r="FY52" s="3"/>
      <c r="FZ52" s="3"/>
      <c r="GA52" s="3"/>
      <c r="GB52" s="3"/>
      <c r="GC52" s="3"/>
      <c r="GD52" s="3"/>
      <c r="GE52" s="3"/>
      <c r="GF52" s="3"/>
      <c r="GG52" s="3"/>
      <c r="GH52" s="3"/>
      <c r="GI52" s="3"/>
      <c r="GJ52" s="3"/>
      <c r="GK52" s="3"/>
      <c r="GL52" s="3"/>
      <c r="GM52" s="3"/>
      <c r="GN52" s="3"/>
      <c r="GO52" s="3"/>
      <c r="GP52" s="3"/>
      <c r="GQ52" s="3"/>
      <c r="GR52" s="3"/>
      <c r="GS52" s="3"/>
      <c r="GT52" s="3"/>
    </row>
    <row r="53" spans="1:202" s="35" customFormat="1" x14ac:dyDescent="0.25">
      <c r="A53" s="35" t="s">
        <v>68</v>
      </c>
      <c r="B53" s="35" t="s">
        <v>69</v>
      </c>
      <c r="C53" s="13">
        <f>LN(2)/25</f>
        <v>2.7725887222397813E-2</v>
      </c>
      <c r="D53" s="3">
        <v>0</v>
      </c>
      <c r="E53" s="3">
        <f>D53*EXP(-$C$53)+D49*(1-EXP(-$C$53))/$C$53</f>
        <v>0</v>
      </c>
      <c r="F53" s="3">
        <f t="shared" ref="F53:BQ53" si="64">E53*EXP(-$C$53)+E49*(1-EXP(-$C$53))/$C$53</f>
        <v>0</v>
      </c>
      <c r="G53" s="3">
        <f t="shared" si="64"/>
        <v>0</v>
      </c>
      <c r="H53" s="3">
        <f t="shared" si="64"/>
        <v>0</v>
      </c>
      <c r="I53" s="3">
        <f t="shared" si="64"/>
        <v>0</v>
      </c>
      <c r="J53" s="3">
        <f t="shared" si="64"/>
        <v>0</v>
      </c>
      <c r="K53" s="3">
        <f t="shared" si="64"/>
        <v>0</v>
      </c>
      <c r="L53" s="3">
        <f t="shared" si="64"/>
        <v>0</v>
      </c>
      <c r="M53" s="3">
        <f t="shared" si="64"/>
        <v>0</v>
      </c>
      <c r="N53" s="3">
        <f t="shared" si="64"/>
        <v>0</v>
      </c>
      <c r="O53" s="3">
        <f t="shared" si="64"/>
        <v>0</v>
      </c>
      <c r="P53" s="3">
        <f t="shared" si="64"/>
        <v>0</v>
      </c>
      <c r="Q53" s="3">
        <f t="shared" si="64"/>
        <v>0</v>
      </c>
      <c r="R53" s="3">
        <f t="shared" si="64"/>
        <v>0</v>
      </c>
      <c r="S53" s="3">
        <f t="shared" si="64"/>
        <v>0</v>
      </c>
      <c r="T53" s="3">
        <f t="shared" si="64"/>
        <v>0</v>
      </c>
      <c r="U53" s="3">
        <f t="shared" si="64"/>
        <v>0</v>
      </c>
      <c r="V53" s="3">
        <f t="shared" si="64"/>
        <v>0</v>
      </c>
      <c r="W53" s="3">
        <f t="shared" si="64"/>
        <v>0</v>
      </c>
      <c r="X53" s="3">
        <f t="shared" si="64"/>
        <v>0</v>
      </c>
      <c r="Y53" s="3">
        <f t="shared" si="64"/>
        <v>0</v>
      </c>
      <c r="Z53" s="3">
        <f t="shared" si="64"/>
        <v>0</v>
      </c>
      <c r="AA53" s="3">
        <f t="shared" si="64"/>
        <v>0</v>
      </c>
      <c r="AB53" s="3">
        <f t="shared" si="64"/>
        <v>0</v>
      </c>
      <c r="AC53" s="3">
        <f t="shared" si="64"/>
        <v>0</v>
      </c>
      <c r="AD53" s="3">
        <f t="shared" si="64"/>
        <v>0</v>
      </c>
      <c r="AE53" s="3">
        <f t="shared" si="64"/>
        <v>0</v>
      </c>
      <c r="AF53" s="3">
        <f t="shared" si="64"/>
        <v>0</v>
      </c>
      <c r="AG53" s="6">
        <f t="shared" si="64"/>
        <v>0</v>
      </c>
      <c r="AH53" s="3">
        <f t="shared" si="64"/>
        <v>0</v>
      </c>
      <c r="AI53" s="3">
        <f t="shared" si="64"/>
        <v>0</v>
      </c>
      <c r="AJ53" s="3">
        <f t="shared" si="64"/>
        <v>0</v>
      </c>
      <c r="AK53" s="3">
        <f t="shared" si="64"/>
        <v>0</v>
      </c>
      <c r="AL53" s="3">
        <f t="shared" si="64"/>
        <v>0</v>
      </c>
      <c r="AM53" s="3">
        <f t="shared" si="64"/>
        <v>0</v>
      </c>
      <c r="AN53" s="3">
        <f t="shared" si="64"/>
        <v>0</v>
      </c>
      <c r="AO53" s="3">
        <f t="shared" si="64"/>
        <v>0</v>
      </c>
      <c r="AP53" s="3">
        <f t="shared" si="64"/>
        <v>0</v>
      </c>
      <c r="AQ53" s="3">
        <f t="shared" si="64"/>
        <v>0</v>
      </c>
      <c r="AR53" s="3">
        <f t="shared" si="64"/>
        <v>0</v>
      </c>
      <c r="AS53" s="3">
        <f t="shared" si="64"/>
        <v>0</v>
      </c>
      <c r="AT53" s="3">
        <f t="shared" si="64"/>
        <v>0</v>
      </c>
      <c r="AU53" s="3">
        <f t="shared" si="64"/>
        <v>0</v>
      </c>
      <c r="AV53" s="3">
        <f t="shared" si="64"/>
        <v>0</v>
      </c>
      <c r="AW53" s="3">
        <f t="shared" si="64"/>
        <v>0</v>
      </c>
      <c r="AX53" s="3">
        <f t="shared" si="64"/>
        <v>0</v>
      </c>
      <c r="AY53" s="3">
        <f t="shared" si="64"/>
        <v>0</v>
      </c>
      <c r="AZ53" s="3">
        <f t="shared" si="64"/>
        <v>0</v>
      </c>
      <c r="BA53" s="3">
        <f t="shared" si="64"/>
        <v>0</v>
      </c>
      <c r="BB53" s="3">
        <f t="shared" si="64"/>
        <v>0</v>
      </c>
      <c r="BC53" s="3">
        <f t="shared" si="64"/>
        <v>0</v>
      </c>
      <c r="BD53" s="3">
        <f t="shared" si="64"/>
        <v>0</v>
      </c>
      <c r="BE53" s="3">
        <f t="shared" si="64"/>
        <v>0</v>
      </c>
      <c r="BF53" s="3">
        <f t="shared" si="64"/>
        <v>0</v>
      </c>
      <c r="BG53" s="3">
        <f t="shared" si="64"/>
        <v>0</v>
      </c>
      <c r="BH53" s="3">
        <f t="shared" si="64"/>
        <v>0</v>
      </c>
      <c r="BI53" s="3">
        <f t="shared" si="64"/>
        <v>0</v>
      </c>
      <c r="BJ53" s="3">
        <f t="shared" si="64"/>
        <v>0</v>
      </c>
      <c r="BK53" s="3">
        <f t="shared" si="64"/>
        <v>0</v>
      </c>
      <c r="BL53" s="3">
        <f t="shared" si="64"/>
        <v>0</v>
      </c>
      <c r="BM53" s="3">
        <f t="shared" si="64"/>
        <v>0</v>
      </c>
      <c r="BN53" s="3">
        <f t="shared" si="64"/>
        <v>0</v>
      </c>
      <c r="BO53" s="3">
        <f t="shared" si="64"/>
        <v>0</v>
      </c>
      <c r="BP53" s="3">
        <f t="shared" si="64"/>
        <v>0</v>
      </c>
      <c r="BQ53" s="3">
        <f t="shared" si="64"/>
        <v>0</v>
      </c>
      <c r="BR53" s="3">
        <f t="shared" ref="BR53:EC53" si="65">BQ53*EXP(-$C$53)+BQ49*(1-EXP(-$C$53))/$C$53</f>
        <v>0</v>
      </c>
      <c r="BS53" s="3">
        <f t="shared" si="65"/>
        <v>0</v>
      </c>
      <c r="BT53" s="3">
        <f t="shared" si="65"/>
        <v>0</v>
      </c>
      <c r="BU53" s="3">
        <f t="shared" si="65"/>
        <v>0</v>
      </c>
      <c r="BV53" s="3">
        <f t="shared" si="65"/>
        <v>0</v>
      </c>
      <c r="BW53" s="3">
        <f t="shared" si="65"/>
        <v>0</v>
      </c>
      <c r="BX53" s="3">
        <f t="shared" si="65"/>
        <v>0</v>
      </c>
      <c r="BY53" s="3">
        <f t="shared" si="65"/>
        <v>0</v>
      </c>
      <c r="BZ53" s="3">
        <f t="shared" si="65"/>
        <v>0</v>
      </c>
      <c r="CA53" s="3">
        <f t="shared" si="65"/>
        <v>20.935516001809866</v>
      </c>
      <c r="CB53" s="3">
        <f t="shared" si="65"/>
        <v>20.363033215789436</v>
      </c>
      <c r="CC53" s="3">
        <f t="shared" si="65"/>
        <v>19.806205001658299</v>
      </c>
      <c r="CD53" s="3">
        <f t="shared" si="65"/>
        <v>19.264603284324899</v>
      </c>
      <c r="CE53" s="3">
        <f t="shared" si="65"/>
        <v>18.737811694433578</v>
      </c>
      <c r="CF53" s="3">
        <f t="shared" si="65"/>
        <v>18.2254252482706</v>
      </c>
      <c r="CG53" s="3">
        <f t="shared" si="65"/>
        <v>17.727050036423183</v>
      </c>
      <c r="CH53" s="3">
        <f t="shared" si="65"/>
        <v>17.242302920952145</v>
      </c>
      <c r="CI53" s="3">
        <f t="shared" si="65"/>
        <v>16.770811240845408</v>
      </c>
      <c r="CJ53" s="3">
        <f t="shared" si="65"/>
        <v>16.312212525525858</v>
      </c>
      <c r="CK53" s="3">
        <f t="shared" si="65"/>
        <v>15.86615421619338</v>
      </c>
      <c r="CL53" s="3">
        <f t="shared" si="65"/>
        <v>15.432293394786784</v>
      </c>
      <c r="CM53" s="3">
        <f t="shared" si="65"/>
        <v>15.010296520357301</v>
      </c>
      <c r="CN53" s="3">
        <f t="shared" si="65"/>
        <v>14.599839172650944</v>
      </c>
      <c r="CO53" s="3">
        <f t="shared" si="65"/>
        <v>14.200605802702629</v>
      </c>
      <c r="CP53" s="3">
        <f t="shared" si="65"/>
        <v>13.812289490250322</v>
      </c>
      <c r="CQ53" s="3">
        <f t="shared" si="65"/>
        <v>13.43459170778269</v>
      </c>
      <c r="CR53" s="3">
        <f t="shared" si="65"/>
        <v>13.0672220910389</v>
      </c>
      <c r="CS53" s="3">
        <f t="shared" si="65"/>
        <v>12.709898215784097</v>
      </c>
      <c r="CT53" s="3">
        <f t="shared" si="65"/>
        <v>12.362345380688982</v>
      </c>
      <c r="CU53" s="3">
        <f t="shared" si="65"/>
        <v>23.291133125055651</v>
      </c>
      <c r="CV53" s="3">
        <f t="shared" si="65"/>
        <v>22.654235864923546</v>
      </c>
      <c r="CW53" s="3">
        <f t="shared" si="65"/>
        <v>22.034754593862726</v>
      </c>
      <c r="CX53" s="3">
        <f t="shared" si="65"/>
        <v>21.432213070736168</v>
      </c>
      <c r="CY53" s="3">
        <f t="shared" si="65"/>
        <v>20.846148077245786</v>
      </c>
      <c r="CZ53" s="3">
        <f t="shared" si="65"/>
        <v>20.276109061822218</v>
      </c>
      <c r="DA53" s="3">
        <f t="shared" si="65"/>
        <v>19.721657793252454</v>
      </c>
      <c r="DB53" s="3">
        <f t="shared" si="65"/>
        <v>19.182368023779055</v>
      </c>
      <c r="DC53" s="3">
        <f t="shared" si="65"/>
        <v>18.657825161411925</v>
      </c>
      <c r="DD53" s="3">
        <f t="shared" si="65"/>
        <v>18.147625951200734</v>
      </c>
      <c r="DE53" s="3">
        <f t="shared" si="65"/>
        <v>17.65137816522298</v>
      </c>
      <c r="DF53" s="3">
        <f t="shared" si="65"/>
        <v>17.168700301049324</v>
      </c>
      <c r="DG53" s="3">
        <f t="shared" si="65"/>
        <v>16.699221288454421</v>
      </c>
      <c r="DH53" s="3">
        <f t="shared" si="65"/>
        <v>16.242580204147753</v>
      </c>
      <c r="DI53" s="3">
        <f t="shared" si="65"/>
        <v>15.798425994305163</v>
      </c>
      <c r="DJ53" s="3">
        <f t="shared" si="65"/>
        <v>15.366417204687773</v>
      </c>
      <c r="DK53" s="3">
        <f t="shared" si="65"/>
        <v>14.946221718140825</v>
      </c>
      <c r="DL53" s="3">
        <f t="shared" si="65"/>
        <v>14.537516499270623</v>
      </c>
      <c r="DM53" s="3">
        <f t="shared" si="65"/>
        <v>14.139987346103302</v>
      </c>
      <c r="DN53" s="3">
        <f t="shared" si="65"/>
        <v>13.75332864853449</v>
      </c>
      <c r="DO53" s="3">
        <f t="shared" si="65"/>
        <v>23.088389733955459</v>
      </c>
      <c r="DP53" s="3">
        <f t="shared" si="65"/>
        <v>22.4570365025148</v>
      </c>
      <c r="DQ53" s="3">
        <f t="shared" si="65"/>
        <v>21.84294765838931</v>
      </c>
      <c r="DR53" s="3">
        <f t="shared" si="65"/>
        <v>21.245651105999961</v>
      </c>
      <c r="DS53" s="3">
        <f t="shared" si="65"/>
        <v>20.664687659246159</v>
      </c>
      <c r="DT53" s="3">
        <f t="shared" si="65"/>
        <v>20.099610688495378</v>
      </c>
      <c r="DU53" s="3">
        <f t="shared" si="65"/>
        <v>19.549985777225885</v>
      </c>
      <c r="DV53" s="3">
        <f t="shared" si="65"/>
        <v>19.015390388058574</v>
      </c>
      <c r="DW53" s="3">
        <f t="shared" si="65"/>
        <v>18.495413537921191</v>
      </c>
      <c r="DX53" s="3">
        <f t="shared" si="65"/>
        <v>17.989655482095209</v>
      </c>
      <c r="DY53" s="3">
        <f t="shared" si="65"/>
        <v>17.497727406902449</v>
      </c>
      <c r="DZ53" s="3">
        <f t="shared" si="65"/>
        <v>17.019251130795208</v>
      </c>
      <c r="EA53" s="3">
        <f t="shared" si="65"/>
        <v>16.553858813620096</v>
      </c>
      <c r="EB53" s="3">
        <f t="shared" si="65"/>
        <v>16.101192673832053</v>
      </c>
      <c r="EC53" s="3">
        <f t="shared" si="65"/>
        <v>15.660904713441193</v>
      </c>
      <c r="ED53" s="3">
        <f t="shared" ref="ED53:FQ53" si="66">EC53*EXP(-$C$53)+EC49*(1-EXP(-$C$53))/$C$53</f>
        <v>15.232656450480958</v>
      </c>
      <c r="EE53" s="3">
        <f t="shared" si="66"/>
        <v>14.816118658791968</v>
      </c>
      <c r="EF53" s="3">
        <f t="shared" si="66"/>
        <v>14.410971114921484</v>
      </c>
      <c r="EG53" s="3">
        <f t="shared" si="66"/>
        <v>14.016902351943921</v>
      </c>
      <c r="EH53" s="3">
        <f t="shared" si="66"/>
        <v>13.633609420013157</v>
      </c>
      <c r="EI53" s="3">
        <f t="shared" si="66"/>
        <v>20.696909894542543</v>
      </c>
      <c r="EJ53" s="3">
        <f t="shared" si="66"/>
        <v>20.130951805073089</v>
      </c>
      <c r="EK53" s="3">
        <f t="shared" si="66"/>
        <v>19.58046986932262</v>
      </c>
      <c r="EL53" s="3">
        <f t="shared" si="66"/>
        <v>19.045040891053834</v>
      </c>
      <c r="EM53" s="3">
        <f t="shared" si="66"/>
        <v>18.524253246352796</v>
      </c>
      <c r="EN53" s="3">
        <f t="shared" si="66"/>
        <v>18.017706567183136</v>
      </c>
      <c r="EO53" s="3">
        <f t="shared" si="66"/>
        <v>17.525011433593505</v>
      </c>
      <c r="EP53" s="3">
        <f t="shared" si="66"/>
        <v>17.045789074341595</v>
      </c>
      <c r="EQ53" s="3">
        <f t="shared" si="66"/>
        <v>16.579671075704635</v>
      </c>
      <c r="ER53" s="3">
        <f t="shared" si="66"/>
        <v>16.126299098252485</v>
      </c>
      <c r="ES53" s="3">
        <f t="shared" si="66"/>
        <v>15.685324601365558</v>
      </c>
      <c r="ET53" s="3">
        <f t="shared" si="66"/>
        <v>15.256408575285846</v>
      </c>
      <c r="EU53" s="3">
        <f t="shared" si="66"/>
        <v>14.839221280494996</v>
      </c>
      <c r="EV53" s="3">
        <f t="shared" si="66"/>
        <v>14.433441994219129</v>
      </c>
      <c r="EW53" s="3">
        <f t="shared" si="66"/>
        <v>14.038758763865481</v>
      </c>
      <c r="EX53" s="3">
        <f t="shared" si="66"/>
        <v>21.801657801950995</v>
      </c>
      <c r="EY53" s="3">
        <f t="shared" si="66"/>
        <v>21.20549032285729</v>
      </c>
      <c r="EZ53" s="3">
        <f t="shared" si="66"/>
        <v>20.625625074830488</v>
      </c>
      <c r="FA53" s="3">
        <f t="shared" si="66"/>
        <v>20.061616272504764</v>
      </c>
      <c r="FB53" s="3">
        <f t="shared" si="66"/>
        <v>19.513030320538572</v>
      </c>
      <c r="FC53" s="3">
        <f t="shared" si="66"/>
        <v>18.979445480277779</v>
      </c>
      <c r="FD53" s="3">
        <f t="shared" si="66"/>
        <v>18.460451545533925</v>
      </c>
      <c r="FE53" s="3">
        <f t="shared" si="66"/>
        <v>17.955649527228346</v>
      </c>
      <c r="FF53" s="3">
        <f t="shared" si="66"/>
        <v>17.464651346659718</v>
      </c>
      <c r="FG53" s="3">
        <f t="shared" si="66"/>
        <v>16.987079537159211</v>
      </c>
      <c r="FH53" s="3">
        <f t="shared" si="66"/>
        <v>23.733342460405726</v>
      </c>
      <c r="FI53" s="3">
        <f t="shared" si="66"/>
        <v>23.084352962743694</v>
      </c>
      <c r="FJ53" s="3">
        <f t="shared" si="66"/>
        <v>22.453110117024107</v>
      </c>
      <c r="FK53" s="3">
        <f t="shared" si="66"/>
        <v>21.839128640116339</v>
      </c>
      <c r="FL53" s="3">
        <f t="shared" si="66"/>
        <v>21.241936518982495</v>
      </c>
      <c r="FM53" s="3">
        <f t="shared" si="66"/>
        <v>20.661074647806025</v>
      </c>
      <c r="FN53" s="3">
        <f t="shared" si="66"/>
        <v>20.096096475043076</v>
      </c>
      <c r="FO53" s="3">
        <f t="shared" si="66"/>
        <v>19.546567660125241</v>
      </c>
      <c r="FP53" s="3">
        <f t="shared" si="66"/>
        <v>19.012065739549797</v>
      </c>
      <c r="FQ53" s="3">
        <f t="shared" si="66"/>
        <v>18.492179802100722</v>
      </c>
      <c r="FR53" s="3"/>
      <c r="FS53" s="3"/>
      <c r="FT53" s="3"/>
      <c r="FU53" s="3"/>
      <c r="FV53" s="3"/>
      <c r="FW53" s="3"/>
      <c r="FX53" s="3"/>
      <c r="FY53" s="3"/>
      <c r="FZ53" s="3"/>
      <c r="GA53" s="3"/>
      <c r="GB53" s="3"/>
      <c r="GC53" s="3"/>
      <c r="GD53" s="3"/>
      <c r="GE53" s="3"/>
      <c r="GF53" s="3"/>
      <c r="GG53" s="3"/>
      <c r="GH53" s="3"/>
      <c r="GI53" s="3"/>
      <c r="GJ53" s="3"/>
      <c r="GK53" s="3"/>
      <c r="GL53" s="3"/>
      <c r="GM53" s="3"/>
      <c r="GN53" s="3"/>
      <c r="GO53" s="3"/>
      <c r="GP53" s="3"/>
      <c r="GQ53" s="3"/>
      <c r="GR53" s="3"/>
      <c r="GS53" s="3"/>
      <c r="GT53" s="3"/>
    </row>
    <row r="54" spans="1:202" s="35" customFormat="1" x14ac:dyDescent="0.25">
      <c r="A54" s="35" t="s">
        <v>70</v>
      </c>
      <c r="B54" s="35" t="s">
        <v>71</v>
      </c>
      <c r="C54" s="13">
        <f>LN(2)/2</f>
        <v>0.34657359027997264</v>
      </c>
      <c r="D54" s="3">
        <v>0</v>
      </c>
      <c r="E54" s="3">
        <f>D54*EXP(-$C$54)+D50*(1-EXP(-$C$54))/$C$54</f>
        <v>0</v>
      </c>
      <c r="F54" s="3">
        <f t="shared" ref="F54:BQ54" si="67">E54*EXP(-$C$54)+E50*(1-EXP(-$C$54))/$C$54</f>
        <v>0</v>
      </c>
      <c r="G54" s="3">
        <f t="shared" si="67"/>
        <v>0</v>
      </c>
      <c r="H54" s="3">
        <f t="shared" si="67"/>
        <v>0</v>
      </c>
      <c r="I54" s="3">
        <f t="shared" si="67"/>
        <v>0</v>
      </c>
      <c r="J54" s="3">
        <f t="shared" si="67"/>
        <v>0</v>
      </c>
      <c r="K54" s="3">
        <f t="shared" si="67"/>
        <v>0</v>
      </c>
      <c r="L54" s="3">
        <f t="shared" si="67"/>
        <v>0</v>
      </c>
      <c r="M54" s="3">
        <f t="shared" si="67"/>
        <v>0</v>
      </c>
      <c r="N54" s="3">
        <f t="shared" si="67"/>
        <v>0</v>
      </c>
      <c r="O54" s="3">
        <f t="shared" si="67"/>
        <v>0</v>
      </c>
      <c r="P54" s="3">
        <f t="shared" si="67"/>
        <v>0</v>
      </c>
      <c r="Q54" s="3">
        <f t="shared" si="67"/>
        <v>0</v>
      </c>
      <c r="R54" s="3">
        <f t="shared" si="67"/>
        <v>0</v>
      </c>
      <c r="S54" s="3">
        <f t="shared" si="67"/>
        <v>0</v>
      </c>
      <c r="T54" s="3">
        <f t="shared" si="67"/>
        <v>0</v>
      </c>
      <c r="U54" s="3">
        <f t="shared" si="67"/>
        <v>0</v>
      </c>
      <c r="V54" s="3">
        <f t="shared" si="67"/>
        <v>0</v>
      </c>
      <c r="W54" s="3">
        <f t="shared" si="67"/>
        <v>0</v>
      </c>
      <c r="X54" s="3">
        <f t="shared" si="67"/>
        <v>0</v>
      </c>
      <c r="Y54" s="3">
        <f t="shared" si="67"/>
        <v>0</v>
      </c>
      <c r="Z54" s="3">
        <f t="shared" si="67"/>
        <v>0</v>
      </c>
      <c r="AA54" s="3">
        <f t="shared" si="67"/>
        <v>0</v>
      </c>
      <c r="AB54" s="3">
        <f t="shared" si="67"/>
        <v>0</v>
      </c>
      <c r="AC54" s="3">
        <f t="shared" si="67"/>
        <v>0</v>
      </c>
      <c r="AD54" s="3">
        <f t="shared" si="67"/>
        <v>0</v>
      </c>
      <c r="AE54" s="3">
        <f t="shared" si="67"/>
        <v>0</v>
      </c>
      <c r="AF54" s="3">
        <f t="shared" si="67"/>
        <v>0</v>
      </c>
      <c r="AG54" s="6">
        <f t="shared" si="67"/>
        <v>0</v>
      </c>
      <c r="AH54" s="3">
        <f t="shared" si="67"/>
        <v>0</v>
      </c>
      <c r="AI54" s="3">
        <f t="shared" si="67"/>
        <v>0</v>
      </c>
      <c r="AJ54" s="3">
        <f t="shared" si="67"/>
        <v>0</v>
      </c>
      <c r="AK54" s="3">
        <f t="shared" si="67"/>
        <v>0</v>
      </c>
      <c r="AL54" s="3">
        <f t="shared" si="67"/>
        <v>0</v>
      </c>
      <c r="AM54" s="3">
        <f t="shared" si="67"/>
        <v>0</v>
      </c>
      <c r="AN54" s="3">
        <f t="shared" si="67"/>
        <v>0</v>
      </c>
      <c r="AO54" s="3">
        <f t="shared" si="67"/>
        <v>0</v>
      </c>
      <c r="AP54" s="3">
        <f t="shared" si="67"/>
        <v>0</v>
      </c>
      <c r="AQ54" s="3">
        <f t="shared" si="67"/>
        <v>0</v>
      </c>
      <c r="AR54" s="3">
        <f t="shared" si="67"/>
        <v>0</v>
      </c>
      <c r="AS54" s="3">
        <f t="shared" si="67"/>
        <v>0</v>
      </c>
      <c r="AT54" s="3">
        <f t="shared" si="67"/>
        <v>0</v>
      </c>
      <c r="AU54" s="3">
        <f t="shared" si="67"/>
        <v>0</v>
      </c>
      <c r="AV54" s="3">
        <f t="shared" si="67"/>
        <v>0</v>
      </c>
      <c r="AW54" s="3">
        <f t="shared" si="67"/>
        <v>0</v>
      </c>
      <c r="AX54" s="3">
        <f t="shared" si="67"/>
        <v>0</v>
      </c>
      <c r="AY54" s="3">
        <f t="shared" si="67"/>
        <v>0</v>
      </c>
      <c r="AZ54" s="3">
        <f t="shared" si="67"/>
        <v>0</v>
      </c>
      <c r="BA54" s="3">
        <f t="shared" si="67"/>
        <v>0</v>
      </c>
      <c r="BB54" s="3">
        <f t="shared" si="67"/>
        <v>0</v>
      </c>
      <c r="BC54" s="3">
        <f t="shared" si="67"/>
        <v>0</v>
      </c>
      <c r="BD54" s="3">
        <f t="shared" si="67"/>
        <v>0</v>
      </c>
      <c r="BE54" s="3">
        <f t="shared" si="67"/>
        <v>0</v>
      </c>
      <c r="BF54" s="3">
        <f t="shared" si="67"/>
        <v>0</v>
      </c>
      <c r="BG54" s="3">
        <f t="shared" si="67"/>
        <v>0</v>
      </c>
      <c r="BH54" s="3">
        <f t="shared" si="67"/>
        <v>0</v>
      </c>
      <c r="BI54" s="3">
        <f t="shared" si="67"/>
        <v>0</v>
      </c>
      <c r="BJ54" s="3">
        <f t="shared" si="67"/>
        <v>0</v>
      </c>
      <c r="BK54" s="3">
        <f t="shared" si="67"/>
        <v>0</v>
      </c>
      <c r="BL54" s="3">
        <f t="shared" si="67"/>
        <v>0</v>
      </c>
      <c r="BM54" s="3">
        <f t="shared" si="67"/>
        <v>0</v>
      </c>
      <c r="BN54" s="3">
        <f t="shared" si="67"/>
        <v>0</v>
      </c>
      <c r="BO54" s="3">
        <f t="shared" si="67"/>
        <v>0</v>
      </c>
      <c r="BP54" s="3">
        <f t="shared" si="67"/>
        <v>0</v>
      </c>
      <c r="BQ54" s="3">
        <f t="shared" si="67"/>
        <v>0</v>
      </c>
      <c r="BR54" s="3">
        <f t="shared" ref="BR54:EC54" si="68">BQ54*EXP(-$C$54)+BQ50*(1-EXP(-$C$54))/$C$54</f>
        <v>0</v>
      </c>
      <c r="BS54" s="3">
        <f t="shared" si="68"/>
        <v>0</v>
      </c>
      <c r="BT54" s="3">
        <f t="shared" si="68"/>
        <v>0</v>
      </c>
      <c r="BU54" s="3">
        <f t="shared" si="68"/>
        <v>0</v>
      </c>
      <c r="BV54" s="3">
        <f t="shared" si="68"/>
        <v>0</v>
      </c>
      <c r="BW54" s="3">
        <f t="shared" si="68"/>
        <v>0</v>
      </c>
      <c r="BX54" s="3">
        <f t="shared" si="68"/>
        <v>0</v>
      </c>
      <c r="BY54" s="3">
        <f t="shared" si="68"/>
        <v>0</v>
      </c>
      <c r="BZ54" s="3">
        <f t="shared" si="68"/>
        <v>0</v>
      </c>
      <c r="CA54" s="3">
        <f t="shared" si="68"/>
        <v>11.959498023020654</v>
      </c>
      <c r="CB54" s="3">
        <f t="shared" si="68"/>
        <v>8.4566421516650134</v>
      </c>
      <c r="CC54" s="3">
        <f t="shared" si="68"/>
        <v>5.9797490115103278</v>
      </c>
      <c r="CD54" s="3">
        <f t="shared" si="68"/>
        <v>4.2283210758325076</v>
      </c>
      <c r="CE54" s="3">
        <f t="shared" si="68"/>
        <v>2.9898745057551643</v>
      </c>
      <c r="CF54" s="3">
        <f t="shared" si="68"/>
        <v>2.1141605379162542</v>
      </c>
      <c r="CG54" s="3">
        <f t="shared" si="68"/>
        <v>1.4949372528775826</v>
      </c>
      <c r="CH54" s="3">
        <f t="shared" si="68"/>
        <v>1.0570802689581273</v>
      </c>
      <c r="CI54" s="3">
        <f t="shared" si="68"/>
        <v>0.74746862643879142</v>
      </c>
      <c r="CJ54" s="3">
        <f t="shared" si="68"/>
        <v>0.52854013447906378</v>
      </c>
      <c r="CK54" s="3">
        <f t="shared" si="68"/>
        <v>0.37373431321939576</v>
      </c>
      <c r="CL54" s="3">
        <f t="shared" si="68"/>
        <v>0.26427006723953189</v>
      </c>
      <c r="CM54" s="3">
        <f t="shared" si="68"/>
        <v>0.18686715660969788</v>
      </c>
      <c r="CN54" s="3">
        <f t="shared" si="68"/>
        <v>0.13213503361976595</v>
      </c>
      <c r="CO54" s="3">
        <f t="shared" si="68"/>
        <v>9.3433578304848941E-2</v>
      </c>
      <c r="CP54" s="3">
        <f t="shared" si="68"/>
        <v>6.6067516809882973E-2</v>
      </c>
      <c r="CQ54" s="3">
        <f t="shared" si="68"/>
        <v>4.671678915242447E-2</v>
      </c>
      <c r="CR54" s="3">
        <f t="shared" si="68"/>
        <v>3.3033758404941486E-2</v>
      </c>
      <c r="CS54" s="3">
        <f t="shared" si="68"/>
        <v>2.3358394576212235E-2</v>
      </c>
      <c r="CT54" s="3">
        <f t="shared" si="68"/>
        <v>1.6516879202470743E-2</v>
      </c>
      <c r="CU54" s="3">
        <f t="shared" si="68"/>
        <v>5.2101693960675739</v>
      </c>
      <c r="CV54" s="3">
        <f t="shared" si="68"/>
        <v>3.6841461110900009</v>
      </c>
      <c r="CW54" s="3">
        <f t="shared" si="68"/>
        <v>2.6050846980337874</v>
      </c>
      <c r="CX54" s="3">
        <f t="shared" si="68"/>
        <v>1.8420730555450007</v>
      </c>
      <c r="CY54" s="3">
        <f t="shared" si="68"/>
        <v>1.3025423490168939</v>
      </c>
      <c r="CZ54" s="3">
        <f t="shared" si="68"/>
        <v>0.92103652777250045</v>
      </c>
      <c r="DA54" s="3">
        <f t="shared" si="68"/>
        <v>0.65127117450844707</v>
      </c>
      <c r="DB54" s="3">
        <f t="shared" si="68"/>
        <v>0.46051826388625033</v>
      </c>
      <c r="DC54" s="3">
        <f t="shared" si="68"/>
        <v>0.32563558725422359</v>
      </c>
      <c r="DD54" s="3">
        <f t="shared" si="68"/>
        <v>0.23025913194312519</v>
      </c>
      <c r="DE54" s="3">
        <f t="shared" si="68"/>
        <v>0.16281779362711182</v>
      </c>
      <c r="DF54" s="3">
        <f t="shared" si="68"/>
        <v>0.11512956597156263</v>
      </c>
      <c r="DG54" s="3">
        <f t="shared" si="68"/>
        <v>8.1408896813555925E-2</v>
      </c>
      <c r="DH54" s="3">
        <f t="shared" si="68"/>
        <v>5.756478298578132E-2</v>
      </c>
      <c r="DI54" s="3">
        <f t="shared" si="68"/>
        <v>4.070444840677797E-2</v>
      </c>
      <c r="DJ54" s="3">
        <f t="shared" si="68"/>
        <v>2.8782391492890663E-2</v>
      </c>
      <c r="DK54" s="3">
        <f t="shared" si="68"/>
        <v>2.0352224203388985E-2</v>
      </c>
      <c r="DL54" s="3">
        <f t="shared" si="68"/>
        <v>1.4391195746445332E-2</v>
      </c>
      <c r="DM54" s="3">
        <f t="shared" si="68"/>
        <v>1.0176112101694492E-2</v>
      </c>
      <c r="DN54" s="3">
        <f t="shared" si="68"/>
        <v>7.1955978732226658E-3</v>
      </c>
      <c r="DO54" s="3">
        <f t="shared" si="68"/>
        <v>4.0116387163958809</v>
      </c>
      <c r="DP54" s="3">
        <f t="shared" si="68"/>
        <v>2.8366569400340249</v>
      </c>
      <c r="DQ54" s="3">
        <f t="shared" si="68"/>
        <v>2.0058193581979409</v>
      </c>
      <c r="DR54" s="3">
        <f t="shared" si="68"/>
        <v>1.4183284700170127</v>
      </c>
      <c r="DS54" s="3">
        <f t="shared" si="68"/>
        <v>1.0029096790989707</v>
      </c>
      <c r="DT54" s="3">
        <f t="shared" si="68"/>
        <v>0.70916423500850645</v>
      </c>
      <c r="DU54" s="3">
        <f t="shared" si="68"/>
        <v>0.50145483954948533</v>
      </c>
      <c r="DV54" s="3">
        <f t="shared" si="68"/>
        <v>0.35458211750425322</v>
      </c>
      <c r="DW54" s="3">
        <f t="shared" si="68"/>
        <v>0.25072741977474267</v>
      </c>
      <c r="DX54" s="3">
        <f t="shared" si="68"/>
        <v>0.17729105875212661</v>
      </c>
      <c r="DY54" s="3">
        <f t="shared" si="68"/>
        <v>0.12536370988737133</v>
      </c>
      <c r="DZ54" s="3">
        <f t="shared" si="68"/>
        <v>8.8645529376063306E-2</v>
      </c>
      <c r="EA54" s="3">
        <f t="shared" si="68"/>
        <v>6.2681854943685666E-2</v>
      </c>
      <c r="EB54" s="3">
        <f t="shared" si="68"/>
        <v>4.4322764688031653E-2</v>
      </c>
      <c r="EC54" s="3">
        <f t="shared" si="68"/>
        <v>3.1340927471842833E-2</v>
      </c>
      <c r="ED54" s="3">
        <f t="shared" ref="ED54:FQ54" si="69">EC54*EXP(-$C$54)+EC50*(1-EXP(-$C$54))/$C$54</f>
        <v>2.2161382344015827E-2</v>
      </c>
      <c r="EE54" s="3">
        <f t="shared" si="69"/>
        <v>1.5670463735921417E-2</v>
      </c>
      <c r="EF54" s="3">
        <f t="shared" si="69"/>
        <v>1.1080691172007913E-2</v>
      </c>
      <c r="EG54" s="3">
        <f t="shared" si="69"/>
        <v>7.8352318679607083E-3</v>
      </c>
      <c r="EH54" s="3">
        <f t="shared" si="69"/>
        <v>5.5403455860039566E-3</v>
      </c>
      <c r="EI54" s="3">
        <f t="shared" si="69"/>
        <v>3.4794796345465393</v>
      </c>
      <c r="EJ54" s="3">
        <f t="shared" si="69"/>
        <v>2.4603636445883481</v>
      </c>
      <c r="EK54" s="3">
        <f t="shared" si="69"/>
        <v>1.7397398172732699</v>
      </c>
      <c r="EL54" s="3">
        <f t="shared" si="69"/>
        <v>1.2301818222941743</v>
      </c>
      <c r="EM54" s="3">
        <f t="shared" si="69"/>
        <v>0.86986990863663505</v>
      </c>
      <c r="EN54" s="3">
        <f t="shared" si="69"/>
        <v>0.61509091114708725</v>
      </c>
      <c r="EO54" s="3">
        <f t="shared" si="69"/>
        <v>0.43493495431831758</v>
      </c>
      <c r="EP54" s="3">
        <f t="shared" si="69"/>
        <v>0.30754545557354368</v>
      </c>
      <c r="EQ54" s="3">
        <f t="shared" si="69"/>
        <v>0.21746747715915885</v>
      </c>
      <c r="ER54" s="3">
        <f t="shared" si="69"/>
        <v>0.15377272778677187</v>
      </c>
      <c r="ES54" s="3">
        <f t="shared" si="69"/>
        <v>0.10873373857957944</v>
      </c>
      <c r="ET54" s="3">
        <f t="shared" si="69"/>
        <v>7.6886363893385948E-2</v>
      </c>
      <c r="EU54" s="3">
        <f t="shared" si="69"/>
        <v>5.4366869289789732E-2</v>
      </c>
      <c r="EV54" s="3">
        <f t="shared" si="69"/>
        <v>3.8443181946692981E-2</v>
      </c>
      <c r="EW54" s="3">
        <f t="shared" si="69"/>
        <v>2.718343464489487E-2</v>
      </c>
      <c r="EX54" s="3">
        <f t="shared" si="69"/>
        <v>3.5096364387252752</v>
      </c>
      <c r="EY54" s="3">
        <f t="shared" si="69"/>
        <v>2.4816877253220473</v>
      </c>
      <c r="EZ54" s="3">
        <f t="shared" si="69"/>
        <v>1.7548182193626378</v>
      </c>
      <c r="FA54" s="3">
        <f t="shared" si="69"/>
        <v>1.2408438626610239</v>
      </c>
      <c r="FB54" s="3">
        <f t="shared" si="69"/>
        <v>0.87740910968131913</v>
      </c>
      <c r="FC54" s="3">
        <f t="shared" si="69"/>
        <v>0.62042193133051204</v>
      </c>
      <c r="FD54" s="3">
        <f t="shared" si="69"/>
        <v>0.43870455484065962</v>
      </c>
      <c r="FE54" s="3">
        <f t="shared" si="69"/>
        <v>0.31021096566525608</v>
      </c>
      <c r="FF54" s="3">
        <f t="shared" si="69"/>
        <v>0.21935227742032984</v>
      </c>
      <c r="FG54" s="3">
        <f t="shared" si="69"/>
        <v>0.15510548283262804</v>
      </c>
      <c r="FH54" s="3">
        <f t="shared" si="69"/>
        <v>3.9714117149463415</v>
      </c>
      <c r="FI54" s="3">
        <f t="shared" si="69"/>
        <v>2.8082121545222543</v>
      </c>
      <c r="FJ54" s="3">
        <f t="shared" si="69"/>
        <v>1.985705857473171</v>
      </c>
      <c r="FK54" s="3">
        <f t="shared" si="69"/>
        <v>1.4041060772611273</v>
      </c>
      <c r="FL54" s="3">
        <f t="shared" si="69"/>
        <v>0.99285292873658559</v>
      </c>
      <c r="FM54" s="3">
        <f t="shared" si="69"/>
        <v>0.70205303863056379</v>
      </c>
      <c r="FN54" s="3">
        <f t="shared" si="69"/>
        <v>0.49642646436829291</v>
      </c>
      <c r="FO54" s="3">
        <f t="shared" si="69"/>
        <v>0.35102651931528195</v>
      </c>
      <c r="FP54" s="3">
        <f t="shared" si="69"/>
        <v>0.24821323218414648</v>
      </c>
      <c r="FQ54" s="3">
        <f t="shared" si="69"/>
        <v>0.175513259657641</v>
      </c>
      <c r="FR54" s="3"/>
      <c r="FS54" s="3"/>
      <c r="FT54" s="3"/>
      <c r="FU54" s="3"/>
      <c r="FV54" s="3"/>
      <c r="FW54" s="3"/>
      <c r="FX54" s="3"/>
      <c r="FY54" s="3"/>
      <c r="FZ54" s="3"/>
      <c r="GA54" s="3"/>
      <c r="GB54" s="3"/>
      <c r="GC54" s="3"/>
      <c r="GD54" s="3"/>
      <c r="GE54" s="3"/>
      <c r="GF54" s="3"/>
      <c r="GG54" s="3"/>
      <c r="GH54" s="3"/>
      <c r="GI54" s="3"/>
      <c r="GJ54" s="3"/>
      <c r="GK54" s="3"/>
      <c r="GL54" s="3"/>
      <c r="GM54" s="3"/>
      <c r="GN54" s="3"/>
      <c r="GO54" s="3"/>
      <c r="GP54" s="3"/>
      <c r="GQ54" s="3"/>
      <c r="GR54" s="3"/>
      <c r="GS54" s="3"/>
      <c r="GT54" s="3"/>
    </row>
    <row r="55" spans="1:202" s="35" customFormat="1" x14ac:dyDescent="0.25">
      <c r="A55" s="35" t="s">
        <v>72</v>
      </c>
      <c r="B55" s="25" t="s">
        <v>73</v>
      </c>
      <c r="C55" s="13"/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0</v>
      </c>
      <c r="Q55" s="3">
        <v>0</v>
      </c>
      <c r="R55" s="3">
        <v>0</v>
      </c>
      <c r="S55" s="3">
        <v>0</v>
      </c>
      <c r="T55" s="3">
        <v>0</v>
      </c>
      <c r="U55" s="3">
        <v>0</v>
      </c>
      <c r="V55" s="3">
        <v>0</v>
      </c>
      <c r="W55" s="3">
        <v>0</v>
      </c>
      <c r="X55" s="3">
        <v>0</v>
      </c>
      <c r="Y55" s="3">
        <v>0</v>
      </c>
      <c r="Z55" s="3">
        <v>0</v>
      </c>
      <c r="AA55" s="3">
        <v>0</v>
      </c>
      <c r="AB55" s="3">
        <v>0</v>
      </c>
      <c r="AC55" s="3">
        <v>0</v>
      </c>
      <c r="AD55" s="3">
        <v>0</v>
      </c>
      <c r="AE55" s="3">
        <v>0</v>
      </c>
      <c r="AF55" s="3">
        <v>0</v>
      </c>
      <c r="AG55" s="6">
        <v>0</v>
      </c>
      <c r="AH55" s="3">
        <v>0</v>
      </c>
      <c r="AI55" s="3">
        <v>0</v>
      </c>
      <c r="AJ55" s="3">
        <v>0</v>
      </c>
      <c r="AK55" s="3">
        <v>0</v>
      </c>
      <c r="AL55" s="3">
        <v>0</v>
      </c>
      <c r="AM55" s="3">
        <v>0</v>
      </c>
      <c r="AN55" s="3">
        <v>0</v>
      </c>
      <c r="AO55" s="3">
        <v>0</v>
      </c>
      <c r="AP55" s="3">
        <v>0</v>
      </c>
      <c r="AQ55" s="3">
        <v>0</v>
      </c>
      <c r="AR55" s="3">
        <v>0</v>
      </c>
      <c r="AS55" s="3">
        <v>0</v>
      </c>
      <c r="AT55" s="3">
        <v>0</v>
      </c>
      <c r="AU55" s="3">
        <v>0</v>
      </c>
      <c r="AV55" s="3">
        <v>0</v>
      </c>
      <c r="AW55" s="3">
        <v>0</v>
      </c>
      <c r="AX55" s="3">
        <v>0</v>
      </c>
      <c r="AY55" s="3">
        <v>0</v>
      </c>
      <c r="AZ55" s="3">
        <v>0</v>
      </c>
      <c r="BA55" s="3">
        <v>0</v>
      </c>
      <c r="BB55" s="3">
        <v>0</v>
      </c>
      <c r="BC55" s="3">
        <v>0</v>
      </c>
      <c r="BD55" s="3">
        <v>0</v>
      </c>
      <c r="BE55" s="3">
        <v>0</v>
      </c>
      <c r="BF55" s="3">
        <v>0</v>
      </c>
      <c r="BG55" s="3">
        <v>0</v>
      </c>
      <c r="BH55" s="3">
        <v>0</v>
      </c>
      <c r="BI55" s="3">
        <v>0</v>
      </c>
      <c r="BJ55" s="3">
        <v>0</v>
      </c>
      <c r="BK55" s="3">
        <v>0</v>
      </c>
      <c r="BL55" s="3">
        <v>0</v>
      </c>
      <c r="BM55" s="3">
        <v>0</v>
      </c>
      <c r="BN55" s="3">
        <v>0</v>
      </c>
      <c r="BO55" s="3">
        <v>0</v>
      </c>
      <c r="BP55" s="3">
        <v>0</v>
      </c>
      <c r="BQ55" s="3">
        <v>0</v>
      </c>
      <c r="BR55" s="3">
        <v>0</v>
      </c>
      <c r="BS55" s="3">
        <v>0</v>
      </c>
      <c r="BT55" s="3">
        <v>0</v>
      </c>
      <c r="BU55" s="3">
        <v>0</v>
      </c>
      <c r="BV55" s="3">
        <v>0</v>
      </c>
      <c r="BW55" s="3">
        <v>0</v>
      </c>
      <c r="BX55" s="3">
        <v>0</v>
      </c>
      <c r="BY55" s="3">
        <v>0</v>
      </c>
      <c r="BZ55" s="3">
        <v>0</v>
      </c>
      <c r="CA55" s="3">
        <v>0</v>
      </c>
      <c r="CB55" s="3">
        <v>0</v>
      </c>
      <c r="CC55" s="3">
        <v>0</v>
      </c>
      <c r="CD55" s="3">
        <v>0</v>
      </c>
      <c r="CE55" s="3">
        <v>0</v>
      </c>
      <c r="CF55" s="3">
        <v>0</v>
      </c>
      <c r="CG55" s="3">
        <v>0</v>
      </c>
      <c r="CH55" s="3">
        <v>0</v>
      </c>
      <c r="CI55" s="3">
        <v>0</v>
      </c>
      <c r="CJ55" s="3">
        <v>0</v>
      </c>
      <c r="CK55" s="3">
        <v>0</v>
      </c>
      <c r="CL55" s="3">
        <v>0</v>
      </c>
      <c r="CM55" s="3">
        <v>0</v>
      </c>
      <c r="CN55" s="3">
        <v>0</v>
      </c>
      <c r="CO55" s="3">
        <v>0</v>
      </c>
      <c r="CP55" s="3">
        <v>0</v>
      </c>
      <c r="CQ55" s="3">
        <v>0</v>
      </c>
      <c r="CR55" s="3">
        <v>0</v>
      </c>
      <c r="CS55" s="3">
        <v>0</v>
      </c>
      <c r="CT55" s="3">
        <v>0</v>
      </c>
      <c r="CU55" s="3">
        <v>0</v>
      </c>
      <c r="CV55" s="3">
        <v>0</v>
      </c>
      <c r="CW55" s="3">
        <v>0</v>
      </c>
      <c r="CX55" s="3">
        <v>0</v>
      </c>
      <c r="CY55" s="3">
        <v>0</v>
      </c>
      <c r="CZ55" s="3">
        <v>0</v>
      </c>
      <c r="DA55" s="3">
        <v>0</v>
      </c>
      <c r="DB55" s="3">
        <v>0</v>
      </c>
      <c r="DC55" s="3">
        <v>0</v>
      </c>
      <c r="DD55" s="3">
        <v>0</v>
      </c>
      <c r="DE55" s="3">
        <v>0</v>
      </c>
      <c r="DF55" s="3">
        <v>0</v>
      </c>
      <c r="DG55" s="3">
        <v>0</v>
      </c>
      <c r="DH55" s="3">
        <v>0</v>
      </c>
      <c r="DI55" s="3">
        <v>0</v>
      </c>
      <c r="DJ55" s="3">
        <v>0</v>
      </c>
      <c r="DK55" s="3">
        <v>0</v>
      </c>
      <c r="DL55" s="3">
        <v>0</v>
      </c>
      <c r="DM55" s="3">
        <v>0</v>
      </c>
      <c r="DN55" s="3">
        <v>0</v>
      </c>
      <c r="DO55" s="3">
        <v>0</v>
      </c>
      <c r="DP55" s="3">
        <v>0</v>
      </c>
      <c r="DQ55" s="3">
        <v>0</v>
      </c>
      <c r="DR55" s="3">
        <v>0</v>
      </c>
      <c r="DS55" s="3">
        <v>0</v>
      </c>
      <c r="DT55" s="3">
        <v>0</v>
      </c>
      <c r="DU55" s="3">
        <v>0</v>
      </c>
      <c r="DV55" s="3">
        <v>0</v>
      </c>
      <c r="DW55" s="3">
        <v>0</v>
      </c>
      <c r="DX55" s="3">
        <v>0</v>
      </c>
      <c r="DY55" s="3">
        <v>0</v>
      </c>
      <c r="DZ55" s="3">
        <v>0</v>
      </c>
      <c r="EA55" s="3">
        <v>0</v>
      </c>
      <c r="EB55" s="3">
        <v>0</v>
      </c>
      <c r="EC55" s="3">
        <v>0</v>
      </c>
      <c r="ED55" s="3">
        <v>0</v>
      </c>
      <c r="EE55" s="3">
        <v>0</v>
      </c>
      <c r="EF55" s="3">
        <v>0</v>
      </c>
      <c r="EG55" s="3">
        <v>0</v>
      </c>
      <c r="EH55" s="3">
        <v>0</v>
      </c>
      <c r="EI55" s="3">
        <v>0</v>
      </c>
      <c r="EJ55" s="3">
        <v>0</v>
      </c>
      <c r="EK55" s="3">
        <v>0</v>
      </c>
      <c r="EL55" s="3">
        <v>0</v>
      </c>
      <c r="EM55" s="3">
        <v>0</v>
      </c>
      <c r="EN55" s="3">
        <v>0</v>
      </c>
      <c r="EO55" s="3">
        <v>0</v>
      </c>
      <c r="EP55" s="3">
        <v>0</v>
      </c>
      <c r="EQ55" s="3">
        <v>0</v>
      </c>
      <c r="ER55" s="3">
        <v>0</v>
      </c>
      <c r="ES55" s="3">
        <v>0</v>
      </c>
      <c r="ET55" s="3">
        <v>0</v>
      </c>
      <c r="EU55" s="3">
        <v>0</v>
      </c>
      <c r="EV55" s="3">
        <v>0</v>
      </c>
      <c r="EW55" s="3">
        <v>0</v>
      </c>
      <c r="EX55" s="3">
        <v>0</v>
      </c>
      <c r="EY55" s="3">
        <v>0</v>
      </c>
      <c r="EZ55" s="3">
        <v>0</v>
      </c>
      <c r="FA55" s="3">
        <v>0</v>
      </c>
      <c r="FB55" s="3">
        <v>0</v>
      </c>
      <c r="FC55" s="3">
        <v>0</v>
      </c>
      <c r="FD55" s="3">
        <v>0</v>
      </c>
      <c r="FE55" s="3">
        <v>0</v>
      </c>
      <c r="FF55" s="3">
        <v>0</v>
      </c>
      <c r="FG55" s="3">
        <v>0</v>
      </c>
      <c r="FH55" s="3">
        <v>0</v>
      </c>
      <c r="FI55" s="3">
        <v>0</v>
      </c>
      <c r="FJ55" s="3">
        <v>0</v>
      </c>
      <c r="FK55" s="3">
        <v>0</v>
      </c>
      <c r="FL55" s="3">
        <v>0</v>
      </c>
      <c r="FM55" s="3">
        <v>0</v>
      </c>
      <c r="FN55" s="3">
        <v>0</v>
      </c>
      <c r="FO55" s="3">
        <v>0</v>
      </c>
      <c r="FP55" s="3">
        <v>0</v>
      </c>
      <c r="FQ55" s="3">
        <v>0</v>
      </c>
      <c r="FR55" s="3"/>
      <c r="FS55" s="3"/>
      <c r="FT55" s="3"/>
      <c r="FU55" s="3"/>
      <c r="FV55" s="3"/>
      <c r="FW55" s="3"/>
      <c r="FX55" s="3"/>
      <c r="FY55" s="3"/>
      <c r="FZ55" s="3"/>
      <c r="GA55" s="3"/>
      <c r="GB55" s="3"/>
      <c r="GC55" s="3"/>
      <c r="GD55" s="3"/>
      <c r="GE55" s="3"/>
      <c r="GF55" s="3"/>
      <c r="GG55" s="3"/>
      <c r="GH55" s="3"/>
      <c r="GI55" s="3"/>
      <c r="GJ55" s="3"/>
      <c r="GK55" s="3"/>
      <c r="GL55" s="3"/>
      <c r="GM55" s="3"/>
      <c r="GN55" s="3"/>
      <c r="GO55" s="3"/>
      <c r="GP55" s="3"/>
      <c r="GQ55" s="3"/>
      <c r="GR55" s="3"/>
      <c r="GS55" s="3"/>
      <c r="GT55" s="3"/>
    </row>
    <row r="56" spans="1:202" s="35" customFormat="1" x14ac:dyDescent="0.25">
      <c r="A56" s="35" t="s">
        <v>74</v>
      </c>
      <c r="C56" s="13"/>
      <c r="D56" s="3">
        <f>SUM(D52:D55)</f>
        <v>0</v>
      </c>
      <c r="E56" s="3">
        <f>SUM(E52:E55)</f>
        <v>0</v>
      </c>
      <c r="F56" s="3">
        <f>SUM(F52:F55)</f>
        <v>0</v>
      </c>
      <c r="G56" s="3">
        <f t="shared" ref="G56:BR56" si="70">SUM(G52:G55)</f>
        <v>0</v>
      </c>
      <c r="H56" s="3">
        <f t="shared" si="70"/>
        <v>0</v>
      </c>
      <c r="I56" s="3">
        <f t="shared" si="70"/>
        <v>0</v>
      </c>
      <c r="J56" s="3">
        <f t="shared" si="70"/>
        <v>0</v>
      </c>
      <c r="K56" s="3">
        <f t="shared" si="70"/>
        <v>0</v>
      </c>
      <c r="L56" s="3">
        <f t="shared" si="70"/>
        <v>0</v>
      </c>
      <c r="M56" s="3">
        <f t="shared" si="70"/>
        <v>0</v>
      </c>
      <c r="N56" s="3">
        <f t="shared" si="70"/>
        <v>0</v>
      </c>
      <c r="O56" s="3">
        <f t="shared" si="70"/>
        <v>0</v>
      </c>
      <c r="P56" s="3">
        <f t="shared" si="70"/>
        <v>0</v>
      </c>
      <c r="Q56" s="3">
        <f t="shared" si="70"/>
        <v>0</v>
      </c>
      <c r="R56" s="3">
        <f t="shared" si="70"/>
        <v>0</v>
      </c>
      <c r="S56" s="3">
        <f t="shared" si="70"/>
        <v>0</v>
      </c>
      <c r="T56" s="3">
        <f t="shared" si="70"/>
        <v>0</v>
      </c>
      <c r="U56" s="3">
        <f t="shared" si="70"/>
        <v>0</v>
      </c>
      <c r="V56" s="3">
        <f t="shared" si="70"/>
        <v>0</v>
      </c>
      <c r="W56" s="3">
        <f t="shared" si="70"/>
        <v>0</v>
      </c>
      <c r="X56" s="3">
        <f t="shared" si="70"/>
        <v>0</v>
      </c>
      <c r="Y56" s="3">
        <f t="shared" si="70"/>
        <v>0</v>
      </c>
      <c r="Z56" s="3">
        <f t="shared" si="70"/>
        <v>0</v>
      </c>
      <c r="AA56" s="3">
        <f t="shared" si="70"/>
        <v>0</v>
      </c>
      <c r="AB56" s="3">
        <f t="shared" si="70"/>
        <v>0</v>
      </c>
      <c r="AC56" s="3">
        <f t="shared" si="70"/>
        <v>0</v>
      </c>
      <c r="AD56" s="3">
        <f t="shared" si="70"/>
        <v>0</v>
      </c>
      <c r="AE56" s="3">
        <f t="shared" si="70"/>
        <v>0</v>
      </c>
      <c r="AF56" s="3">
        <f t="shared" si="70"/>
        <v>0</v>
      </c>
      <c r="AG56" s="6">
        <f t="shared" si="70"/>
        <v>0</v>
      </c>
      <c r="AH56" s="3">
        <f t="shared" si="70"/>
        <v>0</v>
      </c>
      <c r="AI56" s="3">
        <f t="shared" si="70"/>
        <v>0</v>
      </c>
      <c r="AJ56" s="3">
        <f t="shared" si="70"/>
        <v>0</v>
      </c>
      <c r="AK56" s="3">
        <f t="shared" si="70"/>
        <v>0</v>
      </c>
      <c r="AL56" s="3">
        <f t="shared" si="70"/>
        <v>0</v>
      </c>
      <c r="AM56" s="3">
        <f t="shared" si="70"/>
        <v>0</v>
      </c>
      <c r="AN56" s="3">
        <f t="shared" si="70"/>
        <v>0</v>
      </c>
      <c r="AO56" s="3">
        <f t="shared" si="70"/>
        <v>0</v>
      </c>
      <c r="AP56" s="3">
        <f t="shared" si="70"/>
        <v>0</v>
      </c>
      <c r="AQ56" s="3">
        <f t="shared" si="70"/>
        <v>0</v>
      </c>
      <c r="AR56" s="3">
        <f t="shared" si="70"/>
        <v>0</v>
      </c>
      <c r="AS56" s="3">
        <f t="shared" si="70"/>
        <v>0</v>
      </c>
      <c r="AT56" s="3">
        <f t="shared" si="70"/>
        <v>0</v>
      </c>
      <c r="AU56" s="3">
        <f t="shared" si="70"/>
        <v>0</v>
      </c>
      <c r="AV56" s="3">
        <f t="shared" si="70"/>
        <v>0</v>
      </c>
      <c r="AW56" s="3">
        <f t="shared" si="70"/>
        <v>0</v>
      </c>
      <c r="AX56" s="3">
        <f t="shared" si="70"/>
        <v>0</v>
      </c>
      <c r="AY56" s="3">
        <f t="shared" si="70"/>
        <v>0</v>
      </c>
      <c r="AZ56" s="3">
        <f t="shared" si="70"/>
        <v>0</v>
      </c>
      <c r="BA56" s="3">
        <f t="shared" si="70"/>
        <v>0</v>
      </c>
      <c r="BB56" s="3">
        <f t="shared" si="70"/>
        <v>0</v>
      </c>
      <c r="BC56" s="3">
        <f t="shared" si="70"/>
        <v>0</v>
      </c>
      <c r="BD56" s="3">
        <f t="shared" si="70"/>
        <v>0</v>
      </c>
      <c r="BE56" s="3">
        <f t="shared" si="70"/>
        <v>0</v>
      </c>
      <c r="BF56" s="3">
        <f t="shared" si="70"/>
        <v>0</v>
      </c>
      <c r="BG56" s="3">
        <f t="shared" si="70"/>
        <v>0</v>
      </c>
      <c r="BH56" s="3">
        <f t="shared" si="70"/>
        <v>0</v>
      </c>
      <c r="BI56" s="3">
        <f t="shared" si="70"/>
        <v>0</v>
      </c>
      <c r="BJ56" s="3">
        <f t="shared" si="70"/>
        <v>0</v>
      </c>
      <c r="BK56" s="3">
        <f t="shared" si="70"/>
        <v>0</v>
      </c>
      <c r="BL56" s="3">
        <f t="shared" si="70"/>
        <v>0</v>
      </c>
      <c r="BM56" s="3">
        <f t="shared" si="70"/>
        <v>0</v>
      </c>
      <c r="BN56" s="3">
        <f t="shared" si="70"/>
        <v>0</v>
      </c>
      <c r="BO56" s="3">
        <f t="shared" si="70"/>
        <v>0</v>
      </c>
      <c r="BP56" s="3">
        <f t="shared" si="70"/>
        <v>0</v>
      </c>
      <c r="BQ56" s="3">
        <f t="shared" si="70"/>
        <v>0</v>
      </c>
      <c r="BR56" s="3">
        <f t="shared" si="70"/>
        <v>0</v>
      </c>
      <c r="BS56" s="3">
        <f t="shared" ref="BS56:DD56" si="71">SUM(BS52:BS55)</f>
        <v>0</v>
      </c>
      <c r="BT56" s="3">
        <f t="shared" si="71"/>
        <v>0</v>
      </c>
      <c r="BU56" s="3">
        <f t="shared" si="71"/>
        <v>0</v>
      </c>
      <c r="BV56" s="3">
        <f t="shared" si="71"/>
        <v>0</v>
      </c>
      <c r="BW56" s="3">
        <f t="shared" si="71"/>
        <v>0</v>
      </c>
      <c r="BX56" s="3">
        <f t="shared" si="71"/>
        <v>0</v>
      </c>
      <c r="BY56" s="3">
        <f t="shared" si="71"/>
        <v>0</v>
      </c>
      <c r="BZ56" s="3">
        <f t="shared" si="71"/>
        <v>0</v>
      </c>
      <c r="CA56" s="3">
        <f t="shared" si="71"/>
        <v>32.895014024830516</v>
      </c>
      <c r="CB56" s="3">
        <f t="shared" si="71"/>
        <v>28.819675367454451</v>
      </c>
      <c r="CC56" s="3">
        <f t="shared" si="71"/>
        <v>25.785954013168627</v>
      </c>
      <c r="CD56" s="3">
        <f t="shared" si="71"/>
        <v>23.492924360157406</v>
      </c>
      <c r="CE56" s="3">
        <f t="shared" si="71"/>
        <v>21.727686200188742</v>
      </c>
      <c r="CF56" s="3">
        <f t="shared" si="71"/>
        <v>20.339585786186856</v>
      </c>
      <c r="CG56" s="3">
        <f t="shared" si="71"/>
        <v>19.221987289300767</v>
      </c>
      <c r="CH56" s="3">
        <f t="shared" si="71"/>
        <v>18.299383189910273</v>
      </c>
      <c r="CI56" s="3">
        <f t="shared" si="71"/>
        <v>17.5182798672842</v>
      </c>
      <c r="CJ56" s="3">
        <f t="shared" si="71"/>
        <v>16.84075266000492</v>
      </c>
      <c r="CK56" s="3">
        <f t="shared" si="71"/>
        <v>16.239888529412774</v>
      </c>
      <c r="CL56" s="3">
        <f t="shared" si="71"/>
        <v>15.696563462026315</v>
      </c>
      <c r="CM56" s="3">
        <f t="shared" si="71"/>
        <v>15.197163676966998</v>
      </c>
      <c r="CN56" s="3">
        <f t="shared" si="71"/>
        <v>14.73197420627071</v>
      </c>
      <c r="CO56" s="3">
        <f t="shared" si="71"/>
        <v>14.294039381007478</v>
      </c>
      <c r="CP56" s="3">
        <f t="shared" si="71"/>
        <v>13.878357007060204</v>
      </c>
      <c r="CQ56" s="3">
        <f t="shared" si="71"/>
        <v>13.481308496935116</v>
      </c>
      <c r="CR56" s="3">
        <f t="shared" si="71"/>
        <v>13.100255849443842</v>
      </c>
      <c r="CS56" s="3">
        <f t="shared" si="71"/>
        <v>12.733256610360309</v>
      </c>
      <c r="CT56" s="3">
        <f t="shared" si="71"/>
        <v>12.378862259891452</v>
      </c>
      <c r="CU56" s="3">
        <f t="shared" si="71"/>
        <v>28.501302521123225</v>
      </c>
      <c r="CV56" s="3">
        <f t="shared" si="71"/>
        <v>26.338381976013547</v>
      </c>
      <c r="CW56" s="3">
        <f t="shared" si="71"/>
        <v>24.639839291896514</v>
      </c>
      <c r="CX56" s="3">
        <f t="shared" si="71"/>
        <v>23.274286126281169</v>
      </c>
      <c r="CY56" s="3">
        <f t="shared" si="71"/>
        <v>22.148690426262679</v>
      </c>
      <c r="CZ56" s="3">
        <f t="shared" si="71"/>
        <v>21.197145589594719</v>
      </c>
      <c r="DA56" s="3">
        <f t="shared" si="71"/>
        <v>20.372928967760902</v>
      </c>
      <c r="DB56" s="3">
        <f t="shared" si="71"/>
        <v>19.642886287665306</v>
      </c>
      <c r="DC56" s="3">
        <f t="shared" si="71"/>
        <v>18.983460748666147</v>
      </c>
      <c r="DD56" s="3">
        <f t="shared" si="71"/>
        <v>18.377885083143859</v>
      </c>
      <c r="DE56" s="3">
        <f t="shared" ref="DE56:DT56" si="72">SUM(DE52:DE55)</f>
        <v>17.814195958850092</v>
      </c>
      <c r="DF56" s="3">
        <f t="shared" si="72"/>
        <v>17.283829867020888</v>
      </c>
      <c r="DG56" s="3">
        <f t="shared" si="72"/>
        <v>16.780630185267977</v>
      </c>
      <c r="DH56" s="3">
        <f t="shared" si="72"/>
        <v>16.300144987133535</v>
      </c>
      <c r="DI56" s="3">
        <f t="shared" si="72"/>
        <v>15.839130442711941</v>
      </c>
      <c r="DJ56" s="3">
        <f t="shared" si="72"/>
        <v>15.395199596180664</v>
      </c>
      <c r="DK56" s="3">
        <f t="shared" si="72"/>
        <v>14.966573942344214</v>
      </c>
      <c r="DL56" s="3">
        <f t="shared" si="72"/>
        <v>14.551907695017068</v>
      </c>
      <c r="DM56" s="3">
        <f t="shared" si="72"/>
        <v>14.150163458204997</v>
      </c>
      <c r="DN56" s="3">
        <f t="shared" si="72"/>
        <v>13.760524246407712</v>
      </c>
      <c r="DO56" s="3">
        <f t="shared" si="72"/>
        <v>27.100028450351338</v>
      </c>
      <c r="DP56" s="3">
        <f t="shared" si="72"/>
        <v>25.293693442548825</v>
      </c>
      <c r="DQ56" s="3">
        <f t="shared" si="72"/>
        <v>23.848767016587249</v>
      </c>
      <c r="DR56" s="3">
        <f t="shared" si="72"/>
        <v>22.663979576016974</v>
      </c>
      <c r="DS56" s="3">
        <f t="shared" si="72"/>
        <v>21.667597338345129</v>
      </c>
      <c r="DT56" s="3">
        <f t="shared" si="72"/>
        <v>20.808774923503886</v>
      </c>
      <c r="DU56" s="3">
        <f t="shared" ref="DU56:FQ56" si="73">SUM(DU52:DU55)</f>
        <v>20.05144061677537</v>
      </c>
      <c r="DV56" s="3">
        <f t="shared" si="73"/>
        <v>19.369972505562828</v>
      </c>
      <c r="DW56" s="3">
        <f t="shared" si="73"/>
        <v>18.746140957695935</v>
      </c>
      <c r="DX56" s="3">
        <f t="shared" si="73"/>
        <v>18.166946540847334</v>
      </c>
      <c r="DY56" s="3">
        <f t="shared" si="73"/>
        <v>17.623091116789819</v>
      </c>
      <c r="DZ56" s="3">
        <f t="shared" si="73"/>
        <v>17.107896660171271</v>
      </c>
      <c r="EA56" s="3">
        <f t="shared" si="73"/>
        <v>16.616540668563783</v>
      </c>
      <c r="EB56" s="3">
        <f t="shared" si="73"/>
        <v>16.145515438520086</v>
      </c>
      <c r="EC56" s="3">
        <f t="shared" si="73"/>
        <v>15.692245640913036</v>
      </c>
      <c r="ED56" s="3">
        <f t="shared" si="73"/>
        <v>15.254817832824974</v>
      </c>
      <c r="EE56" s="3">
        <f t="shared" si="73"/>
        <v>14.831789122527889</v>
      </c>
      <c r="EF56" s="3">
        <f t="shared" si="73"/>
        <v>14.422051806093492</v>
      </c>
      <c r="EG56" s="3">
        <f t="shared" si="73"/>
        <v>14.024737583811882</v>
      </c>
      <c r="EH56" s="3">
        <f t="shared" si="73"/>
        <v>13.639149765599161</v>
      </c>
      <c r="EI56" s="3">
        <f t="shared" si="73"/>
        <v>26.21243683432829</v>
      </c>
      <c r="EJ56" s="3">
        <f t="shared" si="73"/>
        <v>24.587437109111136</v>
      </c>
      <c r="EK56" s="3">
        <f t="shared" si="73"/>
        <v>23.277188617817774</v>
      </c>
      <c r="EL56" s="3">
        <f t="shared" si="73"/>
        <v>22.193826481367918</v>
      </c>
      <c r="EM56" s="3">
        <f t="shared" si="73"/>
        <v>21.275104273351214</v>
      </c>
      <c r="EN56" s="3">
        <f t="shared" si="73"/>
        <v>20.476893704246134</v>
      </c>
      <c r="EO56" s="3">
        <f t="shared" si="73"/>
        <v>19.767881011625157</v>
      </c>
      <c r="EP56" s="3">
        <f t="shared" si="73"/>
        <v>19.125816658388686</v>
      </c>
      <c r="EQ56" s="3">
        <f t="shared" si="73"/>
        <v>18.534863387905322</v>
      </c>
      <c r="ER56" s="3">
        <f t="shared" si="73"/>
        <v>17.983720936973114</v>
      </c>
      <c r="ES56" s="3">
        <f t="shared" si="73"/>
        <v>17.464299930936935</v>
      </c>
      <c r="ET56" s="3">
        <f t="shared" si="73"/>
        <v>16.970784111318459</v>
      </c>
      <c r="EU56" s="3">
        <f t="shared" si="73"/>
        <v>16.498967158028137</v>
      </c>
      <c r="EV56" s="3">
        <f t="shared" si="73"/>
        <v>16.045783681242028</v>
      </c>
      <c r="EW56" s="3">
        <f t="shared" si="73"/>
        <v>15.608977513885335</v>
      </c>
      <c r="EX56" s="3">
        <f t="shared" si="73"/>
        <v>30.913568298873749</v>
      </c>
      <c r="EY56" s="3">
        <f t="shared" si="73"/>
        <v>29.179594929145335</v>
      </c>
      <c r="EZ56" s="3">
        <f t="shared" si="73"/>
        <v>27.765157230166889</v>
      </c>
      <c r="FA56" s="3">
        <f t="shared" si="73"/>
        <v>26.581583115206303</v>
      </c>
      <c r="FB56" s="3">
        <f t="shared" si="73"/>
        <v>25.566042028568887</v>
      </c>
      <c r="FC56" s="3">
        <f t="shared" si="73"/>
        <v>24.673979599809538</v>
      </c>
      <c r="FD56" s="3">
        <f t="shared" si="73"/>
        <v>23.873768043468043</v>
      </c>
      <c r="FE56" s="3">
        <f t="shared" si="73"/>
        <v>23.14292332999668</v>
      </c>
      <c r="FF56" s="3">
        <f t="shared" si="73"/>
        <v>22.465430233662136</v>
      </c>
      <c r="FG56" s="3">
        <f t="shared" si="73"/>
        <v>21.829850770142286</v>
      </c>
      <c r="FH56" s="3">
        <f t="shared" si="73"/>
        <v>38.634867053413387</v>
      </c>
      <c r="FI56" s="3">
        <f t="shared" si="73"/>
        <v>36.608345148499055</v>
      </c>
      <c r="FJ56" s="3">
        <f t="shared" si="73"/>
        <v>34.944466095298353</v>
      </c>
      <c r="FK56" s="3">
        <f t="shared" si="73"/>
        <v>33.542875447123485</v>
      </c>
      <c r="FL56" s="3">
        <f t="shared" si="73"/>
        <v>32.332460504915318</v>
      </c>
      <c r="FM56" s="3">
        <f t="shared" si="73"/>
        <v>31.262789573172398</v>
      </c>
      <c r="FN56" s="3">
        <f t="shared" si="73"/>
        <v>30.29805849474582</v>
      </c>
      <c r="FO56" s="3">
        <f t="shared" si="73"/>
        <v>29.412810102327022</v>
      </c>
      <c r="FP56" s="3">
        <f t="shared" si="73"/>
        <v>28.588907314081283</v>
      </c>
      <c r="FQ56" s="3">
        <f t="shared" si="73"/>
        <v>27.813392692213732</v>
      </c>
      <c r="FR56" s="3"/>
      <c r="FS56" s="3"/>
      <c r="FT56" s="3"/>
      <c r="FU56" s="3"/>
      <c r="FV56" s="3"/>
      <c r="FW56" s="3"/>
      <c r="FX56" s="3"/>
      <c r="FY56" s="3"/>
      <c r="FZ56" s="3"/>
      <c r="GA56" s="3"/>
      <c r="GB56" s="3"/>
      <c r="GC56" s="3"/>
      <c r="GD56" s="3"/>
      <c r="GE56" s="3"/>
      <c r="GF56" s="3"/>
      <c r="GG56" s="3"/>
      <c r="GH56" s="3"/>
      <c r="GI56" s="3"/>
      <c r="GJ56" s="3"/>
      <c r="GK56" s="3"/>
      <c r="GL56" s="3"/>
      <c r="GM56" s="3"/>
      <c r="GN56" s="3"/>
      <c r="GO56" s="3"/>
      <c r="GP56" s="3"/>
      <c r="GQ56" s="3"/>
      <c r="GR56" s="3"/>
      <c r="GS56" s="3"/>
      <c r="GT56" s="3"/>
    </row>
    <row r="57" spans="1:202" s="35" customFormat="1" x14ac:dyDescent="0.25">
      <c r="A57" s="35" t="s">
        <v>75</v>
      </c>
      <c r="B57" s="35" t="s">
        <v>76</v>
      </c>
      <c r="C57" s="13"/>
      <c r="D57" s="3">
        <f>D56*44/12</f>
        <v>0</v>
      </c>
      <c r="E57" s="3">
        <f>E56*44/12</f>
        <v>0</v>
      </c>
      <c r="F57" s="3">
        <f>F56*44/12</f>
        <v>0</v>
      </c>
      <c r="G57" s="3">
        <f t="shared" ref="G57:BR57" si="74">G56*44/12</f>
        <v>0</v>
      </c>
      <c r="H57" s="3">
        <f t="shared" si="74"/>
        <v>0</v>
      </c>
      <c r="I57" s="3">
        <f t="shared" si="74"/>
        <v>0</v>
      </c>
      <c r="J57" s="3">
        <f t="shared" si="74"/>
        <v>0</v>
      </c>
      <c r="K57" s="3">
        <f t="shared" si="74"/>
        <v>0</v>
      </c>
      <c r="L57" s="3">
        <f t="shared" si="74"/>
        <v>0</v>
      </c>
      <c r="M57" s="3">
        <f t="shared" si="74"/>
        <v>0</v>
      </c>
      <c r="N57" s="3">
        <f t="shared" si="74"/>
        <v>0</v>
      </c>
      <c r="O57" s="3">
        <f t="shared" si="74"/>
        <v>0</v>
      </c>
      <c r="P57" s="3">
        <f t="shared" si="74"/>
        <v>0</v>
      </c>
      <c r="Q57" s="3">
        <f t="shared" si="74"/>
        <v>0</v>
      </c>
      <c r="R57" s="3">
        <f t="shared" si="74"/>
        <v>0</v>
      </c>
      <c r="S57" s="3">
        <f t="shared" si="74"/>
        <v>0</v>
      </c>
      <c r="T57" s="3">
        <f t="shared" si="74"/>
        <v>0</v>
      </c>
      <c r="U57" s="3">
        <f t="shared" si="74"/>
        <v>0</v>
      </c>
      <c r="V57" s="3">
        <f t="shared" si="74"/>
        <v>0</v>
      </c>
      <c r="W57" s="3">
        <f t="shared" si="74"/>
        <v>0</v>
      </c>
      <c r="X57" s="3">
        <f t="shared" si="74"/>
        <v>0</v>
      </c>
      <c r="Y57" s="3">
        <f t="shared" si="74"/>
        <v>0</v>
      </c>
      <c r="Z57" s="3">
        <f t="shared" si="74"/>
        <v>0</v>
      </c>
      <c r="AA57" s="3">
        <f t="shared" si="74"/>
        <v>0</v>
      </c>
      <c r="AB57" s="3">
        <f t="shared" si="74"/>
        <v>0</v>
      </c>
      <c r="AC57" s="3">
        <f t="shared" si="74"/>
        <v>0</v>
      </c>
      <c r="AD57" s="3">
        <f t="shared" si="74"/>
        <v>0</v>
      </c>
      <c r="AE57" s="3">
        <f t="shared" si="74"/>
        <v>0</v>
      </c>
      <c r="AF57" s="3">
        <f t="shared" si="74"/>
        <v>0</v>
      </c>
      <c r="AG57" s="6">
        <f t="shared" si="74"/>
        <v>0</v>
      </c>
      <c r="AH57" s="3">
        <f t="shared" si="74"/>
        <v>0</v>
      </c>
      <c r="AI57" s="3">
        <f t="shared" si="74"/>
        <v>0</v>
      </c>
      <c r="AJ57" s="3">
        <f t="shared" si="74"/>
        <v>0</v>
      </c>
      <c r="AK57" s="3">
        <f t="shared" si="74"/>
        <v>0</v>
      </c>
      <c r="AL57" s="3">
        <f t="shared" si="74"/>
        <v>0</v>
      </c>
      <c r="AM57" s="3">
        <f t="shared" si="74"/>
        <v>0</v>
      </c>
      <c r="AN57" s="3">
        <f t="shared" si="74"/>
        <v>0</v>
      </c>
      <c r="AO57" s="3">
        <f t="shared" si="74"/>
        <v>0</v>
      </c>
      <c r="AP57" s="3">
        <f t="shared" si="74"/>
        <v>0</v>
      </c>
      <c r="AQ57" s="3">
        <f t="shared" si="74"/>
        <v>0</v>
      </c>
      <c r="AR57" s="3">
        <f t="shared" si="74"/>
        <v>0</v>
      </c>
      <c r="AS57" s="3">
        <f t="shared" si="74"/>
        <v>0</v>
      </c>
      <c r="AT57" s="3">
        <f t="shared" si="74"/>
        <v>0</v>
      </c>
      <c r="AU57" s="3">
        <f t="shared" si="74"/>
        <v>0</v>
      </c>
      <c r="AV57" s="3">
        <f t="shared" si="74"/>
        <v>0</v>
      </c>
      <c r="AW57" s="3">
        <f t="shared" si="74"/>
        <v>0</v>
      </c>
      <c r="AX57" s="3">
        <f t="shared" si="74"/>
        <v>0</v>
      </c>
      <c r="AY57" s="3">
        <f t="shared" si="74"/>
        <v>0</v>
      </c>
      <c r="AZ57" s="3">
        <f t="shared" si="74"/>
        <v>0</v>
      </c>
      <c r="BA57" s="3">
        <f t="shared" si="74"/>
        <v>0</v>
      </c>
      <c r="BB57" s="3">
        <f t="shared" si="74"/>
        <v>0</v>
      </c>
      <c r="BC57" s="3">
        <f t="shared" si="74"/>
        <v>0</v>
      </c>
      <c r="BD57" s="3">
        <f t="shared" si="74"/>
        <v>0</v>
      </c>
      <c r="BE57" s="3">
        <f t="shared" si="74"/>
        <v>0</v>
      </c>
      <c r="BF57" s="3">
        <f t="shared" si="74"/>
        <v>0</v>
      </c>
      <c r="BG57" s="3">
        <f t="shared" si="74"/>
        <v>0</v>
      </c>
      <c r="BH57" s="3">
        <f t="shared" si="74"/>
        <v>0</v>
      </c>
      <c r="BI57" s="3">
        <f t="shared" si="74"/>
        <v>0</v>
      </c>
      <c r="BJ57" s="3">
        <f t="shared" si="74"/>
        <v>0</v>
      </c>
      <c r="BK57" s="3">
        <f t="shared" si="74"/>
        <v>0</v>
      </c>
      <c r="BL57" s="3">
        <f t="shared" si="74"/>
        <v>0</v>
      </c>
      <c r="BM57" s="3">
        <f t="shared" si="74"/>
        <v>0</v>
      </c>
      <c r="BN57" s="3">
        <f t="shared" si="74"/>
        <v>0</v>
      </c>
      <c r="BO57" s="3">
        <f t="shared" si="74"/>
        <v>0</v>
      </c>
      <c r="BP57" s="3">
        <f t="shared" si="74"/>
        <v>0</v>
      </c>
      <c r="BQ57" s="3">
        <f t="shared" si="74"/>
        <v>0</v>
      </c>
      <c r="BR57" s="3">
        <f t="shared" si="74"/>
        <v>0</v>
      </c>
      <c r="BS57" s="3">
        <f t="shared" ref="BS57:DD57" si="75">BS56*44/12</f>
        <v>0</v>
      </c>
      <c r="BT57" s="3">
        <f t="shared" si="75"/>
        <v>0</v>
      </c>
      <c r="BU57" s="3">
        <f t="shared" si="75"/>
        <v>0</v>
      </c>
      <c r="BV57" s="3">
        <f t="shared" si="75"/>
        <v>0</v>
      </c>
      <c r="BW57" s="3">
        <f t="shared" si="75"/>
        <v>0</v>
      </c>
      <c r="BX57" s="3">
        <f t="shared" si="75"/>
        <v>0</v>
      </c>
      <c r="BY57" s="3">
        <f t="shared" si="75"/>
        <v>0</v>
      </c>
      <c r="BZ57" s="3">
        <f t="shared" si="75"/>
        <v>0</v>
      </c>
      <c r="CA57" s="3">
        <f t="shared" si="75"/>
        <v>120.61505142437856</v>
      </c>
      <c r="CB57" s="3">
        <f t="shared" si="75"/>
        <v>105.67214301399964</v>
      </c>
      <c r="CC57" s="3">
        <f t="shared" si="75"/>
        <v>94.548498048284969</v>
      </c>
      <c r="CD57" s="3">
        <f t="shared" si="75"/>
        <v>86.140722653910487</v>
      </c>
      <c r="CE57" s="3">
        <f t="shared" si="75"/>
        <v>79.668182734025393</v>
      </c>
      <c r="CF57" s="3">
        <f t="shared" si="75"/>
        <v>74.578481216018474</v>
      </c>
      <c r="CG57" s="3">
        <f t="shared" si="75"/>
        <v>70.480620060769482</v>
      </c>
      <c r="CH57" s="3">
        <f t="shared" si="75"/>
        <v>67.097738363004339</v>
      </c>
      <c r="CI57" s="3">
        <f t="shared" si="75"/>
        <v>64.233692846708735</v>
      </c>
      <c r="CJ57" s="3">
        <f t="shared" si="75"/>
        <v>61.74942642001804</v>
      </c>
      <c r="CK57" s="3">
        <f t="shared" si="75"/>
        <v>59.546257941180166</v>
      </c>
      <c r="CL57" s="3">
        <f t="shared" si="75"/>
        <v>57.554066027429826</v>
      </c>
      <c r="CM57" s="3">
        <f t="shared" si="75"/>
        <v>55.722933482212319</v>
      </c>
      <c r="CN57" s="3">
        <f t="shared" si="75"/>
        <v>54.017238756325931</v>
      </c>
      <c r="CO57" s="3">
        <f t="shared" si="75"/>
        <v>52.411477730360751</v>
      </c>
      <c r="CP57" s="3">
        <f t="shared" si="75"/>
        <v>50.887309025887419</v>
      </c>
      <c r="CQ57" s="3">
        <f t="shared" si="75"/>
        <v>49.431464488762089</v>
      </c>
      <c r="CR57" s="3">
        <f t="shared" si="75"/>
        <v>48.034271447960755</v>
      </c>
      <c r="CS57" s="3">
        <f t="shared" si="75"/>
        <v>46.688607571321135</v>
      </c>
      <c r="CT57" s="3">
        <f t="shared" si="75"/>
        <v>45.389161619601992</v>
      </c>
      <c r="CU57" s="3">
        <f t="shared" si="75"/>
        <v>104.50477591078516</v>
      </c>
      <c r="CV57" s="3">
        <f t="shared" si="75"/>
        <v>96.574067245383006</v>
      </c>
      <c r="CW57" s="3">
        <f t="shared" si="75"/>
        <v>90.346077403620555</v>
      </c>
      <c r="CX57" s="3">
        <f t="shared" si="75"/>
        <v>85.339049129697628</v>
      </c>
      <c r="CY57" s="3">
        <f t="shared" si="75"/>
        <v>81.21186489629649</v>
      </c>
      <c r="CZ57" s="3">
        <f t="shared" si="75"/>
        <v>77.722867161847304</v>
      </c>
      <c r="DA57" s="3">
        <f t="shared" si="75"/>
        <v>74.700739548456639</v>
      </c>
      <c r="DB57" s="3">
        <f t="shared" si="75"/>
        <v>72.023916388106116</v>
      </c>
      <c r="DC57" s="3">
        <f t="shared" si="75"/>
        <v>69.6060227451092</v>
      </c>
      <c r="DD57" s="3">
        <f t="shared" si="75"/>
        <v>67.385578638194147</v>
      </c>
      <c r="DE57" s="3">
        <f t="shared" ref="DE57:DT57" si="76">DE56*44/12</f>
        <v>65.318718515783672</v>
      </c>
      <c r="DF57" s="3">
        <f t="shared" si="76"/>
        <v>63.374042845743254</v>
      </c>
      <c r="DG57" s="3">
        <f t="shared" si="76"/>
        <v>61.528977345982582</v>
      </c>
      <c r="DH57" s="3">
        <f t="shared" si="76"/>
        <v>59.767198286156294</v>
      </c>
      <c r="DI57" s="3">
        <f t="shared" si="76"/>
        <v>58.076811623277116</v>
      </c>
      <c r="DJ57" s="3">
        <f t="shared" si="76"/>
        <v>56.449065185995771</v>
      </c>
      <c r="DK57" s="3">
        <f t="shared" si="76"/>
        <v>54.877437788595451</v>
      </c>
      <c r="DL57" s="3">
        <f t="shared" si="76"/>
        <v>53.356994881729243</v>
      </c>
      <c r="DM57" s="3">
        <f t="shared" si="76"/>
        <v>51.883932680084989</v>
      </c>
      <c r="DN57" s="3">
        <f t="shared" si="76"/>
        <v>50.455255570161604</v>
      </c>
      <c r="DO57" s="3">
        <f t="shared" si="76"/>
        <v>99.366770984621567</v>
      </c>
      <c r="DP57" s="3">
        <f t="shared" si="76"/>
        <v>92.743542622679016</v>
      </c>
      <c r="DQ57" s="3">
        <f t="shared" si="76"/>
        <v>87.44547906081992</v>
      </c>
      <c r="DR57" s="3">
        <f t="shared" si="76"/>
        <v>83.101258445395572</v>
      </c>
      <c r="DS57" s="3">
        <f t="shared" si="76"/>
        <v>79.447856907265475</v>
      </c>
      <c r="DT57" s="3">
        <f t="shared" si="76"/>
        <v>76.298841386180911</v>
      </c>
      <c r="DU57" s="3">
        <f t="shared" ref="DU57:FQ57" si="77">DU56*44/12</f>
        <v>73.521948928176357</v>
      </c>
      <c r="DV57" s="3">
        <f t="shared" si="77"/>
        <v>71.02323252039703</v>
      </c>
      <c r="DW57" s="3">
        <f t="shared" si="77"/>
        <v>68.735850178218428</v>
      </c>
      <c r="DX57" s="3">
        <f t="shared" si="77"/>
        <v>66.612137316440226</v>
      </c>
      <c r="DY57" s="3">
        <f t="shared" si="77"/>
        <v>64.618000761562669</v>
      </c>
      <c r="DZ57" s="3">
        <f t="shared" si="77"/>
        <v>62.728954420627993</v>
      </c>
      <c r="EA57" s="3">
        <f t="shared" si="77"/>
        <v>60.927315784733871</v>
      </c>
      <c r="EB57" s="3">
        <f t="shared" si="77"/>
        <v>59.200223274573652</v>
      </c>
      <c r="EC57" s="3">
        <f t="shared" si="77"/>
        <v>57.538234016681137</v>
      </c>
      <c r="ED57" s="3">
        <f t="shared" si="77"/>
        <v>55.934332053691577</v>
      </c>
      <c r="EE57" s="3">
        <f t="shared" si="77"/>
        <v>54.383226782602257</v>
      </c>
      <c r="EF57" s="3">
        <f t="shared" si="77"/>
        <v>52.880856622342804</v>
      </c>
      <c r="EG57" s="3">
        <f t="shared" si="77"/>
        <v>51.424037807310235</v>
      </c>
      <c r="EH57" s="3">
        <f t="shared" si="77"/>
        <v>50.010215807196921</v>
      </c>
      <c r="EI57" s="3">
        <f t="shared" si="77"/>
        <v>96.112268392537075</v>
      </c>
      <c r="EJ57" s="3">
        <f t="shared" si="77"/>
        <v>90.153936066740826</v>
      </c>
      <c r="EK57" s="3">
        <f t="shared" si="77"/>
        <v>85.349691598665174</v>
      </c>
      <c r="EL57" s="3">
        <f t="shared" si="77"/>
        <v>81.377363765015701</v>
      </c>
      <c r="EM57" s="3">
        <f t="shared" si="77"/>
        <v>78.008715668954451</v>
      </c>
      <c r="EN57" s="3">
        <f t="shared" si="77"/>
        <v>75.081943582235823</v>
      </c>
      <c r="EO57" s="3">
        <f t="shared" si="77"/>
        <v>72.482230375958906</v>
      </c>
      <c r="EP57" s="3">
        <f t="shared" si="77"/>
        <v>70.127994414091845</v>
      </c>
      <c r="EQ57" s="3">
        <f t="shared" si="77"/>
        <v>67.961165755652843</v>
      </c>
      <c r="ER57" s="3">
        <f t="shared" si="77"/>
        <v>65.940310102234761</v>
      </c>
      <c r="ES57" s="3">
        <f t="shared" si="77"/>
        <v>64.035766413435425</v>
      </c>
      <c r="ET57" s="3">
        <f t="shared" si="77"/>
        <v>62.226208408167679</v>
      </c>
      <c r="EU57" s="3">
        <f t="shared" si="77"/>
        <v>60.496212912769835</v>
      </c>
      <c r="EV57" s="3">
        <f t="shared" si="77"/>
        <v>58.834540164554106</v>
      </c>
      <c r="EW57" s="3">
        <f t="shared" si="77"/>
        <v>57.232917550912894</v>
      </c>
      <c r="EX57" s="3">
        <f t="shared" si="77"/>
        <v>113.34975042920375</v>
      </c>
      <c r="EY57" s="3">
        <f t="shared" si="77"/>
        <v>106.99184807353289</v>
      </c>
      <c r="EZ57" s="3">
        <f t="shared" si="77"/>
        <v>101.80557651061191</v>
      </c>
      <c r="FA57" s="3">
        <f t="shared" si="77"/>
        <v>97.465804755756437</v>
      </c>
      <c r="FB57" s="3">
        <f t="shared" si="77"/>
        <v>93.742154104752601</v>
      </c>
      <c r="FC57" s="3">
        <f t="shared" si="77"/>
        <v>90.471258532634977</v>
      </c>
      <c r="FD57" s="3">
        <f t="shared" si="77"/>
        <v>87.537149492716154</v>
      </c>
      <c r="FE57" s="3">
        <f t="shared" si="77"/>
        <v>84.857385543321158</v>
      </c>
      <c r="FF57" s="3">
        <f t="shared" si="77"/>
        <v>82.373244190094496</v>
      </c>
      <c r="FG57" s="3">
        <f t="shared" si="77"/>
        <v>80.042786157188388</v>
      </c>
      <c r="FH57" s="3">
        <f t="shared" si="77"/>
        <v>141.66117919584909</v>
      </c>
      <c r="FI57" s="3">
        <f t="shared" si="77"/>
        <v>134.23059887782986</v>
      </c>
      <c r="FJ57" s="3">
        <f t="shared" si="77"/>
        <v>128.12970901609395</v>
      </c>
      <c r="FK57" s="3">
        <f t="shared" si="77"/>
        <v>122.99054330611945</v>
      </c>
      <c r="FL57" s="3">
        <f t="shared" si="77"/>
        <v>118.55235518468949</v>
      </c>
      <c r="FM57" s="3">
        <f t="shared" si="77"/>
        <v>114.63022843496545</v>
      </c>
      <c r="FN57" s="3">
        <f t="shared" si="77"/>
        <v>111.09288114740134</v>
      </c>
      <c r="FO57" s="3">
        <f t="shared" si="77"/>
        <v>107.84697037519908</v>
      </c>
      <c r="FP57" s="3">
        <f t="shared" si="77"/>
        <v>104.82599348496471</v>
      </c>
      <c r="FQ57" s="3">
        <f t="shared" si="77"/>
        <v>101.98243987145035</v>
      </c>
      <c r="FR57" s="3"/>
      <c r="FS57" s="3"/>
      <c r="FT57" s="3"/>
      <c r="FU57" s="3"/>
      <c r="FV57" s="3"/>
      <c r="FW57" s="3"/>
      <c r="FX57" s="3"/>
      <c r="FY57" s="3"/>
      <c r="FZ57" s="3"/>
      <c r="GA57" s="3"/>
      <c r="GB57" s="3"/>
      <c r="GC57" s="3"/>
      <c r="GD57" s="3"/>
      <c r="GE57" s="3"/>
      <c r="GF57" s="3"/>
      <c r="GG57" s="3"/>
      <c r="GH57" s="3"/>
      <c r="GI57" s="3"/>
      <c r="GJ57" s="3"/>
      <c r="GK57" s="3"/>
      <c r="GL57" s="3"/>
      <c r="GM57" s="3"/>
      <c r="GN57" s="3"/>
      <c r="GO57" s="3"/>
      <c r="GP57" s="3"/>
      <c r="GQ57" s="3"/>
      <c r="GR57" s="3"/>
      <c r="GS57" s="3"/>
      <c r="GT57" s="3"/>
    </row>
    <row r="58" spans="1:202" s="35" customFormat="1" x14ac:dyDescent="0.25">
      <c r="C58" s="1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6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  <c r="CP58" s="3"/>
      <c r="CQ58" s="3"/>
      <c r="CR58" s="3"/>
      <c r="CS58" s="3"/>
      <c r="CT58" s="3"/>
      <c r="CU58" s="3"/>
      <c r="CV58" s="3"/>
      <c r="CW58" s="3"/>
      <c r="CX58" s="3"/>
      <c r="CY58" s="3"/>
      <c r="CZ58" s="3"/>
      <c r="DA58" s="3"/>
      <c r="DB58" s="3"/>
      <c r="DC58" s="3"/>
      <c r="DD58" s="3"/>
      <c r="DE58" s="3"/>
      <c r="DF58" s="3"/>
      <c r="DG58" s="3"/>
      <c r="DH58" s="3"/>
      <c r="DI58" s="3"/>
      <c r="DJ58" s="3"/>
      <c r="DK58" s="3"/>
      <c r="DL58" s="3"/>
      <c r="DM58" s="3"/>
      <c r="DN58" s="3"/>
      <c r="DO58" s="3"/>
      <c r="DP58" s="3"/>
      <c r="DQ58" s="3"/>
      <c r="DR58" s="3"/>
      <c r="DS58" s="3"/>
      <c r="DT58" s="3"/>
      <c r="DU58" s="3"/>
      <c r="DV58" s="3"/>
      <c r="DW58" s="3"/>
      <c r="DX58" s="3"/>
      <c r="DY58" s="3"/>
      <c r="DZ58" s="3"/>
      <c r="EA58" s="3"/>
      <c r="EB58" s="3"/>
      <c r="EC58" s="3"/>
      <c r="ED58" s="3"/>
      <c r="EE58" s="3"/>
      <c r="EF58" s="3"/>
      <c r="EG58" s="3"/>
      <c r="EH58" s="3"/>
      <c r="EI58" s="3"/>
      <c r="EJ58" s="3"/>
      <c r="EK58" s="3"/>
      <c r="EL58" s="3"/>
      <c r="EM58" s="3"/>
      <c r="EN58" s="3"/>
      <c r="EO58" s="3"/>
      <c r="EP58" s="3"/>
      <c r="EQ58" s="3"/>
      <c r="ER58" s="3"/>
      <c r="ES58" s="3"/>
      <c r="ET58" s="3"/>
      <c r="EU58" s="3"/>
      <c r="EV58" s="3"/>
      <c r="EW58" s="3"/>
      <c r="EX58" s="3"/>
      <c r="EY58" s="3"/>
      <c r="EZ58" s="3"/>
      <c r="FA58" s="3"/>
      <c r="FB58" s="3"/>
      <c r="FC58" s="3"/>
      <c r="FD58" s="3"/>
      <c r="FE58" s="3"/>
      <c r="FF58" s="3"/>
      <c r="FG58" s="3"/>
      <c r="FH58" s="3"/>
      <c r="FI58" s="3"/>
      <c r="FJ58" s="3"/>
      <c r="FK58" s="3"/>
      <c r="FL58" s="3"/>
      <c r="FM58" s="3"/>
      <c r="FN58" s="3"/>
      <c r="FO58" s="3"/>
      <c r="FP58" s="3"/>
      <c r="FQ58" s="3"/>
      <c r="FR58" s="3"/>
      <c r="FS58" s="3"/>
      <c r="FT58" s="3"/>
      <c r="FU58" s="3"/>
      <c r="FV58" s="3"/>
      <c r="FW58" s="3"/>
      <c r="FX58" s="3"/>
      <c r="FY58" s="3"/>
      <c r="FZ58" s="3"/>
      <c r="GA58" s="3"/>
      <c r="GB58" s="3"/>
      <c r="GC58" s="3"/>
      <c r="GD58" s="3"/>
      <c r="GE58" s="3"/>
      <c r="GF58" s="3"/>
      <c r="GG58" s="3"/>
      <c r="GH58" s="3"/>
      <c r="GI58" s="3"/>
      <c r="GJ58" s="3"/>
      <c r="GK58" s="3"/>
      <c r="GL58" s="3"/>
      <c r="GM58" s="3"/>
      <c r="GN58" s="3"/>
      <c r="GO58" s="3"/>
      <c r="GP58" s="3"/>
      <c r="GQ58" s="3"/>
      <c r="GR58" s="3"/>
      <c r="GS58" s="3"/>
      <c r="GT58" s="3"/>
    </row>
    <row r="59" spans="1:202" s="35" customFormat="1" x14ac:dyDescent="0.25">
      <c r="B59" s="35" t="s">
        <v>77</v>
      </c>
      <c r="C59" s="13"/>
      <c r="D59" s="3">
        <f>D57-D113</f>
        <v>0</v>
      </c>
      <c r="E59" s="3">
        <f t="shared" ref="E59:BP59" si="78">E57-E113</f>
        <v>0</v>
      </c>
      <c r="F59" s="3">
        <f t="shared" si="78"/>
        <v>0</v>
      </c>
      <c r="G59" s="3">
        <f t="shared" si="78"/>
        <v>0</v>
      </c>
      <c r="H59" s="3">
        <f t="shared" si="78"/>
        <v>0</v>
      </c>
      <c r="I59" s="3">
        <f t="shared" si="78"/>
        <v>0</v>
      </c>
      <c r="J59" s="3">
        <f t="shared" si="78"/>
        <v>0</v>
      </c>
      <c r="K59" s="3">
        <f t="shared" si="78"/>
        <v>0</v>
      </c>
      <c r="L59" s="3">
        <f t="shared" si="78"/>
        <v>0</v>
      </c>
      <c r="M59" s="3">
        <f t="shared" si="78"/>
        <v>0</v>
      </c>
      <c r="N59" s="3">
        <f t="shared" si="78"/>
        <v>0</v>
      </c>
      <c r="O59" s="3">
        <f t="shared" si="78"/>
        <v>0</v>
      </c>
      <c r="P59" s="3">
        <f t="shared" si="78"/>
        <v>0</v>
      </c>
      <c r="Q59" s="3">
        <f t="shared" si="78"/>
        <v>0</v>
      </c>
      <c r="R59" s="3">
        <f t="shared" si="78"/>
        <v>0</v>
      </c>
      <c r="S59" s="3">
        <f t="shared" si="78"/>
        <v>0</v>
      </c>
      <c r="T59" s="3">
        <f t="shared" si="78"/>
        <v>0</v>
      </c>
      <c r="U59" s="3">
        <f t="shared" si="78"/>
        <v>0</v>
      </c>
      <c r="V59" s="3">
        <f t="shared" si="78"/>
        <v>0</v>
      </c>
      <c r="W59" s="3">
        <f t="shared" si="78"/>
        <v>0</v>
      </c>
      <c r="X59" s="3">
        <f t="shared" si="78"/>
        <v>0</v>
      </c>
      <c r="Y59" s="3">
        <f t="shared" si="78"/>
        <v>0</v>
      </c>
      <c r="Z59" s="3">
        <f t="shared" si="78"/>
        <v>0</v>
      </c>
      <c r="AA59" s="3">
        <f t="shared" si="78"/>
        <v>0</v>
      </c>
      <c r="AB59" s="3">
        <f t="shared" si="78"/>
        <v>0</v>
      </c>
      <c r="AC59" s="3">
        <f t="shared" si="78"/>
        <v>0</v>
      </c>
      <c r="AD59" s="3">
        <f t="shared" si="78"/>
        <v>0</v>
      </c>
      <c r="AE59" s="3">
        <f t="shared" si="78"/>
        <v>0</v>
      </c>
      <c r="AF59" s="3">
        <f t="shared" si="78"/>
        <v>0</v>
      </c>
      <c r="AG59" s="3">
        <f t="shared" si="78"/>
        <v>0</v>
      </c>
      <c r="AH59" s="3">
        <f t="shared" si="78"/>
        <v>0</v>
      </c>
      <c r="AI59" s="3">
        <f t="shared" si="78"/>
        <v>0</v>
      </c>
      <c r="AJ59" s="3">
        <f t="shared" si="78"/>
        <v>0</v>
      </c>
      <c r="AK59" s="3">
        <f t="shared" si="78"/>
        <v>0</v>
      </c>
      <c r="AL59" s="3">
        <f t="shared" si="78"/>
        <v>0</v>
      </c>
      <c r="AM59" s="3">
        <f t="shared" si="78"/>
        <v>0</v>
      </c>
      <c r="AN59" s="3">
        <f t="shared" si="78"/>
        <v>0</v>
      </c>
      <c r="AO59" s="3">
        <f t="shared" si="78"/>
        <v>0</v>
      </c>
      <c r="AP59" s="3">
        <f t="shared" si="78"/>
        <v>0</v>
      </c>
      <c r="AQ59" s="3">
        <f t="shared" si="78"/>
        <v>0</v>
      </c>
      <c r="AR59" s="3">
        <f t="shared" si="78"/>
        <v>0</v>
      </c>
      <c r="AS59" s="3">
        <f t="shared" si="78"/>
        <v>0</v>
      </c>
      <c r="AT59" s="3">
        <f t="shared" si="78"/>
        <v>0</v>
      </c>
      <c r="AU59" s="3">
        <f t="shared" si="78"/>
        <v>0</v>
      </c>
      <c r="AV59" s="3">
        <f t="shared" si="78"/>
        <v>0</v>
      </c>
      <c r="AW59" s="3">
        <f t="shared" si="78"/>
        <v>0</v>
      </c>
      <c r="AX59" s="3">
        <f t="shared" si="78"/>
        <v>0</v>
      </c>
      <c r="AY59" s="3">
        <f t="shared" si="78"/>
        <v>0</v>
      </c>
      <c r="AZ59" s="3">
        <f t="shared" si="78"/>
        <v>0</v>
      </c>
      <c r="BA59" s="3">
        <f t="shared" si="78"/>
        <v>0</v>
      </c>
      <c r="BB59" s="3">
        <f t="shared" si="78"/>
        <v>0</v>
      </c>
      <c r="BC59" s="3">
        <f t="shared" si="78"/>
        <v>0</v>
      </c>
      <c r="BD59" s="3">
        <f t="shared" si="78"/>
        <v>0</v>
      </c>
      <c r="BE59" s="3">
        <f t="shared" si="78"/>
        <v>0</v>
      </c>
      <c r="BF59" s="3">
        <f t="shared" si="78"/>
        <v>0</v>
      </c>
      <c r="BG59" s="3">
        <f t="shared" si="78"/>
        <v>0</v>
      </c>
      <c r="BH59" s="3">
        <f t="shared" si="78"/>
        <v>0</v>
      </c>
      <c r="BI59" s="3">
        <f t="shared" si="78"/>
        <v>0</v>
      </c>
      <c r="BJ59" s="3">
        <f t="shared" si="78"/>
        <v>0</v>
      </c>
      <c r="BK59" s="3">
        <f t="shared" si="78"/>
        <v>0</v>
      </c>
      <c r="BL59" s="3">
        <f t="shared" si="78"/>
        <v>0</v>
      </c>
      <c r="BM59" s="3">
        <f t="shared" si="78"/>
        <v>0</v>
      </c>
      <c r="BN59" s="3">
        <f t="shared" si="78"/>
        <v>0</v>
      </c>
      <c r="BO59" s="3">
        <f t="shared" si="78"/>
        <v>0</v>
      </c>
      <c r="BP59" s="3">
        <f t="shared" si="78"/>
        <v>0</v>
      </c>
      <c r="BQ59" s="3">
        <f t="shared" ref="BQ59:EB59" si="79">BQ57-BQ113</f>
        <v>0</v>
      </c>
      <c r="BR59" s="3">
        <f t="shared" si="79"/>
        <v>0</v>
      </c>
      <c r="BS59" s="3">
        <f t="shared" si="79"/>
        <v>0</v>
      </c>
      <c r="BT59" s="3">
        <f t="shared" si="79"/>
        <v>0</v>
      </c>
      <c r="BU59" s="3">
        <f t="shared" si="79"/>
        <v>0</v>
      </c>
      <c r="BV59" s="3">
        <f t="shared" si="79"/>
        <v>0</v>
      </c>
      <c r="BW59" s="3">
        <f t="shared" si="79"/>
        <v>0</v>
      </c>
      <c r="BX59" s="3">
        <f t="shared" si="79"/>
        <v>0</v>
      </c>
      <c r="BY59" s="3">
        <f t="shared" si="79"/>
        <v>0</v>
      </c>
      <c r="BZ59" s="3">
        <f t="shared" si="79"/>
        <v>0</v>
      </c>
      <c r="CA59" s="3">
        <f t="shared" si="79"/>
        <v>120.61505142437856</v>
      </c>
      <c r="CB59" s="3">
        <f t="shared" si="79"/>
        <v>105.67214301399964</v>
      </c>
      <c r="CC59" s="3">
        <f t="shared" si="79"/>
        <v>94.548498048284969</v>
      </c>
      <c r="CD59" s="3">
        <f t="shared" si="79"/>
        <v>86.140722653910487</v>
      </c>
      <c r="CE59" s="3">
        <f t="shared" si="79"/>
        <v>79.668182734025393</v>
      </c>
      <c r="CF59" s="3">
        <f t="shared" si="79"/>
        <v>74.578481216018474</v>
      </c>
      <c r="CG59" s="3">
        <f t="shared" si="79"/>
        <v>70.480620060769482</v>
      </c>
      <c r="CH59" s="3">
        <f t="shared" si="79"/>
        <v>67.097738363004339</v>
      </c>
      <c r="CI59" s="3">
        <f t="shared" si="79"/>
        <v>64.233692846708735</v>
      </c>
      <c r="CJ59" s="3">
        <f t="shared" si="79"/>
        <v>61.74942642001804</v>
      </c>
      <c r="CK59" s="3">
        <f t="shared" si="79"/>
        <v>59.546257941180166</v>
      </c>
      <c r="CL59" s="3">
        <f t="shared" si="79"/>
        <v>57.554066027429826</v>
      </c>
      <c r="CM59" s="3">
        <f t="shared" si="79"/>
        <v>55.722933482212319</v>
      </c>
      <c r="CN59" s="3">
        <f t="shared" si="79"/>
        <v>54.017238756325931</v>
      </c>
      <c r="CO59" s="3">
        <f t="shared" si="79"/>
        <v>52.411477730360751</v>
      </c>
      <c r="CP59" s="3">
        <f t="shared" si="79"/>
        <v>50.887309025887419</v>
      </c>
      <c r="CQ59" s="3">
        <f t="shared" si="79"/>
        <v>49.431464488762089</v>
      </c>
      <c r="CR59" s="3">
        <f t="shared" si="79"/>
        <v>48.034271447960755</v>
      </c>
      <c r="CS59" s="3">
        <f t="shared" si="79"/>
        <v>46.688607571321135</v>
      </c>
      <c r="CT59" s="3">
        <f t="shared" si="79"/>
        <v>45.389161619601992</v>
      </c>
      <c r="CU59" s="3">
        <f t="shared" si="79"/>
        <v>104.50477591078516</v>
      </c>
      <c r="CV59" s="3">
        <f t="shared" si="79"/>
        <v>96.574067245383006</v>
      </c>
      <c r="CW59" s="3">
        <f t="shared" si="79"/>
        <v>90.346077403620555</v>
      </c>
      <c r="CX59" s="3">
        <f t="shared" si="79"/>
        <v>85.339049129697628</v>
      </c>
      <c r="CY59" s="3">
        <f t="shared" si="79"/>
        <v>81.21186489629649</v>
      </c>
      <c r="CZ59" s="3">
        <f t="shared" si="79"/>
        <v>77.722867161847304</v>
      </c>
      <c r="DA59" s="3">
        <f t="shared" si="79"/>
        <v>74.700739548456639</v>
      </c>
      <c r="DB59" s="3">
        <f t="shared" si="79"/>
        <v>72.023916388106116</v>
      </c>
      <c r="DC59" s="3">
        <f t="shared" si="79"/>
        <v>69.6060227451092</v>
      </c>
      <c r="DD59" s="3">
        <f t="shared" si="79"/>
        <v>67.385578638194147</v>
      </c>
      <c r="DE59" s="3">
        <f t="shared" si="79"/>
        <v>65.318718515783672</v>
      </c>
      <c r="DF59" s="3">
        <f t="shared" si="79"/>
        <v>63.374042845743254</v>
      </c>
      <c r="DG59" s="3">
        <f t="shared" si="79"/>
        <v>61.528977345982582</v>
      </c>
      <c r="DH59" s="3">
        <f t="shared" si="79"/>
        <v>59.767198286156294</v>
      </c>
      <c r="DI59" s="3">
        <f t="shared" si="79"/>
        <v>58.076811623277116</v>
      </c>
      <c r="DJ59" s="3">
        <f t="shared" si="79"/>
        <v>56.449065185995771</v>
      </c>
      <c r="DK59" s="3">
        <f t="shared" si="79"/>
        <v>54.877437788595451</v>
      </c>
      <c r="DL59" s="3">
        <f t="shared" si="79"/>
        <v>53.356994881729243</v>
      </c>
      <c r="DM59" s="3">
        <f t="shared" si="79"/>
        <v>51.883932680084989</v>
      </c>
      <c r="DN59" s="3">
        <f t="shared" si="79"/>
        <v>50.455255570161604</v>
      </c>
      <c r="DO59" s="3">
        <f t="shared" si="79"/>
        <v>99.366770984621567</v>
      </c>
      <c r="DP59" s="3">
        <f t="shared" si="79"/>
        <v>92.743542622679016</v>
      </c>
      <c r="DQ59" s="3">
        <f t="shared" si="79"/>
        <v>87.44547906081992</v>
      </c>
      <c r="DR59" s="3">
        <f t="shared" si="79"/>
        <v>83.101258445395572</v>
      </c>
      <c r="DS59" s="3">
        <f t="shared" si="79"/>
        <v>79.447856907265475</v>
      </c>
      <c r="DT59" s="3">
        <f t="shared" si="79"/>
        <v>76.298841386180911</v>
      </c>
      <c r="DU59" s="3">
        <f t="shared" si="79"/>
        <v>73.521948928176357</v>
      </c>
      <c r="DV59" s="3">
        <f t="shared" si="79"/>
        <v>71.02323252039703</v>
      </c>
      <c r="DW59" s="3">
        <f t="shared" si="79"/>
        <v>68.735850178218428</v>
      </c>
      <c r="DX59" s="3">
        <f t="shared" si="79"/>
        <v>66.612137316440226</v>
      </c>
      <c r="DY59" s="3">
        <f t="shared" si="79"/>
        <v>64.618000761562669</v>
      </c>
      <c r="DZ59" s="3">
        <f t="shared" si="79"/>
        <v>62.728954420627993</v>
      </c>
      <c r="EA59" s="3">
        <f t="shared" si="79"/>
        <v>60.927315784733871</v>
      </c>
      <c r="EB59" s="3">
        <f t="shared" si="79"/>
        <v>59.200223274573652</v>
      </c>
      <c r="EC59" s="3">
        <f t="shared" ref="EC59:FQ59" si="80">EC57-EC113</f>
        <v>57.538234016681137</v>
      </c>
      <c r="ED59" s="3">
        <f t="shared" si="80"/>
        <v>55.934332053691577</v>
      </c>
      <c r="EE59" s="3">
        <f t="shared" si="80"/>
        <v>54.383226782602257</v>
      </c>
      <c r="EF59" s="3">
        <f t="shared" si="80"/>
        <v>52.880856622342804</v>
      </c>
      <c r="EG59" s="3">
        <f t="shared" si="80"/>
        <v>51.424037807310235</v>
      </c>
      <c r="EH59" s="3">
        <f t="shared" si="80"/>
        <v>50.010215807196921</v>
      </c>
      <c r="EI59" s="3">
        <f t="shared" si="80"/>
        <v>96.112268392537075</v>
      </c>
      <c r="EJ59" s="3">
        <f t="shared" si="80"/>
        <v>90.153936066740826</v>
      </c>
      <c r="EK59" s="3">
        <f t="shared" si="80"/>
        <v>85.349691598665174</v>
      </c>
      <c r="EL59" s="3">
        <f t="shared" si="80"/>
        <v>81.377363765015701</v>
      </c>
      <c r="EM59" s="3">
        <f t="shared" si="80"/>
        <v>78.008715668954451</v>
      </c>
      <c r="EN59" s="3">
        <f t="shared" si="80"/>
        <v>75.081943582235823</v>
      </c>
      <c r="EO59" s="3">
        <f t="shared" si="80"/>
        <v>72.482230375958906</v>
      </c>
      <c r="EP59" s="3">
        <f t="shared" si="80"/>
        <v>70.127994414091845</v>
      </c>
      <c r="EQ59" s="3">
        <f t="shared" si="80"/>
        <v>67.961165755652843</v>
      </c>
      <c r="ER59" s="3">
        <f t="shared" si="80"/>
        <v>65.940310102234761</v>
      </c>
      <c r="ES59" s="3">
        <f t="shared" si="80"/>
        <v>64.035766413435425</v>
      </c>
      <c r="ET59" s="3">
        <f t="shared" si="80"/>
        <v>62.226208408167679</v>
      </c>
      <c r="EU59" s="3">
        <f t="shared" si="80"/>
        <v>60.496212912769835</v>
      </c>
      <c r="EV59" s="3">
        <f t="shared" si="80"/>
        <v>58.834540164554106</v>
      </c>
      <c r="EW59" s="3">
        <f t="shared" si="80"/>
        <v>57.232917550912894</v>
      </c>
      <c r="EX59" s="3">
        <f t="shared" si="80"/>
        <v>113.34975042920375</v>
      </c>
      <c r="EY59" s="3">
        <f t="shared" si="80"/>
        <v>106.99184807353289</v>
      </c>
      <c r="EZ59" s="3">
        <f t="shared" si="80"/>
        <v>101.80557651061191</v>
      </c>
      <c r="FA59" s="3">
        <f t="shared" si="80"/>
        <v>97.465804755756437</v>
      </c>
      <c r="FB59" s="3">
        <f t="shared" si="80"/>
        <v>93.742154104752601</v>
      </c>
      <c r="FC59" s="3">
        <f t="shared" si="80"/>
        <v>90.471258532634977</v>
      </c>
      <c r="FD59" s="3">
        <f t="shared" si="80"/>
        <v>87.537149492716154</v>
      </c>
      <c r="FE59" s="3">
        <f t="shared" si="80"/>
        <v>84.857385543321158</v>
      </c>
      <c r="FF59" s="3">
        <f t="shared" si="80"/>
        <v>82.373244190094496</v>
      </c>
      <c r="FG59" s="3">
        <f t="shared" si="80"/>
        <v>80.042786157188388</v>
      </c>
      <c r="FH59" s="3">
        <f t="shared" si="80"/>
        <v>141.66117919584909</v>
      </c>
      <c r="FI59" s="3">
        <f t="shared" si="80"/>
        <v>134.23059887782986</v>
      </c>
      <c r="FJ59" s="3">
        <f t="shared" si="80"/>
        <v>128.12970901609395</v>
      </c>
      <c r="FK59" s="3">
        <f t="shared" si="80"/>
        <v>122.99054330611945</v>
      </c>
      <c r="FL59" s="3">
        <f t="shared" si="80"/>
        <v>118.55235518468949</v>
      </c>
      <c r="FM59" s="3">
        <f t="shared" si="80"/>
        <v>114.63022843496545</v>
      </c>
      <c r="FN59" s="3">
        <f t="shared" si="80"/>
        <v>111.09288114740134</v>
      </c>
      <c r="FO59" s="3">
        <f t="shared" si="80"/>
        <v>107.84697037519908</v>
      </c>
      <c r="FP59" s="3">
        <f t="shared" si="80"/>
        <v>104.82599348496471</v>
      </c>
      <c r="FQ59" s="3">
        <f t="shared" si="80"/>
        <v>101.98243987145035</v>
      </c>
      <c r="FR59" s="3"/>
      <c r="FS59" s="3"/>
      <c r="FT59" s="3"/>
      <c r="FU59" s="3"/>
      <c r="FV59" s="3"/>
      <c r="FW59" s="3"/>
      <c r="FX59" s="3"/>
      <c r="FY59" s="3"/>
      <c r="FZ59" s="3"/>
      <c r="GA59" s="3"/>
      <c r="GB59" s="3"/>
      <c r="GC59" s="3"/>
      <c r="GD59" s="3"/>
      <c r="GE59" s="3"/>
      <c r="GF59" s="3"/>
      <c r="GG59" s="3"/>
      <c r="GH59" s="3"/>
      <c r="GI59" s="3"/>
      <c r="GJ59" s="3"/>
      <c r="GK59" s="3"/>
      <c r="GL59" s="3"/>
      <c r="GM59" s="3"/>
      <c r="GN59" s="3"/>
      <c r="GO59" s="3"/>
      <c r="GP59" s="3"/>
      <c r="GQ59" s="3"/>
      <c r="GR59" s="3"/>
      <c r="GS59" s="3"/>
      <c r="GT59" s="3"/>
    </row>
    <row r="60" spans="1:202" s="35" customFormat="1" x14ac:dyDescent="0.25">
      <c r="B60" s="26" t="s">
        <v>78</v>
      </c>
      <c r="C60" s="26"/>
      <c r="D60" s="27">
        <f>1/30*SUM(D59:AG59)</f>
        <v>0</v>
      </c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6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  <c r="CP60" s="3"/>
      <c r="CQ60" s="3"/>
      <c r="CR60" s="3"/>
      <c r="CS60" s="3"/>
      <c r="CT60" s="3"/>
      <c r="CU60" s="3"/>
      <c r="CV60" s="3"/>
      <c r="CW60" s="3"/>
      <c r="CX60" s="3"/>
      <c r="CY60" s="3"/>
      <c r="CZ60" s="3"/>
      <c r="DA60" s="3"/>
      <c r="DB60" s="3"/>
      <c r="DC60" s="3"/>
      <c r="DD60" s="3"/>
    </row>
    <row r="61" spans="1:202" s="35" customFormat="1" x14ac:dyDescent="0.25"/>
    <row r="62" spans="1:202" s="58" customFormat="1" x14ac:dyDescent="0.25"/>
    <row r="63" spans="1:202" s="35" customFormat="1" x14ac:dyDescent="0.25"/>
    <row r="64" spans="1:202" s="58" customFormat="1" ht="18.75" x14ac:dyDescent="0.3">
      <c r="A64" s="65" t="s">
        <v>97</v>
      </c>
      <c r="B64" s="65"/>
      <c r="C64" s="16"/>
    </row>
    <row r="65" spans="1:133" s="58" customFormat="1" x14ac:dyDescent="0.25">
      <c r="A65" s="58" t="s">
        <v>36</v>
      </c>
      <c r="B65" s="58" t="s">
        <v>33</v>
      </c>
      <c r="C65" s="58">
        <v>130</v>
      </c>
      <c r="D65" s="58">
        <v>1</v>
      </c>
      <c r="E65" s="58">
        <v>2</v>
      </c>
      <c r="F65" s="58">
        <v>3</v>
      </c>
      <c r="G65" s="58">
        <v>4</v>
      </c>
      <c r="H65" s="58">
        <v>5</v>
      </c>
      <c r="I65" s="58">
        <v>6</v>
      </c>
      <c r="J65" s="58">
        <v>7</v>
      </c>
      <c r="K65" s="58">
        <v>8</v>
      </c>
      <c r="L65" s="58">
        <v>9</v>
      </c>
      <c r="M65" s="58">
        <v>10</v>
      </c>
      <c r="N65" s="58">
        <v>11</v>
      </c>
      <c r="O65" s="58">
        <v>12</v>
      </c>
      <c r="P65" s="58">
        <v>13</v>
      </c>
      <c r="Q65" s="58">
        <v>14</v>
      </c>
      <c r="R65" s="58">
        <v>15</v>
      </c>
      <c r="S65" s="58">
        <v>16</v>
      </c>
      <c r="T65" s="58">
        <v>17</v>
      </c>
      <c r="U65" s="58">
        <v>18</v>
      </c>
      <c r="V65" s="58">
        <v>19</v>
      </c>
      <c r="W65" s="58">
        <v>20</v>
      </c>
      <c r="X65" s="58">
        <v>21</v>
      </c>
      <c r="Y65" s="58">
        <v>22</v>
      </c>
      <c r="Z65" s="58">
        <v>23</v>
      </c>
      <c r="AA65" s="58">
        <v>24</v>
      </c>
      <c r="AB65" s="58">
        <v>25</v>
      </c>
      <c r="AC65" s="58">
        <v>26</v>
      </c>
      <c r="AD65" s="58">
        <v>27</v>
      </c>
      <c r="AE65" s="58">
        <v>28</v>
      </c>
      <c r="AF65" s="58">
        <v>29</v>
      </c>
      <c r="AG65" s="5">
        <v>30</v>
      </c>
      <c r="AH65" s="58">
        <v>31</v>
      </c>
      <c r="AI65" s="58">
        <v>32</v>
      </c>
      <c r="AJ65" s="58">
        <v>33</v>
      </c>
      <c r="AK65" s="58">
        <v>34</v>
      </c>
      <c r="AL65" s="58">
        <v>35</v>
      </c>
      <c r="AM65" s="58">
        <v>36</v>
      </c>
      <c r="AN65" s="58">
        <v>37</v>
      </c>
      <c r="AO65" s="58">
        <v>38</v>
      </c>
      <c r="AP65" s="58">
        <v>39</v>
      </c>
      <c r="AQ65" s="58">
        <v>40</v>
      </c>
      <c r="AR65" s="58">
        <v>41</v>
      </c>
      <c r="AS65" s="58">
        <v>42</v>
      </c>
      <c r="AT65" s="58">
        <v>43</v>
      </c>
      <c r="AU65" s="58">
        <v>44</v>
      </c>
      <c r="AV65" s="58">
        <v>45</v>
      </c>
      <c r="AW65" s="58">
        <v>46</v>
      </c>
      <c r="AX65" s="58">
        <v>47</v>
      </c>
      <c r="AY65" s="58">
        <v>48</v>
      </c>
      <c r="AZ65" s="58">
        <v>49</v>
      </c>
      <c r="BA65" s="58">
        <v>50</v>
      </c>
      <c r="BB65" s="58">
        <v>51</v>
      </c>
      <c r="BC65" s="58">
        <v>52</v>
      </c>
      <c r="BD65" s="58">
        <v>53</v>
      </c>
      <c r="BE65" s="58">
        <v>54</v>
      </c>
      <c r="BF65" s="58">
        <v>55</v>
      </c>
      <c r="BG65" s="58">
        <v>56</v>
      </c>
      <c r="BH65" s="58">
        <v>57</v>
      </c>
      <c r="BI65" s="58">
        <v>58</v>
      </c>
      <c r="BJ65" s="58">
        <v>59</v>
      </c>
      <c r="BK65" s="58">
        <v>60</v>
      </c>
      <c r="BL65" s="58">
        <v>61</v>
      </c>
      <c r="BM65" s="58">
        <v>62</v>
      </c>
      <c r="BN65" s="58">
        <v>63</v>
      </c>
      <c r="BO65" s="58">
        <v>64</v>
      </c>
      <c r="BP65" s="58">
        <v>65</v>
      </c>
      <c r="BQ65" s="58">
        <v>66</v>
      </c>
      <c r="BR65" s="58">
        <v>67</v>
      </c>
      <c r="BS65" s="58">
        <v>68</v>
      </c>
      <c r="BT65" s="58">
        <v>69</v>
      </c>
      <c r="BU65" s="58">
        <v>70</v>
      </c>
      <c r="BV65" s="58">
        <v>71</v>
      </c>
      <c r="BW65" s="58">
        <v>72</v>
      </c>
      <c r="BX65" s="58">
        <v>73</v>
      </c>
      <c r="BY65" s="58">
        <v>74</v>
      </c>
      <c r="BZ65" s="58">
        <v>75</v>
      </c>
      <c r="CA65" s="58">
        <v>76</v>
      </c>
      <c r="CB65" s="58">
        <v>77</v>
      </c>
      <c r="CC65" s="58">
        <v>78</v>
      </c>
      <c r="CD65" s="58">
        <v>79</v>
      </c>
      <c r="CE65" s="58">
        <v>80</v>
      </c>
      <c r="CF65" s="58">
        <v>81</v>
      </c>
      <c r="CG65" s="58">
        <v>82</v>
      </c>
      <c r="CH65" s="58">
        <v>83</v>
      </c>
      <c r="CI65" s="58">
        <v>84</v>
      </c>
      <c r="CJ65" s="58">
        <v>85</v>
      </c>
      <c r="CK65" s="58">
        <v>86</v>
      </c>
      <c r="CL65" s="58">
        <v>87</v>
      </c>
      <c r="CM65" s="58">
        <v>88</v>
      </c>
      <c r="CN65" s="58">
        <v>89</v>
      </c>
      <c r="CO65" s="58">
        <v>90</v>
      </c>
      <c r="CP65" s="58">
        <v>91</v>
      </c>
      <c r="CQ65" s="58">
        <v>92</v>
      </c>
      <c r="CR65" s="58">
        <v>93</v>
      </c>
      <c r="CS65" s="58">
        <v>94</v>
      </c>
      <c r="CT65" s="58">
        <v>95</v>
      </c>
      <c r="CU65" s="58">
        <v>96</v>
      </c>
      <c r="CV65" s="58">
        <v>97</v>
      </c>
      <c r="CW65" s="58">
        <v>98</v>
      </c>
      <c r="CX65" s="58">
        <v>99</v>
      </c>
      <c r="CY65" s="58">
        <v>100</v>
      </c>
      <c r="CZ65" s="58">
        <v>101</v>
      </c>
      <c r="DA65" s="58">
        <v>102</v>
      </c>
      <c r="DB65" s="58">
        <v>103</v>
      </c>
      <c r="DC65" s="58">
        <v>104</v>
      </c>
      <c r="DD65" s="58">
        <v>105</v>
      </c>
      <c r="DE65" s="58">
        <v>106</v>
      </c>
      <c r="DF65" s="58">
        <v>107</v>
      </c>
      <c r="DG65" s="58">
        <v>108</v>
      </c>
      <c r="DH65" s="58">
        <v>109</v>
      </c>
      <c r="DI65" s="58">
        <v>110</v>
      </c>
      <c r="DJ65" s="58">
        <v>111</v>
      </c>
      <c r="DK65" s="58">
        <v>112</v>
      </c>
      <c r="DL65" s="58">
        <v>113</v>
      </c>
      <c r="DM65" s="58">
        <v>114</v>
      </c>
      <c r="DN65" s="58">
        <v>115</v>
      </c>
      <c r="DO65" s="58">
        <v>116</v>
      </c>
      <c r="DP65" s="58">
        <v>117</v>
      </c>
      <c r="DQ65" s="58">
        <v>118</v>
      </c>
      <c r="DR65" s="58">
        <v>119</v>
      </c>
      <c r="DS65" s="58">
        <v>120</v>
      </c>
      <c r="DT65" s="58">
        <v>121</v>
      </c>
      <c r="DU65" s="58">
        <v>122</v>
      </c>
      <c r="DV65" s="58">
        <v>123</v>
      </c>
      <c r="DW65" s="58">
        <v>124</v>
      </c>
      <c r="DX65" s="58">
        <v>125</v>
      </c>
      <c r="DY65" s="58">
        <v>126</v>
      </c>
      <c r="DZ65" s="58">
        <v>127</v>
      </c>
      <c r="EA65" s="58">
        <v>128</v>
      </c>
      <c r="EB65" s="58">
        <v>129</v>
      </c>
      <c r="EC65" s="58">
        <v>130</v>
      </c>
    </row>
    <row r="66" spans="1:133" s="57" customFormat="1" x14ac:dyDescent="0.25">
      <c r="A66" s="57" t="s">
        <v>45</v>
      </c>
      <c r="B66" s="57" t="s">
        <v>46</v>
      </c>
      <c r="D66" s="57">
        <v>0</v>
      </c>
      <c r="E66" s="57">
        <v>0</v>
      </c>
      <c r="F66" s="57">
        <v>0</v>
      </c>
      <c r="G66" s="57">
        <v>0</v>
      </c>
      <c r="H66" s="57">
        <v>0</v>
      </c>
      <c r="I66" s="57">
        <v>0</v>
      </c>
      <c r="J66" s="57">
        <v>0</v>
      </c>
      <c r="K66" s="57">
        <v>0</v>
      </c>
      <c r="L66" s="57">
        <v>0</v>
      </c>
      <c r="M66" s="57">
        <v>0</v>
      </c>
      <c r="N66" s="57">
        <v>0</v>
      </c>
      <c r="O66" s="57">
        <v>0</v>
      </c>
      <c r="P66" s="57">
        <v>0</v>
      </c>
      <c r="Q66" s="57">
        <v>0</v>
      </c>
      <c r="R66" s="57">
        <v>0</v>
      </c>
      <c r="S66" s="57">
        <v>0</v>
      </c>
      <c r="T66" s="57">
        <v>0</v>
      </c>
      <c r="U66" s="57">
        <v>0</v>
      </c>
      <c r="V66" s="57">
        <v>0</v>
      </c>
      <c r="W66" s="57">
        <v>0</v>
      </c>
      <c r="X66" s="57">
        <v>0</v>
      </c>
      <c r="Y66" s="57">
        <v>0</v>
      </c>
      <c r="Z66" s="57">
        <v>0</v>
      </c>
      <c r="AA66" s="57">
        <v>0</v>
      </c>
      <c r="AB66" s="57">
        <v>0</v>
      </c>
      <c r="AC66" s="57">
        <v>0</v>
      </c>
      <c r="AD66" s="57">
        <v>0</v>
      </c>
      <c r="AE66" s="57">
        <v>0</v>
      </c>
      <c r="AF66" s="57">
        <v>0</v>
      </c>
      <c r="AG66" s="12">
        <v>0</v>
      </c>
      <c r="AH66" s="57">
        <v>0</v>
      </c>
      <c r="AI66" s="57">
        <v>0</v>
      </c>
      <c r="AJ66" s="57">
        <v>0</v>
      </c>
      <c r="AK66" s="57">
        <v>0</v>
      </c>
      <c r="AL66" s="57">
        <v>0</v>
      </c>
      <c r="AM66" s="57">
        <v>0</v>
      </c>
      <c r="AN66" s="57">
        <v>0</v>
      </c>
      <c r="AO66" s="57">
        <v>0</v>
      </c>
      <c r="AP66" s="57">
        <v>0</v>
      </c>
      <c r="AQ66" s="57">
        <v>0</v>
      </c>
      <c r="AR66" s="57">
        <v>0</v>
      </c>
      <c r="AS66" s="57">
        <v>0</v>
      </c>
      <c r="AT66" s="57">
        <v>0</v>
      </c>
      <c r="AU66" s="57">
        <v>0</v>
      </c>
      <c r="AV66" s="57">
        <v>0</v>
      </c>
      <c r="AW66" s="57">
        <v>0</v>
      </c>
      <c r="AX66" s="57">
        <v>0</v>
      </c>
      <c r="AY66" s="57">
        <v>0</v>
      </c>
      <c r="AZ66" s="57">
        <v>0</v>
      </c>
      <c r="BA66" s="31">
        <v>138.5</v>
      </c>
      <c r="BB66" s="57">
        <v>0</v>
      </c>
      <c r="BC66" s="57">
        <v>0</v>
      </c>
      <c r="BD66" s="57">
        <v>0</v>
      </c>
      <c r="BE66" s="57">
        <v>0</v>
      </c>
      <c r="BF66" s="57">
        <v>0</v>
      </c>
      <c r="BG66" s="57">
        <v>0</v>
      </c>
      <c r="BH66" s="57">
        <v>0</v>
      </c>
      <c r="BI66" s="57">
        <v>0</v>
      </c>
      <c r="BJ66" s="57">
        <v>0</v>
      </c>
      <c r="BK66" s="57">
        <v>0</v>
      </c>
      <c r="BL66" s="57">
        <v>0</v>
      </c>
      <c r="BM66" s="57">
        <v>0</v>
      </c>
      <c r="BN66" s="57">
        <v>0</v>
      </c>
      <c r="BO66" s="57">
        <v>0</v>
      </c>
      <c r="BP66" s="31">
        <v>80</v>
      </c>
      <c r="BQ66" s="57">
        <v>0</v>
      </c>
      <c r="BR66" s="57">
        <v>0</v>
      </c>
      <c r="BS66" s="57">
        <v>0</v>
      </c>
      <c r="BT66" s="57">
        <v>0</v>
      </c>
      <c r="BU66" s="57">
        <v>0</v>
      </c>
      <c r="BV66" s="57">
        <v>0</v>
      </c>
      <c r="BW66" s="57">
        <v>0</v>
      </c>
      <c r="BX66" s="57">
        <v>0</v>
      </c>
      <c r="BY66" s="57">
        <v>0</v>
      </c>
      <c r="BZ66" s="31">
        <v>79</v>
      </c>
      <c r="CA66" s="57">
        <v>0</v>
      </c>
      <c r="CB66" s="57">
        <v>0</v>
      </c>
      <c r="CC66" s="57">
        <v>0</v>
      </c>
      <c r="CD66" s="57">
        <v>0</v>
      </c>
      <c r="CE66" s="57">
        <v>0</v>
      </c>
      <c r="CF66" s="57">
        <v>0</v>
      </c>
      <c r="CG66" s="57">
        <v>0</v>
      </c>
      <c r="CH66" s="57">
        <v>0</v>
      </c>
      <c r="CI66" s="57">
        <v>0</v>
      </c>
      <c r="CJ66" s="31">
        <v>77</v>
      </c>
      <c r="CK66" s="57">
        <v>0</v>
      </c>
      <c r="CL66" s="57">
        <v>0</v>
      </c>
      <c r="CM66" s="57">
        <v>0</v>
      </c>
      <c r="CN66" s="57">
        <v>0</v>
      </c>
      <c r="CO66" s="57">
        <v>0</v>
      </c>
      <c r="CP66" s="57">
        <v>0</v>
      </c>
      <c r="CQ66" s="57">
        <v>0</v>
      </c>
      <c r="CR66" s="57">
        <v>0</v>
      </c>
      <c r="CS66" s="57">
        <v>0</v>
      </c>
      <c r="CT66" s="57">
        <v>0</v>
      </c>
      <c r="CU66" s="57">
        <v>0</v>
      </c>
      <c r="CV66" s="57">
        <v>0</v>
      </c>
      <c r="CW66" s="57">
        <v>0</v>
      </c>
      <c r="CX66" s="57">
        <v>0</v>
      </c>
      <c r="CY66" s="31">
        <v>82</v>
      </c>
      <c r="CZ66" s="57">
        <v>0</v>
      </c>
      <c r="DA66" s="57">
        <v>0</v>
      </c>
      <c r="DB66" s="57">
        <v>0</v>
      </c>
      <c r="DC66" s="57">
        <v>0</v>
      </c>
      <c r="DD66" s="57">
        <v>0</v>
      </c>
      <c r="DE66" s="57">
        <v>0</v>
      </c>
      <c r="DF66" s="57">
        <v>0</v>
      </c>
      <c r="DG66" s="57">
        <v>0</v>
      </c>
      <c r="DH66" s="57">
        <v>0</v>
      </c>
      <c r="DI66" s="57">
        <v>0</v>
      </c>
      <c r="DJ66" s="57">
        <v>0</v>
      </c>
      <c r="DK66" s="57">
        <v>0</v>
      </c>
      <c r="DL66" s="57">
        <v>0</v>
      </c>
      <c r="DM66" s="57">
        <v>0</v>
      </c>
      <c r="DN66" s="57">
        <v>0</v>
      </c>
      <c r="DO66" s="57">
        <v>0</v>
      </c>
      <c r="DP66" s="57">
        <v>0</v>
      </c>
      <c r="DQ66" s="57">
        <v>0</v>
      </c>
      <c r="DR66" s="57">
        <v>0</v>
      </c>
      <c r="DS66" s="31">
        <v>153</v>
      </c>
      <c r="DT66" s="57">
        <v>0</v>
      </c>
      <c r="DU66" s="57">
        <v>0</v>
      </c>
      <c r="DV66" s="57">
        <v>0</v>
      </c>
      <c r="DW66" s="57">
        <v>0</v>
      </c>
      <c r="DX66" s="57">
        <v>0</v>
      </c>
      <c r="DY66" s="57">
        <v>0</v>
      </c>
      <c r="DZ66" s="57">
        <v>0</v>
      </c>
      <c r="EA66" s="57">
        <v>0</v>
      </c>
      <c r="EB66" s="57">
        <v>0</v>
      </c>
      <c r="EC66" s="31">
        <v>230</v>
      </c>
    </row>
    <row r="67" spans="1:133" s="58" customFormat="1" x14ac:dyDescent="0.25">
      <c r="A67" s="58" t="s">
        <v>51</v>
      </c>
      <c r="B67" s="58" t="s">
        <v>52</v>
      </c>
      <c r="C67" s="13">
        <v>1</v>
      </c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14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19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  <c r="CP67" s="3"/>
      <c r="CQ67" s="3"/>
      <c r="CR67" s="3"/>
      <c r="CS67" s="3"/>
      <c r="CT67" s="3"/>
      <c r="CU67" s="3"/>
      <c r="CV67" s="3"/>
      <c r="CW67" s="3"/>
      <c r="CX67" s="3"/>
      <c r="CY67" s="3"/>
      <c r="CZ67" s="3"/>
      <c r="DA67" s="3"/>
      <c r="DB67" s="3"/>
      <c r="DC67" s="3"/>
      <c r="DD67" s="3"/>
      <c r="DE67" s="3"/>
      <c r="DF67" s="3"/>
      <c r="DG67" s="3"/>
      <c r="DH67" s="3"/>
      <c r="DI67" s="3"/>
      <c r="DJ67" s="3"/>
      <c r="DK67" s="3"/>
      <c r="DL67" s="3"/>
      <c r="DM67" s="3"/>
      <c r="DN67" s="3"/>
      <c r="DO67" s="3"/>
      <c r="DP67" s="3"/>
      <c r="DQ67" s="3"/>
      <c r="DR67" s="3"/>
      <c r="DS67" s="3"/>
      <c r="DT67" s="3"/>
      <c r="DU67" s="3"/>
      <c r="DV67" s="3"/>
      <c r="DW67" s="3"/>
      <c r="DX67" s="3"/>
      <c r="DY67" s="3"/>
      <c r="DZ67" s="3"/>
      <c r="EA67" s="3"/>
      <c r="EB67" s="3"/>
      <c r="EC67" s="3"/>
    </row>
    <row r="68" spans="1:133" s="58" customFormat="1" x14ac:dyDescent="0.25">
      <c r="A68" s="58" t="s">
        <v>35</v>
      </c>
      <c r="B68" s="58" t="s">
        <v>4</v>
      </c>
      <c r="C68" s="13">
        <v>0.46</v>
      </c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14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  <c r="CP68" s="3"/>
      <c r="CQ68" s="3"/>
      <c r="CR68" s="3"/>
      <c r="CS68" s="3"/>
      <c r="CT68" s="3"/>
      <c r="CU68" s="3"/>
      <c r="CV68" s="3"/>
      <c r="CW68" s="3"/>
      <c r="CX68" s="3"/>
      <c r="CY68" s="3"/>
      <c r="CZ68" s="3"/>
      <c r="DA68" s="3"/>
      <c r="DB68" s="3"/>
      <c r="DC68" s="3"/>
      <c r="DD68" s="3"/>
      <c r="DE68" s="3"/>
      <c r="DF68" s="3"/>
      <c r="DG68" s="3"/>
      <c r="DH68" s="3"/>
      <c r="DI68" s="3"/>
      <c r="DJ68" s="3"/>
      <c r="DK68" s="3"/>
      <c r="DL68" s="3"/>
      <c r="DM68" s="3"/>
      <c r="DN68" s="3"/>
      <c r="DO68" s="3"/>
      <c r="DP68" s="3"/>
      <c r="DQ68" s="3"/>
      <c r="DR68" s="3"/>
      <c r="DS68" s="3"/>
      <c r="DT68" s="3"/>
      <c r="DU68" s="3"/>
      <c r="DV68" s="3"/>
      <c r="DW68" s="3"/>
      <c r="DX68" s="3"/>
      <c r="DY68" s="3"/>
      <c r="DZ68" s="3"/>
      <c r="EA68" s="3"/>
      <c r="EB68" s="3"/>
      <c r="EC68" s="3"/>
    </row>
    <row r="69" spans="1:133" s="58" customFormat="1" x14ac:dyDescent="0.25">
      <c r="A69" s="58" t="s">
        <v>53</v>
      </c>
      <c r="B69" s="58" t="s">
        <v>54</v>
      </c>
      <c r="C69" s="13"/>
      <c r="D69" s="3">
        <f>D66*$C$67*$C$68</f>
        <v>0</v>
      </c>
      <c r="E69" s="3">
        <f t="shared" ref="E69:BP69" si="81">E66*$C$67*$C$68</f>
        <v>0</v>
      </c>
      <c r="F69" s="3">
        <f t="shared" si="81"/>
        <v>0</v>
      </c>
      <c r="G69" s="3">
        <f t="shared" si="81"/>
        <v>0</v>
      </c>
      <c r="H69" s="3">
        <f t="shared" si="81"/>
        <v>0</v>
      </c>
      <c r="I69" s="3">
        <f t="shared" si="81"/>
        <v>0</v>
      </c>
      <c r="J69" s="3">
        <f t="shared" si="81"/>
        <v>0</v>
      </c>
      <c r="K69" s="3">
        <f t="shared" si="81"/>
        <v>0</v>
      </c>
      <c r="L69" s="3">
        <f t="shared" si="81"/>
        <v>0</v>
      </c>
      <c r="M69" s="3">
        <f t="shared" si="81"/>
        <v>0</v>
      </c>
      <c r="N69" s="3">
        <f t="shared" si="81"/>
        <v>0</v>
      </c>
      <c r="O69" s="3">
        <f t="shared" si="81"/>
        <v>0</v>
      </c>
      <c r="P69" s="3">
        <f t="shared" si="81"/>
        <v>0</v>
      </c>
      <c r="Q69" s="3">
        <f t="shared" si="81"/>
        <v>0</v>
      </c>
      <c r="R69" s="3">
        <f t="shared" si="81"/>
        <v>0</v>
      </c>
      <c r="S69" s="3">
        <f t="shared" si="81"/>
        <v>0</v>
      </c>
      <c r="T69" s="3">
        <f t="shared" si="81"/>
        <v>0</v>
      </c>
      <c r="U69" s="3">
        <f t="shared" si="81"/>
        <v>0</v>
      </c>
      <c r="V69" s="3">
        <f t="shared" si="81"/>
        <v>0</v>
      </c>
      <c r="W69" s="3">
        <f t="shared" si="81"/>
        <v>0</v>
      </c>
      <c r="X69" s="3">
        <f t="shared" si="81"/>
        <v>0</v>
      </c>
      <c r="Y69" s="3">
        <f t="shared" si="81"/>
        <v>0</v>
      </c>
      <c r="Z69" s="3">
        <f t="shared" si="81"/>
        <v>0</v>
      </c>
      <c r="AA69" s="3">
        <f t="shared" si="81"/>
        <v>0</v>
      </c>
      <c r="AB69" s="3">
        <f t="shared" si="81"/>
        <v>0</v>
      </c>
      <c r="AC69" s="3">
        <f t="shared" si="81"/>
        <v>0</v>
      </c>
      <c r="AD69" s="3">
        <f t="shared" si="81"/>
        <v>0</v>
      </c>
      <c r="AE69" s="3">
        <f t="shared" si="81"/>
        <v>0</v>
      </c>
      <c r="AF69" s="3">
        <f t="shared" si="81"/>
        <v>0</v>
      </c>
      <c r="AG69" s="6">
        <f t="shared" si="81"/>
        <v>0</v>
      </c>
      <c r="AH69" s="3">
        <f t="shared" si="81"/>
        <v>0</v>
      </c>
      <c r="AI69" s="3">
        <f t="shared" si="81"/>
        <v>0</v>
      </c>
      <c r="AJ69" s="3">
        <f t="shared" si="81"/>
        <v>0</v>
      </c>
      <c r="AK69" s="3">
        <f t="shared" si="81"/>
        <v>0</v>
      </c>
      <c r="AL69" s="3">
        <f t="shared" si="81"/>
        <v>0</v>
      </c>
      <c r="AM69" s="3">
        <f t="shared" si="81"/>
        <v>0</v>
      </c>
      <c r="AN69" s="3">
        <f t="shared" si="81"/>
        <v>0</v>
      </c>
      <c r="AO69" s="3">
        <f t="shared" si="81"/>
        <v>0</v>
      </c>
      <c r="AP69" s="3">
        <f t="shared" si="81"/>
        <v>0</v>
      </c>
      <c r="AQ69" s="3">
        <f t="shared" si="81"/>
        <v>0</v>
      </c>
      <c r="AR69" s="3">
        <f t="shared" si="81"/>
        <v>0</v>
      </c>
      <c r="AS69" s="3">
        <f t="shared" si="81"/>
        <v>0</v>
      </c>
      <c r="AT69" s="3">
        <f t="shared" si="81"/>
        <v>0</v>
      </c>
      <c r="AU69" s="3">
        <f t="shared" si="81"/>
        <v>0</v>
      </c>
      <c r="AV69" s="3">
        <f t="shared" si="81"/>
        <v>0</v>
      </c>
      <c r="AW69" s="3">
        <f t="shared" si="81"/>
        <v>0</v>
      </c>
      <c r="AX69" s="3">
        <f t="shared" si="81"/>
        <v>0</v>
      </c>
      <c r="AY69" s="3">
        <f t="shared" si="81"/>
        <v>0</v>
      </c>
      <c r="AZ69" s="3">
        <f t="shared" si="81"/>
        <v>0</v>
      </c>
      <c r="BA69" s="3">
        <f t="shared" si="81"/>
        <v>63.71</v>
      </c>
      <c r="BB69" s="3">
        <f t="shared" si="81"/>
        <v>0</v>
      </c>
      <c r="BC69" s="3">
        <f t="shared" si="81"/>
        <v>0</v>
      </c>
      <c r="BD69" s="3">
        <f t="shared" si="81"/>
        <v>0</v>
      </c>
      <c r="BE69" s="3">
        <f t="shared" si="81"/>
        <v>0</v>
      </c>
      <c r="BF69" s="3">
        <f t="shared" si="81"/>
        <v>0</v>
      </c>
      <c r="BG69" s="3">
        <f t="shared" si="81"/>
        <v>0</v>
      </c>
      <c r="BH69" s="3">
        <f t="shared" si="81"/>
        <v>0</v>
      </c>
      <c r="BI69" s="3">
        <f t="shared" si="81"/>
        <v>0</v>
      </c>
      <c r="BJ69" s="3">
        <f t="shared" si="81"/>
        <v>0</v>
      </c>
      <c r="BK69" s="3">
        <f t="shared" si="81"/>
        <v>0</v>
      </c>
      <c r="BL69" s="3">
        <f t="shared" si="81"/>
        <v>0</v>
      </c>
      <c r="BM69" s="3">
        <f t="shared" si="81"/>
        <v>0</v>
      </c>
      <c r="BN69" s="3">
        <f t="shared" si="81"/>
        <v>0</v>
      </c>
      <c r="BO69" s="3">
        <f t="shared" si="81"/>
        <v>0</v>
      </c>
      <c r="BP69" s="3">
        <f t="shared" si="81"/>
        <v>36.800000000000004</v>
      </c>
      <c r="BQ69" s="3">
        <f t="shared" ref="BQ69:EB69" si="82">BQ66*$C$67*$C$68</f>
        <v>0</v>
      </c>
      <c r="BR69" s="3">
        <f t="shared" si="82"/>
        <v>0</v>
      </c>
      <c r="BS69" s="3">
        <f t="shared" si="82"/>
        <v>0</v>
      </c>
      <c r="BT69" s="3">
        <f t="shared" si="82"/>
        <v>0</v>
      </c>
      <c r="BU69" s="3">
        <f t="shared" si="82"/>
        <v>0</v>
      </c>
      <c r="BV69" s="3">
        <f t="shared" si="82"/>
        <v>0</v>
      </c>
      <c r="BW69" s="3">
        <f t="shared" si="82"/>
        <v>0</v>
      </c>
      <c r="BX69" s="3">
        <f t="shared" si="82"/>
        <v>0</v>
      </c>
      <c r="BY69" s="3">
        <f t="shared" si="82"/>
        <v>0</v>
      </c>
      <c r="BZ69" s="3">
        <f t="shared" si="82"/>
        <v>36.340000000000003</v>
      </c>
      <c r="CA69" s="3">
        <f t="shared" si="82"/>
        <v>0</v>
      </c>
      <c r="CB69" s="3">
        <f t="shared" si="82"/>
        <v>0</v>
      </c>
      <c r="CC69" s="3">
        <f t="shared" si="82"/>
        <v>0</v>
      </c>
      <c r="CD69" s="3">
        <f t="shared" si="82"/>
        <v>0</v>
      </c>
      <c r="CE69" s="3">
        <f t="shared" si="82"/>
        <v>0</v>
      </c>
      <c r="CF69" s="3">
        <f t="shared" si="82"/>
        <v>0</v>
      </c>
      <c r="CG69" s="3">
        <f t="shared" si="82"/>
        <v>0</v>
      </c>
      <c r="CH69" s="3">
        <f t="shared" si="82"/>
        <v>0</v>
      </c>
      <c r="CI69" s="3">
        <f t="shared" si="82"/>
        <v>0</v>
      </c>
      <c r="CJ69" s="3">
        <f t="shared" si="82"/>
        <v>35.42</v>
      </c>
      <c r="CK69" s="3">
        <f t="shared" si="82"/>
        <v>0</v>
      </c>
      <c r="CL69" s="3">
        <f t="shared" si="82"/>
        <v>0</v>
      </c>
      <c r="CM69" s="3">
        <f t="shared" si="82"/>
        <v>0</v>
      </c>
      <c r="CN69" s="3">
        <f t="shared" si="82"/>
        <v>0</v>
      </c>
      <c r="CO69" s="3">
        <f t="shared" si="82"/>
        <v>0</v>
      </c>
      <c r="CP69" s="3">
        <f t="shared" si="82"/>
        <v>0</v>
      </c>
      <c r="CQ69" s="3">
        <f t="shared" si="82"/>
        <v>0</v>
      </c>
      <c r="CR69" s="3">
        <f t="shared" si="82"/>
        <v>0</v>
      </c>
      <c r="CS69" s="3">
        <f t="shared" si="82"/>
        <v>0</v>
      </c>
      <c r="CT69" s="3">
        <f t="shared" si="82"/>
        <v>0</v>
      </c>
      <c r="CU69" s="3">
        <f t="shared" si="82"/>
        <v>0</v>
      </c>
      <c r="CV69" s="3">
        <f t="shared" si="82"/>
        <v>0</v>
      </c>
      <c r="CW69" s="3">
        <f t="shared" si="82"/>
        <v>0</v>
      </c>
      <c r="CX69" s="3">
        <f t="shared" si="82"/>
        <v>0</v>
      </c>
      <c r="CY69" s="3">
        <f t="shared" si="82"/>
        <v>37.72</v>
      </c>
      <c r="CZ69" s="3">
        <f t="shared" si="82"/>
        <v>0</v>
      </c>
      <c r="DA69" s="3">
        <f t="shared" si="82"/>
        <v>0</v>
      </c>
      <c r="DB69" s="3">
        <f t="shared" si="82"/>
        <v>0</v>
      </c>
      <c r="DC69" s="3">
        <f t="shared" si="82"/>
        <v>0</v>
      </c>
      <c r="DD69" s="3">
        <f t="shared" si="82"/>
        <v>0</v>
      </c>
      <c r="DE69" s="3">
        <f t="shared" si="82"/>
        <v>0</v>
      </c>
      <c r="DF69" s="3">
        <f t="shared" si="82"/>
        <v>0</v>
      </c>
      <c r="DG69" s="3">
        <f t="shared" si="82"/>
        <v>0</v>
      </c>
      <c r="DH69" s="3">
        <f t="shared" si="82"/>
        <v>0</v>
      </c>
      <c r="DI69" s="3">
        <f t="shared" si="82"/>
        <v>0</v>
      </c>
      <c r="DJ69" s="3">
        <f t="shared" si="82"/>
        <v>0</v>
      </c>
      <c r="DK69" s="3">
        <f t="shared" si="82"/>
        <v>0</v>
      </c>
      <c r="DL69" s="3">
        <f t="shared" si="82"/>
        <v>0</v>
      </c>
      <c r="DM69" s="3">
        <f t="shared" si="82"/>
        <v>0</v>
      </c>
      <c r="DN69" s="3">
        <f t="shared" si="82"/>
        <v>0</v>
      </c>
      <c r="DO69" s="3">
        <f t="shared" si="82"/>
        <v>0</v>
      </c>
      <c r="DP69" s="3">
        <f t="shared" si="82"/>
        <v>0</v>
      </c>
      <c r="DQ69" s="3">
        <f t="shared" si="82"/>
        <v>0</v>
      </c>
      <c r="DR69" s="3">
        <f t="shared" si="82"/>
        <v>0</v>
      </c>
      <c r="DS69" s="3">
        <f t="shared" si="82"/>
        <v>70.38000000000001</v>
      </c>
      <c r="DT69" s="3">
        <f t="shared" si="82"/>
        <v>0</v>
      </c>
      <c r="DU69" s="3">
        <f t="shared" si="82"/>
        <v>0</v>
      </c>
      <c r="DV69" s="3">
        <f t="shared" si="82"/>
        <v>0</v>
      </c>
      <c r="DW69" s="3">
        <f t="shared" si="82"/>
        <v>0</v>
      </c>
      <c r="DX69" s="3">
        <f t="shared" si="82"/>
        <v>0</v>
      </c>
      <c r="DY69" s="3">
        <f t="shared" si="82"/>
        <v>0</v>
      </c>
      <c r="DZ69" s="3">
        <f t="shared" si="82"/>
        <v>0</v>
      </c>
      <c r="EA69" s="3">
        <f t="shared" si="82"/>
        <v>0</v>
      </c>
      <c r="EB69" s="3">
        <f t="shared" si="82"/>
        <v>0</v>
      </c>
      <c r="EC69" s="3">
        <f>EC66*$C$67*$C$68</f>
        <v>105.80000000000001</v>
      </c>
    </row>
    <row r="70" spans="1:133" s="58" customFormat="1" x14ac:dyDescent="0.25">
      <c r="A70" s="58" t="s">
        <v>55</v>
      </c>
      <c r="B70" s="58" t="s">
        <v>56</v>
      </c>
      <c r="C70" s="13"/>
      <c r="D70" s="3">
        <f>D69*0.475</f>
        <v>0</v>
      </c>
      <c r="E70" s="3">
        <f>E69*0.475</f>
        <v>0</v>
      </c>
      <c r="F70" s="3">
        <f t="shared" ref="F70:T70" si="83">F69*0.475</f>
        <v>0</v>
      </c>
      <c r="G70" s="3">
        <f t="shared" si="83"/>
        <v>0</v>
      </c>
      <c r="H70" s="3">
        <f t="shared" si="83"/>
        <v>0</v>
      </c>
      <c r="I70" s="3">
        <f t="shared" si="83"/>
        <v>0</v>
      </c>
      <c r="J70" s="3">
        <f t="shared" si="83"/>
        <v>0</v>
      </c>
      <c r="K70" s="3">
        <f t="shared" si="83"/>
        <v>0</v>
      </c>
      <c r="L70" s="3">
        <f t="shared" si="83"/>
        <v>0</v>
      </c>
      <c r="M70" s="3">
        <f t="shared" si="83"/>
        <v>0</v>
      </c>
      <c r="N70" s="3">
        <f t="shared" si="83"/>
        <v>0</v>
      </c>
      <c r="O70" s="3">
        <f t="shared" si="83"/>
        <v>0</v>
      </c>
      <c r="P70" s="3">
        <f t="shared" si="83"/>
        <v>0</v>
      </c>
      <c r="Q70" s="3">
        <f t="shared" si="83"/>
        <v>0</v>
      </c>
      <c r="R70" s="3">
        <f t="shared" si="83"/>
        <v>0</v>
      </c>
      <c r="S70" s="3">
        <f t="shared" si="83"/>
        <v>0</v>
      </c>
      <c r="T70" s="3">
        <f t="shared" si="83"/>
        <v>0</v>
      </c>
      <c r="U70" s="3">
        <f>U69*0.475</f>
        <v>0</v>
      </c>
      <c r="V70" s="3">
        <f t="shared" ref="V70:CG70" si="84">V69*0.475</f>
        <v>0</v>
      </c>
      <c r="W70" s="3">
        <f t="shared" si="84"/>
        <v>0</v>
      </c>
      <c r="X70" s="3">
        <f t="shared" si="84"/>
        <v>0</v>
      </c>
      <c r="Y70" s="3">
        <f t="shared" si="84"/>
        <v>0</v>
      </c>
      <c r="Z70" s="3">
        <f t="shared" si="84"/>
        <v>0</v>
      </c>
      <c r="AA70" s="3">
        <f t="shared" si="84"/>
        <v>0</v>
      </c>
      <c r="AB70" s="3">
        <f t="shared" si="84"/>
        <v>0</v>
      </c>
      <c r="AC70" s="3">
        <f t="shared" si="84"/>
        <v>0</v>
      </c>
      <c r="AD70" s="3">
        <f t="shared" si="84"/>
        <v>0</v>
      </c>
      <c r="AE70" s="3">
        <f t="shared" si="84"/>
        <v>0</v>
      </c>
      <c r="AF70" s="3">
        <f>AF69*0.475</f>
        <v>0</v>
      </c>
      <c r="AG70" s="6">
        <f t="shared" si="84"/>
        <v>0</v>
      </c>
      <c r="AH70" s="3">
        <f t="shared" si="84"/>
        <v>0</v>
      </c>
      <c r="AI70" s="3">
        <f t="shared" si="84"/>
        <v>0</v>
      </c>
      <c r="AJ70" s="3">
        <f t="shared" si="84"/>
        <v>0</v>
      </c>
      <c r="AK70" s="3">
        <f t="shared" si="84"/>
        <v>0</v>
      </c>
      <c r="AL70" s="3">
        <f t="shared" si="84"/>
        <v>0</v>
      </c>
      <c r="AM70" s="3">
        <f t="shared" si="84"/>
        <v>0</v>
      </c>
      <c r="AN70" s="3">
        <f t="shared" si="84"/>
        <v>0</v>
      </c>
      <c r="AO70" s="3">
        <f t="shared" si="84"/>
        <v>0</v>
      </c>
      <c r="AP70" s="3">
        <f t="shared" si="84"/>
        <v>0</v>
      </c>
      <c r="AQ70" s="3">
        <f t="shared" si="84"/>
        <v>0</v>
      </c>
      <c r="AR70" s="3">
        <f t="shared" si="84"/>
        <v>0</v>
      </c>
      <c r="AS70" s="3">
        <f t="shared" si="84"/>
        <v>0</v>
      </c>
      <c r="AT70" s="3">
        <f t="shared" si="84"/>
        <v>0</v>
      </c>
      <c r="AU70" s="3">
        <f t="shared" si="84"/>
        <v>0</v>
      </c>
      <c r="AV70" s="3">
        <f t="shared" si="84"/>
        <v>0</v>
      </c>
      <c r="AW70" s="3">
        <f t="shared" si="84"/>
        <v>0</v>
      </c>
      <c r="AX70" s="3">
        <f t="shared" si="84"/>
        <v>0</v>
      </c>
      <c r="AY70" s="3">
        <f t="shared" si="84"/>
        <v>0</v>
      </c>
      <c r="AZ70" s="3">
        <f t="shared" si="84"/>
        <v>0</v>
      </c>
      <c r="BA70" s="3">
        <f t="shared" si="84"/>
        <v>30.262249999999998</v>
      </c>
      <c r="BB70" s="3">
        <f t="shared" si="84"/>
        <v>0</v>
      </c>
      <c r="BC70" s="3">
        <f t="shared" si="84"/>
        <v>0</v>
      </c>
      <c r="BD70" s="3">
        <f t="shared" si="84"/>
        <v>0</v>
      </c>
      <c r="BE70" s="3">
        <f t="shared" si="84"/>
        <v>0</v>
      </c>
      <c r="BF70" s="3">
        <f t="shared" si="84"/>
        <v>0</v>
      </c>
      <c r="BG70" s="3">
        <f t="shared" si="84"/>
        <v>0</v>
      </c>
      <c r="BH70" s="3">
        <f t="shared" si="84"/>
        <v>0</v>
      </c>
      <c r="BI70" s="3">
        <f t="shared" si="84"/>
        <v>0</v>
      </c>
      <c r="BJ70" s="3">
        <f t="shared" si="84"/>
        <v>0</v>
      </c>
      <c r="BK70" s="3">
        <f t="shared" si="84"/>
        <v>0</v>
      </c>
      <c r="BL70" s="3">
        <f t="shared" si="84"/>
        <v>0</v>
      </c>
      <c r="BM70" s="3">
        <f t="shared" si="84"/>
        <v>0</v>
      </c>
      <c r="BN70" s="3">
        <f t="shared" si="84"/>
        <v>0</v>
      </c>
      <c r="BO70" s="3">
        <f t="shared" si="84"/>
        <v>0</v>
      </c>
      <c r="BP70" s="3">
        <f t="shared" si="84"/>
        <v>17.48</v>
      </c>
      <c r="BQ70" s="3">
        <f t="shared" si="84"/>
        <v>0</v>
      </c>
      <c r="BR70" s="3">
        <f t="shared" si="84"/>
        <v>0</v>
      </c>
      <c r="BS70" s="3">
        <f t="shared" si="84"/>
        <v>0</v>
      </c>
      <c r="BT70" s="3">
        <f t="shared" si="84"/>
        <v>0</v>
      </c>
      <c r="BU70" s="3">
        <f t="shared" si="84"/>
        <v>0</v>
      </c>
      <c r="BV70" s="3">
        <f t="shared" si="84"/>
        <v>0</v>
      </c>
      <c r="BW70" s="3">
        <f t="shared" si="84"/>
        <v>0</v>
      </c>
      <c r="BX70" s="3">
        <f t="shared" si="84"/>
        <v>0</v>
      </c>
      <c r="BY70" s="3">
        <f t="shared" si="84"/>
        <v>0</v>
      </c>
      <c r="BZ70" s="3">
        <f t="shared" si="84"/>
        <v>17.261500000000002</v>
      </c>
      <c r="CA70" s="3">
        <f t="shared" si="84"/>
        <v>0</v>
      </c>
      <c r="CB70" s="3">
        <f t="shared" si="84"/>
        <v>0</v>
      </c>
      <c r="CC70" s="3">
        <f t="shared" si="84"/>
        <v>0</v>
      </c>
      <c r="CD70" s="3">
        <f t="shared" si="84"/>
        <v>0</v>
      </c>
      <c r="CE70" s="3">
        <f>CE69*0.475</f>
        <v>0</v>
      </c>
      <c r="CF70" s="3">
        <f t="shared" si="84"/>
        <v>0</v>
      </c>
      <c r="CG70" s="3">
        <f t="shared" si="84"/>
        <v>0</v>
      </c>
      <c r="CH70" s="3">
        <f t="shared" ref="CH70:EC70" si="85">CH69*0.475</f>
        <v>0</v>
      </c>
      <c r="CI70" s="3">
        <f t="shared" si="85"/>
        <v>0</v>
      </c>
      <c r="CJ70" s="3">
        <f t="shared" si="85"/>
        <v>16.8245</v>
      </c>
      <c r="CK70" s="3">
        <f t="shared" si="85"/>
        <v>0</v>
      </c>
      <c r="CL70" s="3">
        <f t="shared" si="85"/>
        <v>0</v>
      </c>
      <c r="CM70" s="3">
        <f t="shared" si="85"/>
        <v>0</v>
      </c>
      <c r="CN70" s="3">
        <f t="shared" si="85"/>
        <v>0</v>
      </c>
      <c r="CO70" s="3">
        <f t="shared" si="85"/>
        <v>0</v>
      </c>
      <c r="CP70" s="3">
        <f t="shared" si="85"/>
        <v>0</v>
      </c>
      <c r="CQ70" s="3">
        <f t="shared" si="85"/>
        <v>0</v>
      </c>
      <c r="CR70" s="3">
        <f t="shared" si="85"/>
        <v>0</v>
      </c>
      <c r="CS70" s="3">
        <f t="shared" si="85"/>
        <v>0</v>
      </c>
      <c r="CT70" s="3">
        <f t="shared" si="85"/>
        <v>0</v>
      </c>
      <c r="CU70" s="3">
        <f t="shared" si="85"/>
        <v>0</v>
      </c>
      <c r="CV70" s="3">
        <f t="shared" si="85"/>
        <v>0</v>
      </c>
      <c r="CW70" s="3">
        <f t="shared" si="85"/>
        <v>0</v>
      </c>
      <c r="CX70" s="3">
        <f t="shared" si="85"/>
        <v>0</v>
      </c>
      <c r="CY70" s="3">
        <f t="shared" si="85"/>
        <v>17.916999999999998</v>
      </c>
      <c r="CZ70" s="3">
        <f t="shared" si="85"/>
        <v>0</v>
      </c>
      <c r="DA70" s="3">
        <f t="shared" si="85"/>
        <v>0</v>
      </c>
      <c r="DB70" s="3">
        <f t="shared" si="85"/>
        <v>0</v>
      </c>
      <c r="DC70" s="3">
        <f t="shared" si="85"/>
        <v>0</v>
      </c>
      <c r="DD70" s="3">
        <f t="shared" si="85"/>
        <v>0</v>
      </c>
      <c r="DE70" s="3">
        <f t="shared" si="85"/>
        <v>0</v>
      </c>
      <c r="DF70" s="3">
        <f t="shared" si="85"/>
        <v>0</v>
      </c>
      <c r="DG70" s="3">
        <f t="shared" si="85"/>
        <v>0</v>
      </c>
      <c r="DH70" s="3">
        <f t="shared" si="85"/>
        <v>0</v>
      </c>
      <c r="DI70" s="3">
        <f t="shared" si="85"/>
        <v>0</v>
      </c>
      <c r="DJ70" s="3">
        <f t="shared" si="85"/>
        <v>0</v>
      </c>
      <c r="DK70" s="3">
        <f t="shared" si="85"/>
        <v>0</v>
      </c>
      <c r="DL70" s="3">
        <f t="shared" si="85"/>
        <v>0</v>
      </c>
      <c r="DM70" s="3">
        <f t="shared" si="85"/>
        <v>0</v>
      </c>
      <c r="DN70" s="3">
        <f t="shared" si="85"/>
        <v>0</v>
      </c>
      <c r="DO70" s="3">
        <f t="shared" si="85"/>
        <v>0</v>
      </c>
      <c r="DP70" s="3">
        <f t="shared" si="85"/>
        <v>0</v>
      </c>
      <c r="DQ70" s="3">
        <f t="shared" si="85"/>
        <v>0</v>
      </c>
      <c r="DR70" s="3">
        <f t="shared" si="85"/>
        <v>0</v>
      </c>
      <c r="DS70" s="3">
        <f t="shared" si="85"/>
        <v>33.430500000000002</v>
      </c>
      <c r="DT70" s="3">
        <f t="shared" si="85"/>
        <v>0</v>
      </c>
      <c r="DU70" s="3">
        <f t="shared" si="85"/>
        <v>0</v>
      </c>
      <c r="DV70" s="3">
        <f t="shared" si="85"/>
        <v>0</v>
      </c>
      <c r="DW70" s="3">
        <f t="shared" si="85"/>
        <v>0</v>
      </c>
      <c r="DX70" s="3">
        <f t="shared" si="85"/>
        <v>0</v>
      </c>
      <c r="DY70" s="3">
        <f t="shared" si="85"/>
        <v>0</v>
      </c>
      <c r="DZ70" s="3">
        <f t="shared" si="85"/>
        <v>0</v>
      </c>
      <c r="EA70" s="3">
        <f t="shared" si="85"/>
        <v>0</v>
      </c>
      <c r="EB70" s="3">
        <f t="shared" si="85"/>
        <v>0</v>
      </c>
      <c r="EC70" s="3">
        <f t="shared" si="85"/>
        <v>50.255000000000003</v>
      </c>
    </row>
    <row r="71" spans="1:133" s="58" customFormat="1" x14ac:dyDescent="0.25">
      <c r="A71" s="58" t="s">
        <v>57</v>
      </c>
      <c r="C71" s="20">
        <v>0.5</v>
      </c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6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  <c r="CP71" s="3"/>
      <c r="CQ71" s="3"/>
      <c r="CR71" s="3"/>
      <c r="CS71" s="3"/>
      <c r="CT71" s="3"/>
      <c r="CU71" s="3"/>
      <c r="CV71" s="3"/>
      <c r="CW71" s="3"/>
      <c r="CX71" s="3"/>
      <c r="CY71" s="3"/>
      <c r="CZ71" s="3"/>
      <c r="DA71" s="3"/>
      <c r="DB71" s="3"/>
      <c r="DC71" s="3"/>
      <c r="DD71" s="3"/>
    </row>
    <row r="72" spans="1:133" s="58" customFormat="1" x14ac:dyDescent="0.25">
      <c r="A72" s="21" t="s">
        <v>58</v>
      </c>
      <c r="C72" s="13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3"/>
      <c r="AH72" s="22"/>
      <c r="AI72" s="22"/>
      <c r="AJ72" s="22"/>
      <c r="AK72" s="22"/>
      <c r="AL72" s="22"/>
      <c r="AM72" s="22"/>
      <c r="AN72" s="22"/>
      <c r="AO72" s="22"/>
      <c r="BA72" s="40">
        <f>0</f>
        <v>0</v>
      </c>
      <c r="BO72" s="22"/>
      <c r="BP72" s="40">
        <v>0</v>
      </c>
      <c r="BQ72" s="22"/>
      <c r="BR72" s="22"/>
      <c r="BS72" s="22"/>
      <c r="BT72" s="22"/>
      <c r="BU72" s="22"/>
      <c r="BV72" s="22"/>
      <c r="BW72" s="22"/>
      <c r="BX72" s="22"/>
      <c r="BY72" s="22"/>
      <c r="BZ72" s="40">
        <v>0</v>
      </c>
      <c r="CA72" s="22"/>
      <c r="CB72" s="22"/>
      <c r="CC72" s="22"/>
      <c r="CD72" s="22"/>
      <c r="CF72" s="22"/>
      <c r="CG72" s="22"/>
      <c r="CH72" s="22"/>
      <c r="CI72" s="22"/>
      <c r="CJ72" s="22">
        <f>30%*C71/C67</f>
        <v>0.15</v>
      </c>
      <c r="CK72" s="22"/>
      <c r="CL72" s="22"/>
      <c r="CM72" s="22"/>
      <c r="CN72" s="22"/>
      <c r="CO72" s="22"/>
      <c r="CP72" s="22"/>
      <c r="CQ72" s="22"/>
      <c r="CR72" s="22"/>
      <c r="CS72" s="22"/>
      <c r="CU72" s="22"/>
      <c r="CV72" s="22"/>
      <c r="CW72" s="22"/>
      <c r="CX72" s="22"/>
      <c r="CY72" s="22">
        <f>50%*C71/C67</f>
        <v>0.25</v>
      </c>
      <c r="CZ72" s="22"/>
      <c r="DA72" s="22"/>
      <c r="DB72" s="22"/>
      <c r="DC72" s="22"/>
      <c r="DE72" s="22"/>
      <c r="DF72" s="22"/>
      <c r="DG72" s="22"/>
      <c r="DH72" s="22"/>
      <c r="DI72" s="22"/>
      <c r="DJ72" s="22"/>
      <c r="DK72" s="22"/>
      <c r="DL72" s="22"/>
      <c r="DM72" s="22"/>
      <c r="DN72" s="22"/>
      <c r="DO72" s="22"/>
      <c r="DP72" s="22"/>
      <c r="DQ72" s="22"/>
      <c r="DR72" s="22"/>
      <c r="DS72" s="22">
        <f>70%*C71/C67</f>
        <v>0.35</v>
      </c>
      <c r="DT72" s="22"/>
      <c r="DU72" s="22"/>
      <c r="DV72" s="22"/>
      <c r="DW72" s="22"/>
      <c r="DX72" s="22"/>
      <c r="DY72" s="22"/>
      <c r="DZ72" s="22"/>
      <c r="EA72" s="22"/>
      <c r="EB72" s="22"/>
      <c r="EC72" s="22">
        <f>80%*C71/C67</f>
        <v>0.4</v>
      </c>
    </row>
    <row r="73" spans="1:133" s="58" customFormat="1" x14ac:dyDescent="0.25">
      <c r="A73" s="21" t="s">
        <v>59</v>
      </c>
      <c r="C73" s="13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3"/>
      <c r="AH73" s="22"/>
      <c r="AI73" s="22"/>
      <c r="AJ73" s="22"/>
      <c r="AK73" s="22"/>
      <c r="AL73" s="22"/>
      <c r="AM73" s="22"/>
      <c r="AN73" s="22"/>
      <c r="AO73" s="22"/>
      <c r="BA73" s="22">
        <f>40%*C71/C67+(1-40%*C71/C67)*50%</f>
        <v>0.60000000000000009</v>
      </c>
      <c r="BO73" s="22"/>
      <c r="BP73" s="22">
        <f>60%*C71/C67+(1-60%*C71/C67)*50%</f>
        <v>0.64999999999999991</v>
      </c>
      <c r="BQ73" s="22"/>
      <c r="BR73" s="22"/>
      <c r="BS73" s="22"/>
      <c r="BT73" s="22"/>
      <c r="BU73" s="22"/>
      <c r="BV73" s="22"/>
      <c r="BW73" s="22"/>
      <c r="BX73" s="22"/>
      <c r="BY73" s="22"/>
      <c r="BZ73" s="22">
        <f>70%*C71/C67+(1-70%*C71/C67)*50%</f>
        <v>0.67500000000000004</v>
      </c>
      <c r="CA73" s="22"/>
      <c r="CB73" s="22"/>
      <c r="CC73" s="22"/>
      <c r="CD73" s="22"/>
      <c r="CF73" s="22"/>
      <c r="CG73" s="22"/>
      <c r="CH73" s="22"/>
      <c r="CI73" s="22"/>
      <c r="CJ73" s="22">
        <f>50%*C71/C67+(1-80%*C71/C67)*50%</f>
        <v>0.55000000000000004</v>
      </c>
      <c r="CK73" s="22"/>
      <c r="CL73" s="22"/>
      <c r="CM73" s="22"/>
      <c r="CN73" s="22"/>
      <c r="CO73" s="22"/>
      <c r="CP73" s="22"/>
      <c r="CQ73" s="22"/>
      <c r="CR73" s="22"/>
      <c r="CS73" s="22"/>
      <c r="CU73" s="22"/>
      <c r="CV73" s="22"/>
      <c r="CW73" s="22"/>
      <c r="CX73" s="22"/>
      <c r="CY73" s="22">
        <f>50%*C71/C67+(1-100%*C71/C67)*50%</f>
        <v>0.5</v>
      </c>
      <c r="CZ73" s="22"/>
      <c r="DA73" s="22"/>
      <c r="DB73" s="22"/>
      <c r="DC73" s="22"/>
      <c r="DE73" s="22"/>
      <c r="DF73" s="22"/>
      <c r="DG73" s="22"/>
      <c r="DH73" s="22"/>
      <c r="DI73" s="22"/>
      <c r="DJ73" s="22"/>
      <c r="DK73" s="22"/>
      <c r="DL73" s="22"/>
      <c r="DM73" s="22"/>
      <c r="DN73" s="22"/>
      <c r="DO73" s="22"/>
      <c r="DP73" s="22"/>
      <c r="DQ73" s="22"/>
      <c r="DR73" s="22"/>
      <c r="DS73" s="22">
        <f>30%*C71/C67+(1-100%*C71/C67)*50%</f>
        <v>0.4</v>
      </c>
      <c r="DT73" s="22"/>
      <c r="DU73" s="22"/>
      <c r="DV73" s="22"/>
      <c r="DW73" s="22"/>
      <c r="DX73" s="22"/>
      <c r="DY73" s="22"/>
      <c r="DZ73" s="22"/>
      <c r="EA73" s="22"/>
      <c r="EB73" s="22"/>
      <c r="EC73" s="22">
        <f>20%*C71/C67+(1-100%*C71/C67)*50%</f>
        <v>0.35</v>
      </c>
    </row>
    <row r="74" spans="1:133" s="58" customFormat="1" x14ac:dyDescent="0.25">
      <c r="A74" s="21" t="s">
        <v>60</v>
      </c>
      <c r="C74" s="13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3"/>
      <c r="AH74" s="22"/>
      <c r="AI74" s="22"/>
      <c r="AJ74" s="22"/>
      <c r="AK74" s="22"/>
      <c r="AL74" s="22"/>
      <c r="AM74" s="22"/>
      <c r="AN74" s="22"/>
      <c r="AO74" s="22"/>
      <c r="BA74" s="22">
        <f>(1-40%*C71/C67)*50%</f>
        <v>0.4</v>
      </c>
      <c r="BO74" s="22"/>
      <c r="BP74" s="22">
        <f>(1-60%*$C$71/$C$67)*50%</f>
        <v>0.35</v>
      </c>
      <c r="BQ74" s="22"/>
      <c r="BR74" s="22"/>
      <c r="BS74" s="22"/>
      <c r="BT74" s="22"/>
      <c r="BU74" s="22"/>
      <c r="BV74" s="22"/>
      <c r="BW74" s="22"/>
      <c r="BX74" s="22"/>
      <c r="BY74" s="22"/>
      <c r="BZ74" s="22">
        <f>(1-70%*C71/C67)*50%</f>
        <v>0.32500000000000001</v>
      </c>
      <c r="CA74" s="22"/>
      <c r="CB74" s="22"/>
      <c r="CC74" s="22"/>
      <c r="CD74" s="22"/>
      <c r="CF74" s="22"/>
      <c r="CG74" s="22"/>
      <c r="CH74" s="22"/>
      <c r="CI74" s="22"/>
      <c r="CJ74" s="22">
        <f>(1-80%*C71/C67)*50%</f>
        <v>0.3</v>
      </c>
      <c r="CK74" s="22"/>
      <c r="CL74" s="22"/>
      <c r="CM74" s="22"/>
      <c r="CN74" s="22"/>
      <c r="CO74" s="22"/>
      <c r="CP74" s="22"/>
      <c r="CQ74" s="22"/>
      <c r="CR74" s="22"/>
      <c r="CS74" s="22"/>
      <c r="CU74" s="22"/>
      <c r="CV74" s="22"/>
      <c r="CW74" s="22"/>
      <c r="CX74" s="22"/>
      <c r="CY74" s="22">
        <f>(1-100%*C71/C67)*50%</f>
        <v>0.25</v>
      </c>
      <c r="CZ74" s="22"/>
      <c r="DA74" s="22"/>
      <c r="DB74" s="22"/>
      <c r="DC74" s="22"/>
      <c r="DE74" s="22"/>
      <c r="DF74" s="22"/>
      <c r="DG74" s="22"/>
      <c r="DH74" s="22"/>
      <c r="DI74" s="22"/>
      <c r="DJ74" s="22"/>
      <c r="DK74" s="22"/>
      <c r="DL74" s="22"/>
      <c r="DM74" s="22"/>
      <c r="DN74" s="22"/>
      <c r="DO74" s="22"/>
      <c r="DP74" s="22"/>
      <c r="DQ74" s="22"/>
      <c r="DR74" s="22"/>
      <c r="DS74" s="22">
        <f>(1-100%*C71/C67)*50%</f>
        <v>0.25</v>
      </c>
      <c r="DT74" s="22"/>
      <c r="DU74" s="22"/>
      <c r="DV74" s="22"/>
      <c r="DW74" s="22"/>
      <c r="DX74" s="22"/>
      <c r="DY74" s="22"/>
      <c r="DZ74" s="22"/>
      <c r="EA74" s="22"/>
      <c r="EB74" s="22"/>
      <c r="EC74" s="22">
        <f>(1-100%*C71/C67)*50%</f>
        <v>0.25</v>
      </c>
    </row>
    <row r="75" spans="1:133" s="58" customFormat="1" x14ac:dyDescent="0.25">
      <c r="A75" s="21" t="s">
        <v>61</v>
      </c>
      <c r="C75" s="13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3"/>
      <c r="AH75" s="22"/>
      <c r="AI75" s="22"/>
      <c r="AJ75" s="22"/>
      <c r="AK75" s="22"/>
      <c r="AL75" s="22"/>
      <c r="AM75" s="22"/>
      <c r="AN75" s="22"/>
      <c r="AO75" s="22"/>
      <c r="AP75" s="22"/>
      <c r="AQ75" s="22"/>
      <c r="AR75" s="22"/>
      <c r="AS75" s="22"/>
      <c r="AT75" s="22"/>
      <c r="AU75" s="22"/>
      <c r="AV75" s="22"/>
      <c r="AW75" s="22"/>
      <c r="AX75" s="22"/>
      <c r="AY75" s="22"/>
      <c r="AZ75" s="22"/>
      <c r="BA75" s="22"/>
      <c r="BB75" s="22"/>
      <c r="BC75" s="22"/>
      <c r="BD75" s="22"/>
      <c r="BE75" s="22"/>
      <c r="BF75" s="22"/>
      <c r="BG75" s="22"/>
      <c r="BH75" s="22"/>
      <c r="BI75" s="22"/>
      <c r="BJ75" s="22"/>
      <c r="BK75" s="22"/>
      <c r="BL75" s="22"/>
      <c r="BM75" s="22"/>
      <c r="BN75" s="22"/>
      <c r="BO75" s="22"/>
      <c r="BP75" s="22"/>
      <c r="BQ75" s="22"/>
      <c r="BR75" s="22"/>
      <c r="BS75" s="22"/>
      <c r="BT75" s="22"/>
      <c r="BU75" s="22"/>
      <c r="BV75" s="22"/>
      <c r="BW75" s="22"/>
      <c r="BX75" s="22"/>
      <c r="BY75" s="22"/>
      <c r="BZ75" s="22"/>
      <c r="CA75" s="22"/>
      <c r="CB75" s="22"/>
      <c r="CC75" s="22"/>
      <c r="CD75" s="22"/>
      <c r="CE75" s="22"/>
      <c r="CF75" s="22"/>
      <c r="CG75" s="22"/>
      <c r="CH75" s="22"/>
      <c r="CI75" s="22"/>
      <c r="CJ75" s="22"/>
      <c r="CK75" s="22"/>
      <c r="CL75" s="22"/>
      <c r="CM75" s="22"/>
      <c r="CN75" s="22"/>
      <c r="CO75" s="22"/>
      <c r="CP75" s="22"/>
      <c r="CQ75" s="22"/>
      <c r="CR75" s="22"/>
      <c r="CS75" s="22"/>
      <c r="CT75" s="22"/>
      <c r="CU75" s="22"/>
      <c r="CV75" s="22"/>
      <c r="CW75" s="22"/>
      <c r="CX75" s="22"/>
      <c r="CY75" s="22"/>
      <c r="CZ75" s="22"/>
      <c r="DA75" s="22"/>
      <c r="DB75" s="22"/>
      <c r="DC75" s="22"/>
      <c r="DD75" s="22"/>
    </row>
    <row r="76" spans="1:133" s="58" customFormat="1" x14ac:dyDescent="0.25">
      <c r="A76" s="58" t="s">
        <v>62</v>
      </c>
      <c r="C76" s="13"/>
      <c r="D76" s="3">
        <f>IF(D70=0,0,D70*D72)</f>
        <v>0</v>
      </c>
      <c r="E76" s="3">
        <f t="shared" ref="E76:AG76" si="86">IF(E70=0,0,E70*E72)</f>
        <v>0</v>
      </c>
      <c r="F76" s="3">
        <f t="shared" si="86"/>
        <v>0</v>
      </c>
      <c r="G76" s="3">
        <f t="shared" si="86"/>
        <v>0</v>
      </c>
      <c r="H76" s="3">
        <f t="shared" si="86"/>
        <v>0</v>
      </c>
      <c r="I76" s="3">
        <f t="shared" si="86"/>
        <v>0</v>
      </c>
      <c r="J76" s="3">
        <f t="shared" si="86"/>
        <v>0</v>
      </c>
      <c r="K76" s="3">
        <f t="shared" si="86"/>
        <v>0</v>
      </c>
      <c r="L76" s="3">
        <f t="shared" si="86"/>
        <v>0</v>
      </c>
      <c r="M76" s="3">
        <f t="shared" si="86"/>
        <v>0</v>
      </c>
      <c r="N76" s="3">
        <f t="shared" si="86"/>
        <v>0</v>
      </c>
      <c r="O76" s="3">
        <f t="shared" si="86"/>
        <v>0</v>
      </c>
      <c r="P76" s="3">
        <f t="shared" si="86"/>
        <v>0</v>
      </c>
      <c r="Q76" s="3">
        <f t="shared" si="86"/>
        <v>0</v>
      </c>
      <c r="R76" s="3">
        <f t="shared" si="86"/>
        <v>0</v>
      </c>
      <c r="S76" s="3">
        <f t="shared" si="86"/>
        <v>0</v>
      </c>
      <c r="T76" s="3">
        <f t="shared" si="86"/>
        <v>0</v>
      </c>
      <c r="U76" s="3">
        <f t="shared" si="86"/>
        <v>0</v>
      </c>
      <c r="V76" s="3">
        <f t="shared" si="86"/>
        <v>0</v>
      </c>
      <c r="W76" s="3">
        <f t="shared" si="86"/>
        <v>0</v>
      </c>
      <c r="X76" s="3">
        <f t="shared" si="86"/>
        <v>0</v>
      </c>
      <c r="Y76" s="3">
        <f t="shared" si="86"/>
        <v>0</v>
      </c>
      <c r="Z76" s="3">
        <f t="shared" si="86"/>
        <v>0</v>
      </c>
      <c r="AA76" s="3">
        <f t="shared" si="86"/>
        <v>0</v>
      </c>
      <c r="AB76" s="3">
        <f t="shared" si="86"/>
        <v>0</v>
      </c>
      <c r="AC76" s="3">
        <f t="shared" si="86"/>
        <v>0</v>
      </c>
      <c r="AD76" s="3">
        <f t="shared" si="86"/>
        <v>0</v>
      </c>
      <c r="AE76" s="3">
        <f t="shared" si="86"/>
        <v>0</v>
      </c>
      <c r="AF76" s="3">
        <f t="shared" si="86"/>
        <v>0</v>
      </c>
      <c r="AG76" s="6">
        <f t="shared" si="86"/>
        <v>0</v>
      </c>
      <c r="AH76" s="3">
        <f>IF(AH70=0,0,AH70*AH72)</f>
        <v>0</v>
      </c>
      <c r="AI76" s="3">
        <f>IF(AI70=0,0,AI70*AI72)</f>
        <v>0</v>
      </c>
      <c r="AJ76" s="3">
        <f t="shared" ref="AJ76:AY76" si="87">IF(AJ70=0,0,AJ70*AJ72)</f>
        <v>0</v>
      </c>
      <c r="AK76" s="3">
        <f t="shared" si="87"/>
        <v>0</v>
      </c>
      <c r="AL76" s="3">
        <f t="shared" si="87"/>
        <v>0</v>
      </c>
      <c r="AM76" s="3">
        <f t="shared" si="87"/>
        <v>0</v>
      </c>
      <c r="AN76" s="3">
        <f t="shared" si="87"/>
        <v>0</v>
      </c>
      <c r="AO76" s="3">
        <f t="shared" si="87"/>
        <v>0</v>
      </c>
      <c r="AP76" s="3">
        <f t="shared" si="87"/>
        <v>0</v>
      </c>
      <c r="AQ76" s="3">
        <f t="shared" si="87"/>
        <v>0</v>
      </c>
      <c r="AR76" s="3">
        <f t="shared" si="87"/>
        <v>0</v>
      </c>
      <c r="AS76" s="3">
        <f t="shared" si="87"/>
        <v>0</v>
      </c>
      <c r="AT76" s="3">
        <f t="shared" si="87"/>
        <v>0</v>
      </c>
      <c r="AU76" s="3">
        <f t="shared" si="87"/>
        <v>0</v>
      </c>
      <c r="AV76" s="3">
        <f t="shared" si="87"/>
        <v>0</v>
      </c>
      <c r="AW76" s="3">
        <f t="shared" si="87"/>
        <v>0</v>
      </c>
      <c r="AX76" s="3">
        <f t="shared" si="87"/>
        <v>0</v>
      </c>
      <c r="AY76" s="3">
        <f t="shared" si="87"/>
        <v>0</v>
      </c>
      <c r="AZ76" s="3">
        <f t="shared" ref="AZ76:DK76" si="88">IF(AZ70=0,0,AZ70*AZ72)</f>
        <v>0</v>
      </c>
      <c r="BA76" s="3">
        <f t="shared" si="88"/>
        <v>0</v>
      </c>
      <c r="BB76" s="3">
        <f t="shared" si="88"/>
        <v>0</v>
      </c>
      <c r="BC76" s="3">
        <f t="shared" si="88"/>
        <v>0</v>
      </c>
      <c r="BD76" s="3">
        <f t="shared" si="88"/>
        <v>0</v>
      </c>
      <c r="BE76" s="3">
        <f t="shared" si="88"/>
        <v>0</v>
      </c>
      <c r="BF76" s="3">
        <f t="shared" si="88"/>
        <v>0</v>
      </c>
      <c r="BG76" s="3">
        <f t="shared" si="88"/>
        <v>0</v>
      </c>
      <c r="BH76" s="3">
        <f t="shared" si="88"/>
        <v>0</v>
      </c>
      <c r="BI76" s="3">
        <f t="shared" si="88"/>
        <v>0</v>
      </c>
      <c r="BJ76" s="3">
        <f t="shared" si="88"/>
        <v>0</v>
      </c>
      <c r="BK76" s="3">
        <f t="shared" si="88"/>
        <v>0</v>
      </c>
      <c r="BL76" s="3">
        <f t="shared" si="88"/>
        <v>0</v>
      </c>
      <c r="BM76" s="3">
        <f t="shared" si="88"/>
        <v>0</v>
      </c>
      <c r="BN76" s="3">
        <f t="shared" si="88"/>
        <v>0</v>
      </c>
      <c r="BO76" s="3">
        <f t="shared" si="88"/>
        <v>0</v>
      </c>
      <c r="BP76" s="3">
        <f t="shared" si="88"/>
        <v>0</v>
      </c>
      <c r="BQ76" s="3">
        <f t="shared" si="88"/>
        <v>0</v>
      </c>
      <c r="BR76" s="3">
        <f t="shared" si="88"/>
        <v>0</v>
      </c>
      <c r="BS76" s="3">
        <f t="shared" si="88"/>
        <v>0</v>
      </c>
      <c r="BT76" s="3">
        <f t="shared" si="88"/>
        <v>0</v>
      </c>
      <c r="BU76" s="3">
        <f t="shared" si="88"/>
        <v>0</v>
      </c>
      <c r="BV76" s="3">
        <f t="shared" si="88"/>
        <v>0</v>
      </c>
      <c r="BW76" s="3">
        <f t="shared" si="88"/>
        <v>0</v>
      </c>
      <c r="BX76" s="3">
        <f t="shared" si="88"/>
        <v>0</v>
      </c>
      <c r="BY76" s="3">
        <f t="shared" si="88"/>
        <v>0</v>
      </c>
      <c r="BZ76" s="3">
        <f t="shared" si="88"/>
        <v>0</v>
      </c>
      <c r="CA76" s="3">
        <f t="shared" si="88"/>
        <v>0</v>
      </c>
      <c r="CB76" s="3">
        <f t="shared" si="88"/>
        <v>0</v>
      </c>
      <c r="CC76" s="3">
        <f t="shared" si="88"/>
        <v>0</v>
      </c>
      <c r="CD76" s="3">
        <f t="shared" si="88"/>
        <v>0</v>
      </c>
      <c r="CE76" s="3">
        <f t="shared" si="88"/>
        <v>0</v>
      </c>
      <c r="CF76" s="3">
        <f t="shared" si="88"/>
        <v>0</v>
      </c>
      <c r="CG76" s="3">
        <f t="shared" si="88"/>
        <v>0</v>
      </c>
      <c r="CH76" s="3">
        <f t="shared" si="88"/>
        <v>0</v>
      </c>
      <c r="CI76" s="3">
        <f t="shared" si="88"/>
        <v>0</v>
      </c>
      <c r="CJ76" s="3">
        <f t="shared" si="88"/>
        <v>2.5236749999999999</v>
      </c>
      <c r="CK76" s="3">
        <f t="shared" si="88"/>
        <v>0</v>
      </c>
      <c r="CL76" s="3">
        <f t="shared" si="88"/>
        <v>0</v>
      </c>
      <c r="CM76" s="3">
        <f t="shared" si="88"/>
        <v>0</v>
      </c>
      <c r="CN76" s="3">
        <f t="shared" si="88"/>
        <v>0</v>
      </c>
      <c r="CO76" s="3">
        <f t="shared" si="88"/>
        <v>0</v>
      </c>
      <c r="CP76" s="3">
        <f t="shared" si="88"/>
        <v>0</v>
      </c>
      <c r="CQ76" s="3">
        <f t="shared" si="88"/>
        <v>0</v>
      </c>
      <c r="CR76" s="3">
        <f t="shared" si="88"/>
        <v>0</v>
      </c>
      <c r="CS76" s="3">
        <f t="shared" si="88"/>
        <v>0</v>
      </c>
      <c r="CT76" s="3">
        <f t="shared" si="88"/>
        <v>0</v>
      </c>
      <c r="CU76" s="3">
        <f t="shared" si="88"/>
        <v>0</v>
      </c>
      <c r="CV76" s="3">
        <f t="shared" si="88"/>
        <v>0</v>
      </c>
      <c r="CW76" s="3">
        <f t="shared" si="88"/>
        <v>0</v>
      </c>
      <c r="CX76" s="3">
        <f t="shared" si="88"/>
        <v>0</v>
      </c>
      <c r="CY76" s="3">
        <f t="shared" si="88"/>
        <v>4.4792499999999995</v>
      </c>
      <c r="CZ76" s="3">
        <f t="shared" si="88"/>
        <v>0</v>
      </c>
      <c r="DA76" s="3">
        <f t="shared" si="88"/>
        <v>0</v>
      </c>
      <c r="DB76" s="3">
        <f t="shared" si="88"/>
        <v>0</v>
      </c>
      <c r="DC76" s="3">
        <f t="shared" si="88"/>
        <v>0</v>
      </c>
      <c r="DD76" s="3">
        <f t="shared" si="88"/>
        <v>0</v>
      </c>
      <c r="DE76" s="3">
        <f t="shared" si="88"/>
        <v>0</v>
      </c>
      <c r="DF76" s="3">
        <f t="shared" si="88"/>
        <v>0</v>
      </c>
      <c r="DG76" s="3">
        <f t="shared" si="88"/>
        <v>0</v>
      </c>
      <c r="DH76" s="3">
        <f t="shared" si="88"/>
        <v>0</v>
      </c>
      <c r="DI76" s="3">
        <f t="shared" si="88"/>
        <v>0</v>
      </c>
      <c r="DJ76" s="3">
        <f t="shared" si="88"/>
        <v>0</v>
      </c>
      <c r="DK76" s="3">
        <f t="shared" si="88"/>
        <v>0</v>
      </c>
      <c r="DL76" s="3">
        <f t="shared" ref="DL76:EC76" si="89">IF(DL70=0,0,DL70*DL72)</f>
        <v>0</v>
      </c>
      <c r="DM76" s="3">
        <f t="shared" si="89"/>
        <v>0</v>
      </c>
      <c r="DN76" s="3">
        <f t="shared" si="89"/>
        <v>0</v>
      </c>
      <c r="DO76" s="3">
        <f t="shared" si="89"/>
        <v>0</v>
      </c>
      <c r="DP76" s="3">
        <f t="shared" si="89"/>
        <v>0</v>
      </c>
      <c r="DQ76" s="3">
        <f t="shared" si="89"/>
        <v>0</v>
      </c>
      <c r="DR76" s="3">
        <f t="shared" si="89"/>
        <v>0</v>
      </c>
      <c r="DS76" s="3">
        <f t="shared" si="89"/>
        <v>11.700675</v>
      </c>
      <c r="DT76" s="3">
        <f t="shared" si="89"/>
        <v>0</v>
      </c>
      <c r="DU76" s="3">
        <f t="shared" si="89"/>
        <v>0</v>
      </c>
      <c r="DV76" s="3">
        <f t="shared" si="89"/>
        <v>0</v>
      </c>
      <c r="DW76" s="3">
        <f t="shared" si="89"/>
        <v>0</v>
      </c>
      <c r="DX76" s="3">
        <f t="shared" si="89"/>
        <v>0</v>
      </c>
      <c r="DY76" s="3">
        <f t="shared" si="89"/>
        <v>0</v>
      </c>
      <c r="DZ76" s="3">
        <f t="shared" si="89"/>
        <v>0</v>
      </c>
      <c r="EA76" s="3">
        <f t="shared" si="89"/>
        <v>0</v>
      </c>
      <c r="EB76" s="3">
        <f t="shared" si="89"/>
        <v>0</v>
      </c>
      <c r="EC76" s="3">
        <f t="shared" si="89"/>
        <v>20.102000000000004</v>
      </c>
    </row>
    <row r="77" spans="1:133" s="58" customFormat="1" x14ac:dyDescent="0.25">
      <c r="A77" s="58" t="s">
        <v>63</v>
      </c>
      <c r="C77" s="13"/>
      <c r="D77" s="3">
        <f t="shared" ref="D77:AY77" si="90">IF(D70=0,0,D70*D73)</f>
        <v>0</v>
      </c>
      <c r="E77" s="3">
        <f t="shared" si="90"/>
        <v>0</v>
      </c>
      <c r="F77" s="3">
        <f t="shared" si="90"/>
        <v>0</v>
      </c>
      <c r="G77" s="3">
        <f t="shared" si="90"/>
        <v>0</v>
      </c>
      <c r="H77" s="3">
        <f t="shared" si="90"/>
        <v>0</v>
      </c>
      <c r="I77" s="3">
        <f t="shared" si="90"/>
        <v>0</v>
      </c>
      <c r="J77" s="3">
        <f t="shared" si="90"/>
        <v>0</v>
      </c>
      <c r="K77" s="3">
        <f t="shared" si="90"/>
        <v>0</v>
      </c>
      <c r="L77" s="3">
        <f t="shared" si="90"/>
        <v>0</v>
      </c>
      <c r="M77" s="3">
        <f t="shared" si="90"/>
        <v>0</v>
      </c>
      <c r="N77" s="3">
        <f t="shared" si="90"/>
        <v>0</v>
      </c>
      <c r="O77" s="3">
        <f t="shared" si="90"/>
        <v>0</v>
      </c>
      <c r="P77" s="3">
        <f t="shared" si="90"/>
        <v>0</v>
      </c>
      <c r="Q77" s="3">
        <f t="shared" si="90"/>
        <v>0</v>
      </c>
      <c r="R77" s="3">
        <f t="shared" si="90"/>
        <v>0</v>
      </c>
      <c r="S77" s="3">
        <f t="shared" si="90"/>
        <v>0</v>
      </c>
      <c r="T77" s="3">
        <f t="shared" si="90"/>
        <v>0</v>
      </c>
      <c r="U77" s="3">
        <f t="shared" si="90"/>
        <v>0</v>
      </c>
      <c r="V77" s="3">
        <f t="shared" si="90"/>
        <v>0</v>
      </c>
      <c r="W77" s="3">
        <f t="shared" si="90"/>
        <v>0</v>
      </c>
      <c r="X77" s="3">
        <f t="shared" si="90"/>
        <v>0</v>
      </c>
      <c r="Y77" s="3">
        <f t="shared" si="90"/>
        <v>0</v>
      </c>
      <c r="Z77" s="3">
        <f t="shared" si="90"/>
        <v>0</v>
      </c>
      <c r="AA77" s="3">
        <f t="shared" si="90"/>
        <v>0</v>
      </c>
      <c r="AB77" s="3">
        <f t="shared" si="90"/>
        <v>0</v>
      </c>
      <c r="AC77" s="3">
        <f t="shared" si="90"/>
        <v>0</v>
      </c>
      <c r="AD77" s="3">
        <f t="shared" si="90"/>
        <v>0</v>
      </c>
      <c r="AE77" s="3">
        <f t="shared" si="90"/>
        <v>0</v>
      </c>
      <c r="AF77" s="3">
        <f t="shared" si="90"/>
        <v>0</v>
      </c>
      <c r="AG77" s="6">
        <f t="shared" si="90"/>
        <v>0</v>
      </c>
      <c r="AH77" s="3">
        <f t="shared" si="90"/>
        <v>0</v>
      </c>
      <c r="AI77" s="3">
        <f t="shared" si="90"/>
        <v>0</v>
      </c>
      <c r="AJ77" s="3">
        <f t="shared" si="90"/>
        <v>0</v>
      </c>
      <c r="AK77" s="3">
        <f t="shared" si="90"/>
        <v>0</v>
      </c>
      <c r="AL77" s="3">
        <f t="shared" si="90"/>
        <v>0</v>
      </c>
      <c r="AM77" s="3">
        <f t="shared" si="90"/>
        <v>0</v>
      </c>
      <c r="AN77" s="3">
        <f t="shared" si="90"/>
        <v>0</v>
      </c>
      <c r="AO77" s="3">
        <f t="shared" si="90"/>
        <v>0</v>
      </c>
      <c r="AP77" s="3">
        <f t="shared" si="90"/>
        <v>0</v>
      </c>
      <c r="AQ77" s="3">
        <f t="shared" si="90"/>
        <v>0</v>
      </c>
      <c r="AR77" s="3">
        <f t="shared" si="90"/>
        <v>0</v>
      </c>
      <c r="AS77" s="3">
        <f t="shared" si="90"/>
        <v>0</v>
      </c>
      <c r="AT77" s="3">
        <f t="shared" si="90"/>
        <v>0</v>
      </c>
      <c r="AU77" s="3">
        <f t="shared" si="90"/>
        <v>0</v>
      </c>
      <c r="AV77" s="3">
        <f t="shared" si="90"/>
        <v>0</v>
      </c>
      <c r="AW77" s="3">
        <f t="shared" si="90"/>
        <v>0</v>
      </c>
      <c r="AX77" s="3">
        <f t="shared" si="90"/>
        <v>0</v>
      </c>
      <c r="AY77" s="3">
        <f t="shared" si="90"/>
        <v>0</v>
      </c>
      <c r="AZ77" s="3">
        <f t="shared" ref="AZ77:DK77" si="91">IF(AZ70=0,0,AZ70*AZ73)</f>
        <v>0</v>
      </c>
      <c r="BA77" s="3">
        <f t="shared" si="91"/>
        <v>18.157350000000001</v>
      </c>
      <c r="BB77" s="3">
        <f t="shared" si="91"/>
        <v>0</v>
      </c>
      <c r="BC77" s="3">
        <f t="shared" si="91"/>
        <v>0</v>
      </c>
      <c r="BD77" s="3">
        <f t="shared" si="91"/>
        <v>0</v>
      </c>
      <c r="BE77" s="3">
        <f t="shared" si="91"/>
        <v>0</v>
      </c>
      <c r="BF77" s="3">
        <f t="shared" si="91"/>
        <v>0</v>
      </c>
      <c r="BG77" s="3">
        <f t="shared" si="91"/>
        <v>0</v>
      </c>
      <c r="BH77" s="3">
        <f t="shared" si="91"/>
        <v>0</v>
      </c>
      <c r="BI77" s="3">
        <f t="shared" si="91"/>
        <v>0</v>
      </c>
      <c r="BJ77" s="3">
        <f t="shared" si="91"/>
        <v>0</v>
      </c>
      <c r="BK77" s="3">
        <f t="shared" si="91"/>
        <v>0</v>
      </c>
      <c r="BL77" s="3">
        <f t="shared" si="91"/>
        <v>0</v>
      </c>
      <c r="BM77" s="3">
        <f t="shared" si="91"/>
        <v>0</v>
      </c>
      <c r="BN77" s="3">
        <f t="shared" si="91"/>
        <v>0</v>
      </c>
      <c r="BO77" s="3">
        <f t="shared" si="91"/>
        <v>0</v>
      </c>
      <c r="BP77" s="3">
        <f t="shared" si="91"/>
        <v>11.361999999999998</v>
      </c>
      <c r="BQ77" s="3">
        <f t="shared" si="91"/>
        <v>0</v>
      </c>
      <c r="BR77" s="3">
        <f t="shared" si="91"/>
        <v>0</v>
      </c>
      <c r="BS77" s="3">
        <f t="shared" si="91"/>
        <v>0</v>
      </c>
      <c r="BT77" s="3">
        <f t="shared" si="91"/>
        <v>0</v>
      </c>
      <c r="BU77" s="3">
        <f t="shared" si="91"/>
        <v>0</v>
      </c>
      <c r="BV77" s="3">
        <f t="shared" si="91"/>
        <v>0</v>
      </c>
      <c r="BW77" s="3">
        <f t="shared" si="91"/>
        <v>0</v>
      </c>
      <c r="BX77" s="3">
        <f t="shared" si="91"/>
        <v>0</v>
      </c>
      <c r="BY77" s="3">
        <f t="shared" si="91"/>
        <v>0</v>
      </c>
      <c r="BZ77" s="3">
        <f t="shared" si="91"/>
        <v>11.651512500000003</v>
      </c>
      <c r="CA77" s="3">
        <f t="shared" si="91"/>
        <v>0</v>
      </c>
      <c r="CB77" s="3">
        <f t="shared" si="91"/>
        <v>0</v>
      </c>
      <c r="CC77" s="3">
        <f t="shared" si="91"/>
        <v>0</v>
      </c>
      <c r="CD77" s="3">
        <f t="shared" si="91"/>
        <v>0</v>
      </c>
      <c r="CE77" s="3">
        <f t="shared" si="91"/>
        <v>0</v>
      </c>
      <c r="CF77" s="3">
        <f t="shared" si="91"/>
        <v>0</v>
      </c>
      <c r="CG77" s="3">
        <f t="shared" si="91"/>
        <v>0</v>
      </c>
      <c r="CH77" s="3">
        <f t="shared" si="91"/>
        <v>0</v>
      </c>
      <c r="CI77" s="3">
        <f t="shared" si="91"/>
        <v>0</v>
      </c>
      <c r="CJ77" s="3">
        <f t="shared" si="91"/>
        <v>9.2534750000000017</v>
      </c>
      <c r="CK77" s="3">
        <f t="shared" si="91"/>
        <v>0</v>
      </c>
      <c r="CL77" s="3">
        <f t="shared" si="91"/>
        <v>0</v>
      </c>
      <c r="CM77" s="3">
        <f t="shared" si="91"/>
        <v>0</v>
      </c>
      <c r="CN77" s="3">
        <f t="shared" si="91"/>
        <v>0</v>
      </c>
      <c r="CO77" s="3">
        <f t="shared" si="91"/>
        <v>0</v>
      </c>
      <c r="CP77" s="3">
        <f t="shared" si="91"/>
        <v>0</v>
      </c>
      <c r="CQ77" s="3">
        <f t="shared" si="91"/>
        <v>0</v>
      </c>
      <c r="CR77" s="3">
        <f t="shared" si="91"/>
        <v>0</v>
      </c>
      <c r="CS77" s="3">
        <f t="shared" si="91"/>
        <v>0</v>
      </c>
      <c r="CT77" s="3">
        <f t="shared" si="91"/>
        <v>0</v>
      </c>
      <c r="CU77" s="3">
        <f t="shared" si="91"/>
        <v>0</v>
      </c>
      <c r="CV77" s="3">
        <f t="shared" si="91"/>
        <v>0</v>
      </c>
      <c r="CW77" s="3">
        <f t="shared" si="91"/>
        <v>0</v>
      </c>
      <c r="CX77" s="3">
        <f t="shared" si="91"/>
        <v>0</v>
      </c>
      <c r="CY77" s="3">
        <f t="shared" si="91"/>
        <v>8.958499999999999</v>
      </c>
      <c r="CZ77" s="3">
        <f t="shared" si="91"/>
        <v>0</v>
      </c>
      <c r="DA77" s="3">
        <f t="shared" si="91"/>
        <v>0</v>
      </c>
      <c r="DB77" s="3">
        <f t="shared" si="91"/>
        <v>0</v>
      </c>
      <c r="DC77" s="3">
        <f t="shared" si="91"/>
        <v>0</v>
      </c>
      <c r="DD77" s="3">
        <f t="shared" si="91"/>
        <v>0</v>
      </c>
      <c r="DE77" s="3">
        <f t="shared" si="91"/>
        <v>0</v>
      </c>
      <c r="DF77" s="3">
        <f t="shared" si="91"/>
        <v>0</v>
      </c>
      <c r="DG77" s="3">
        <f t="shared" si="91"/>
        <v>0</v>
      </c>
      <c r="DH77" s="3">
        <f t="shared" si="91"/>
        <v>0</v>
      </c>
      <c r="DI77" s="3">
        <f t="shared" si="91"/>
        <v>0</v>
      </c>
      <c r="DJ77" s="3">
        <f t="shared" si="91"/>
        <v>0</v>
      </c>
      <c r="DK77" s="3">
        <f t="shared" si="91"/>
        <v>0</v>
      </c>
      <c r="DL77" s="3">
        <f t="shared" ref="DL77:EC77" si="92">IF(DL70=0,0,DL70*DL73)</f>
        <v>0</v>
      </c>
      <c r="DM77" s="3">
        <f t="shared" si="92"/>
        <v>0</v>
      </c>
      <c r="DN77" s="3">
        <f t="shared" si="92"/>
        <v>0</v>
      </c>
      <c r="DO77" s="3">
        <f t="shared" si="92"/>
        <v>0</v>
      </c>
      <c r="DP77" s="3">
        <f t="shared" si="92"/>
        <v>0</v>
      </c>
      <c r="DQ77" s="3">
        <f t="shared" si="92"/>
        <v>0</v>
      </c>
      <c r="DR77" s="3">
        <f t="shared" si="92"/>
        <v>0</v>
      </c>
      <c r="DS77" s="3">
        <f t="shared" si="92"/>
        <v>13.372200000000001</v>
      </c>
      <c r="DT77" s="3">
        <f t="shared" si="92"/>
        <v>0</v>
      </c>
      <c r="DU77" s="3">
        <f t="shared" si="92"/>
        <v>0</v>
      </c>
      <c r="DV77" s="3">
        <f t="shared" si="92"/>
        <v>0</v>
      </c>
      <c r="DW77" s="3">
        <f t="shared" si="92"/>
        <v>0</v>
      </c>
      <c r="DX77" s="3">
        <f t="shared" si="92"/>
        <v>0</v>
      </c>
      <c r="DY77" s="3">
        <f t="shared" si="92"/>
        <v>0</v>
      </c>
      <c r="DZ77" s="3">
        <f t="shared" si="92"/>
        <v>0</v>
      </c>
      <c r="EA77" s="3">
        <f t="shared" si="92"/>
        <v>0</v>
      </c>
      <c r="EB77" s="3">
        <f t="shared" si="92"/>
        <v>0</v>
      </c>
      <c r="EC77" s="3">
        <f t="shared" si="92"/>
        <v>17.58925</v>
      </c>
    </row>
    <row r="78" spans="1:133" s="58" customFormat="1" x14ac:dyDescent="0.25">
      <c r="A78" s="58" t="s">
        <v>64</v>
      </c>
      <c r="C78" s="13"/>
      <c r="D78" s="3">
        <f t="shared" ref="D78:AY78" si="93">IF(D70=0,0,D70*D74)</f>
        <v>0</v>
      </c>
      <c r="E78" s="3">
        <f t="shared" si="93"/>
        <v>0</v>
      </c>
      <c r="F78" s="3">
        <f t="shared" si="93"/>
        <v>0</v>
      </c>
      <c r="G78" s="3">
        <f t="shared" si="93"/>
        <v>0</v>
      </c>
      <c r="H78" s="3">
        <f t="shared" si="93"/>
        <v>0</v>
      </c>
      <c r="I78" s="3">
        <f t="shared" si="93"/>
        <v>0</v>
      </c>
      <c r="J78" s="3">
        <f t="shared" si="93"/>
        <v>0</v>
      </c>
      <c r="K78" s="3">
        <f t="shared" si="93"/>
        <v>0</v>
      </c>
      <c r="L78" s="3">
        <f t="shared" si="93"/>
        <v>0</v>
      </c>
      <c r="M78" s="3">
        <f t="shared" si="93"/>
        <v>0</v>
      </c>
      <c r="N78" s="3">
        <f t="shared" si="93"/>
        <v>0</v>
      </c>
      <c r="O78" s="3">
        <f t="shared" si="93"/>
        <v>0</v>
      </c>
      <c r="P78" s="3">
        <f t="shared" si="93"/>
        <v>0</v>
      </c>
      <c r="Q78" s="3">
        <f t="shared" si="93"/>
        <v>0</v>
      </c>
      <c r="R78" s="3">
        <f t="shared" si="93"/>
        <v>0</v>
      </c>
      <c r="S78" s="3">
        <f t="shared" si="93"/>
        <v>0</v>
      </c>
      <c r="T78" s="3">
        <f t="shared" si="93"/>
        <v>0</v>
      </c>
      <c r="U78" s="3">
        <f t="shared" si="93"/>
        <v>0</v>
      </c>
      <c r="V78" s="3">
        <f t="shared" si="93"/>
        <v>0</v>
      </c>
      <c r="W78" s="3">
        <f t="shared" si="93"/>
        <v>0</v>
      </c>
      <c r="X78" s="3">
        <f t="shared" si="93"/>
        <v>0</v>
      </c>
      <c r="Y78" s="3">
        <f t="shared" si="93"/>
        <v>0</v>
      </c>
      <c r="Z78" s="3">
        <f t="shared" si="93"/>
        <v>0</v>
      </c>
      <c r="AA78" s="3">
        <f t="shared" si="93"/>
        <v>0</v>
      </c>
      <c r="AB78" s="3">
        <f t="shared" si="93"/>
        <v>0</v>
      </c>
      <c r="AC78" s="3">
        <f t="shared" si="93"/>
        <v>0</v>
      </c>
      <c r="AD78" s="3">
        <f t="shared" si="93"/>
        <v>0</v>
      </c>
      <c r="AE78" s="3">
        <f t="shared" si="93"/>
        <v>0</v>
      </c>
      <c r="AF78" s="3">
        <f t="shared" si="93"/>
        <v>0</v>
      </c>
      <c r="AG78" s="6">
        <f t="shared" si="93"/>
        <v>0</v>
      </c>
      <c r="AH78" s="3">
        <f t="shared" si="93"/>
        <v>0</v>
      </c>
      <c r="AI78" s="3">
        <f t="shared" si="93"/>
        <v>0</v>
      </c>
      <c r="AJ78" s="3">
        <f t="shared" si="93"/>
        <v>0</v>
      </c>
      <c r="AK78" s="3">
        <f t="shared" si="93"/>
        <v>0</v>
      </c>
      <c r="AL78" s="3">
        <f t="shared" si="93"/>
        <v>0</v>
      </c>
      <c r="AM78" s="3">
        <f t="shared" si="93"/>
        <v>0</v>
      </c>
      <c r="AN78" s="3">
        <f t="shared" si="93"/>
        <v>0</v>
      </c>
      <c r="AO78" s="3">
        <f t="shared" si="93"/>
        <v>0</v>
      </c>
      <c r="AP78" s="3">
        <f t="shared" si="93"/>
        <v>0</v>
      </c>
      <c r="AQ78" s="3">
        <f t="shared" si="93"/>
        <v>0</v>
      </c>
      <c r="AR78" s="3">
        <f t="shared" si="93"/>
        <v>0</v>
      </c>
      <c r="AS78" s="3">
        <f t="shared" si="93"/>
        <v>0</v>
      </c>
      <c r="AT78" s="3">
        <f t="shared" si="93"/>
        <v>0</v>
      </c>
      <c r="AU78" s="3">
        <f t="shared" si="93"/>
        <v>0</v>
      </c>
      <c r="AV78" s="3">
        <f t="shared" si="93"/>
        <v>0</v>
      </c>
      <c r="AW78" s="3">
        <f t="shared" si="93"/>
        <v>0</v>
      </c>
      <c r="AX78" s="3">
        <f t="shared" si="93"/>
        <v>0</v>
      </c>
      <c r="AY78" s="3">
        <f t="shared" si="93"/>
        <v>0</v>
      </c>
      <c r="AZ78" s="3">
        <f t="shared" ref="AZ78:DK78" si="94">IF(AZ70=0,0,AZ70*AZ74)</f>
        <v>0</v>
      </c>
      <c r="BA78" s="3">
        <f t="shared" si="94"/>
        <v>12.104900000000001</v>
      </c>
      <c r="BB78" s="3">
        <f t="shared" si="94"/>
        <v>0</v>
      </c>
      <c r="BC78" s="3">
        <f t="shared" si="94"/>
        <v>0</v>
      </c>
      <c r="BD78" s="3">
        <f t="shared" si="94"/>
        <v>0</v>
      </c>
      <c r="BE78" s="3">
        <f t="shared" si="94"/>
        <v>0</v>
      </c>
      <c r="BF78" s="3">
        <f t="shared" si="94"/>
        <v>0</v>
      </c>
      <c r="BG78" s="3">
        <f t="shared" si="94"/>
        <v>0</v>
      </c>
      <c r="BH78" s="3">
        <f t="shared" si="94"/>
        <v>0</v>
      </c>
      <c r="BI78" s="3">
        <f t="shared" si="94"/>
        <v>0</v>
      </c>
      <c r="BJ78" s="3">
        <f t="shared" si="94"/>
        <v>0</v>
      </c>
      <c r="BK78" s="3">
        <f t="shared" si="94"/>
        <v>0</v>
      </c>
      <c r="BL78" s="3">
        <f t="shared" si="94"/>
        <v>0</v>
      </c>
      <c r="BM78" s="3">
        <f t="shared" si="94"/>
        <v>0</v>
      </c>
      <c r="BN78" s="3">
        <f t="shared" si="94"/>
        <v>0</v>
      </c>
      <c r="BO78" s="3">
        <f t="shared" si="94"/>
        <v>0</v>
      </c>
      <c r="BP78" s="3">
        <f t="shared" si="94"/>
        <v>6.1179999999999994</v>
      </c>
      <c r="BQ78" s="3">
        <f t="shared" si="94"/>
        <v>0</v>
      </c>
      <c r="BR78" s="3">
        <f t="shared" si="94"/>
        <v>0</v>
      </c>
      <c r="BS78" s="3">
        <f t="shared" si="94"/>
        <v>0</v>
      </c>
      <c r="BT78" s="3">
        <f t="shared" si="94"/>
        <v>0</v>
      </c>
      <c r="BU78" s="3">
        <f t="shared" si="94"/>
        <v>0</v>
      </c>
      <c r="BV78" s="3">
        <f t="shared" si="94"/>
        <v>0</v>
      </c>
      <c r="BW78" s="3">
        <f t="shared" si="94"/>
        <v>0</v>
      </c>
      <c r="BX78" s="3">
        <f t="shared" si="94"/>
        <v>0</v>
      </c>
      <c r="BY78" s="3">
        <f t="shared" si="94"/>
        <v>0</v>
      </c>
      <c r="BZ78" s="3">
        <f t="shared" si="94"/>
        <v>5.6099875000000008</v>
      </c>
      <c r="CA78" s="3">
        <f t="shared" si="94"/>
        <v>0</v>
      </c>
      <c r="CB78" s="3">
        <f t="shared" si="94"/>
        <v>0</v>
      </c>
      <c r="CC78" s="3">
        <f t="shared" si="94"/>
        <v>0</v>
      </c>
      <c r="CD78" s="3">
        <f t="shared" si="94"/>
        <v>0</v>
      </c>
      <c r="CE78" s="3">
        <f t="shared" si="94"/>
        <v>0</v>
      </c>
      <c r="CF78" s="3">
        <f t="shared" si="94"/>
        <v>0</v>
      </c>
      <c r="CG78" s="3">
        <f t="shared" si="94"/>
        <v>0</v>
      </c>
      <c r="CH78" s="3">
        <f t="shared" si="94"/>
        <v>0</v>
      </c>
      <c r="CI78" s="3">
        <f t="shared" si="94"/>
        <v>0</v>
      </c>
      <c r="CJ78" s="3">
        <f t="shared" si="94"/>
        <v>5.0473499999999998</v>
      </c>
      <c r="CK78" s="3">
        <f t="shared" si="94"/>
        <v>0</v>
      </c>
      <c r="CL78" s="3">
        <f t="shared" si="94"/>
        <v>0</v>
      </c>
      <c r="CM78" s="3">
        <f t="shared" si="94"/>
        <v>0</v>
      </c>
      <c r="CN78" s="3">
        <f t="shared" si="94"/>
        <v>0</v>
      </c>
      <c r="CO78" s="3">
        <f t="shared" si="94"/>
        <v>0</v>
      </c>
      <c r="CP78" s="3">
        <f t="shared" si="94"/>
        <v>0</v>
      </c>
      <c r="CQ78" s="3">
        <f t="shared" si="94"/>
        <v>0</v>
      </c>
      <c r="CR78" s="3">
        <f t="shared" si="94"/>
        <v>0</v>
      </c>
      <c r="CS78" s="3">
        <f t="shared" si="94"/>
        <v>0</v>
      </c>
      <c r="CT78" s="3">
        <f t="shared" si="94"/>
        <v>0</v>
      </c>
      <c r="CU78" s="3">
        <f t="shared" si="94"/>
        <v>0</v>
      </c>
      <c r="CV78" s="3">
        <f t="shared" si="94"/>
        <v>0</v>
      </c>
      <c r="CW78" s="3">
        <f t="shared" si="94"/>
        <v>0</v>
      </c>
      <c r="CX78" s="3">
        <f t="shared" si="94"/>
        <v>0</v>
      </c>
      <c r="CY78" s="3">
        <f t="shared" si="94"/>
        <v>4.4792499999999995</v>
      </c>
      <c r="CZ78" s="3">
        <f t="shared" si="94"/>
        <v>0</v>
      </c>
      <c r="DA78" s="3">
        <f t="shared" si="94"/>
        <v>0</v>
      </c>
      <c r="DB78" s="3">
        <f t="shared" si="94"/>
        <v>0</v>
      </c>
      <c r="DC78" s="3">
        <f t="shared" si="94"/>
        <v>0</v>
      </c>
      <c r="DD78" s="3">
        <f t="shared" si="94"/>
        <v>0</v>
      </c>
      <c r="DE78" s="3">
        <f t="shared" si="94"/>
        <v>0</v>
      </c>
      <c r="DF78" s="3">
        <f t="shared" si="94"/>
        <v>0</v>
      </c>
      <c r="DG78" s="3">
        <f t="shared" si="94"/>
        <v>0</v>
      </c>
      <c r="DH78" s="3">
        <f t="shared" si="94"/>
        <v>0</v>
      </c>
      <c r="DI78" s="3">
        <f t="shared" si="94"/>
        <v>0</v>
      </c>
      <c r="DJ78" s="3">
        <f t="shared" si="94"/>
        <v>0</v>
      </c>
      <c r="DK78" s="3">
        <f t="shared" si="94"/>
        <v>0</v>
      </c>
      <c r="DL78" s="3">
        <f t="shared" ref="DL78:EC78" si="95">IF(DL70=0,0,DL70*DL74)</f>
        <v>0</v>
      </c>
      <c r="DM78" s="3">
        <f t="shared" si="95"/>
        <v>0</v>
      </c>
      <c r="DN78" s="3">
        <f t="shared" si="95"/>
        <v>0</v>
      </c>
      <c r="DO78" s="3">
        <f t="shared" si="95"/>
        <v>0</v>
      </c>
      <c r="DP78" s="3">
        <f t="shared" si="95"/>
        <v>0</v>
      </c>
      <c r="DQ78" s="3">
        <f t="shared" si="95"/>
        <v>0</v>
      </c>
      <c r="DR78" s="3">
        <f t="shared" si="95"/>
        <v>0</v>
      </c>
      <c r="DS78" s="3">
        <f t="shared" si="95"/>
        <v>8.3576250000000005</v>
      </c>
      <c r="DT78" s="3">
        <f t="shared" si="95"/>
        <v>0</v>
      </c>
      <c r="DU78" s="3">
        <f t="shared" si="95"/>
        <v>0</v>
      </c>
      <c r="DV78" s="3">
        <f t="shared" si="95"/>
        <v>0</v>
      </c>
      <c r="DW78" s="3">
        <f t="shared" si="95"/>
        <v>0</v>
      </c>
      <c r="DX78" s="3">
        <f t="shared" si="95"/>
        <v>0</v>
      </c>
      <c r="DY78" s="3">
        <f t="shared" si="95"/>
        <v>0</v>
      </c>
      <c r="DZ78" s="3">
        <f t="shared" si="95"/>
        <v>0</v>
      </c>
      <c r="EA78" s="3">
        <f t="shared" si="95"/>
        <v>0</v>
      </c>
      <c r="EB78" s="3">
        <f t="shared" si="95"/>
        <v>0</v>
      </c>
      <c r="EC78" s="3">
        <f t="shared" si="95"/>
        <v>12.563750000000001</v>
      </c>
    </row>
    <row r="79" spans="1:133" s="58" customFormat="1" x14ac:dyDescent="0.25">
      <c r="A79" s="58" t="s">
        <v>65</v>
      </c>
      <c r="C79" s="13"/>
      <c r="D79" s="3">
        <f t="shared" ref="D79:AY79" si="96">IF(D70=0,0,D70*D75)</f>
        <v>0</v>
      </c>
      <c r="E79" s="3">
        <f t="shared" si="96"/>
        <v>0</v>
      </c>
      <c r="F79" s="3">
        <f t="shared" si="96"/>
        <v>0</v>
      </c>
      <c r="G79" s="3">
        <f t="shared" si="96"/>
        <v>0</v>
      </c>
      <c r="H79" s="3">
        <f t="shared" si="96"/>
        <v>0</v>
      </c>
      <c r="I79" s="3">
        <f t="shared" si="96"/>
        <v>0</v>
      </c>
      <c r="J79" s="3">
        <f t="shared" si="96"/>
        <v>0</v>
      </c>
      <c r="K79" s="3">
        <f t="shared" si="96"/>
        <v>0</v>
      </c>
      <c r="L79" s="3">
        <f t="shared" si="96"/>
        <v>0</v>
      </c>
      <c r="M79" s="3">
        <f t="shared" si="96"/>
        <v>0</v>
      </c>
      <c r="N79" s="3">
        <f t="shared" si="96"/>
        <v>0</v>
      </c>
      <c r="O79" s="3">
        <f t="shared" si="96"/>
        <v>0</v>
      </c>
      <c r="P79" s="3">
        <f t="shared" si="96"/>
        <v>0</v>
      </c>
      <c r="Q79" s="3">
        <f t="shared" si="96"/>
        <v>0</v>
      </c>
      <c r="R79" s="3">
        <f t="shared" si="96"/>
        <v>0</v>
      </c>
      <c r="S79" s="3">
        <f t="shared" si="96"/>
        <v>0</v>
      </c>
      <c r="T79" s="3">
        <f t="shared" si="96"/>
        <v>0</v>
      </c>
      <c r="U79" s="3">
        <f t="shared" si="96"/>
        <v>0</v>
      </c>
      <c r="V79" s="3">
        <f t="shared" si="96"/>
        <v>0</v>
      </c>
      <c r="W79" s="3">
        <f t="shared" si="96"/>
        <v>0</v>
      </c>
      <c r="X79" s="3">
        <f t="shared" si="96"/>
        <v>0</v>
      </c>
      <c r="Y79" s="3">
        <f t="shared" si="96"/>
        <v>0</v>
      </c>
      <c r="Z79" s="3">
        <f t="shared" si="96"/>
        <v>0</v>
      </c>
      <c r="AA79" s="3">
        <f t="shared" si="96"/>
        <v>0</v>
      </c>
      <c r="AB79" s="3">
        <f t="shared" si="96"/>
        <v>0</v>
      </c>
      <c r="AC79" s="3">
        <f t="shared" si="96"/>
        <v>0</v>
      </c>
      <c r="AD79" s="3">
        <f t="shared" si="96"/>
        <v>0</v>
      </c>
      <c r="AE79" s="3">
        <f t="shared" si="96"/>
        <v>0</v>
      </c>
      <c r="AF79" s="3">
        <f t="shared" si="96"/>
        <v>0</v>
      </c>
      <c r="AG79" s="6">
        <f t="shared" si="96"/>
        <v>0</v>
      </c>
      <c r="AH79" s="3">
        <f t="shared" si="96"/>
        <v>0</v>
      </c>
      <c r="AI79" s="3">
        <f t="shared" si="96"/>
        <v>0</v>
      </c>
      <c r="AJ79" s="3">
        <f t="shared" si="96"/>
        <v>0</v>
      </c>
      <c r="AK79" s="3">
        <f t="shared" si="96"/>
        <v>0</v>
      </c>
      <c r="AL79" s="3">
        <f t="shared" si="96"/>
        <v>0</v>
      </c>
      <c r="AM79" s="3">
        <f t="shared" si="96"/>
        <v>0</v>
      </c>
      <c r="AN79" s="3">
        <f t="shared" si="96"/>
        <v>0</v>
      </c>
      <c r="AO79" s="3">
        <f t="shared" si="96"/>
        <v>0</v>
      </c>
      <c r="AP79" s="3">
        <f t="shared" si="96"/>
        <v>0</v>
      </c>
      <c r="AQ79" s="3">
        <f t="shared" si="96"/>
        <v>0</v>
      </c>
      <c r="AR79" s="3">
        <f t="shared" si="96"/>
        <v>0</v>
      </c>
      <c r="AS79" s="3">
        <f t="shared" si="96"/>
        <v>0</v>
      </c>
      <c r="AT79" s="3">
        <f t="shared" si="96"/>
        <v>0</v>
      </c>
      <c r="AU79" s="3">
        <f t="shared" si="96"/>
        <v>0</v>
      </c>
      <c r="AV79" s="3">
        <f t="shared" si="96"/>
        <v>0</v>
      </c>
      <c r="AW79" s="3">
        <f t="shared" si="96"/>
        <v>0</v>
      </c>
      <c r="AX79" s="3">
        <f t="shared" si="96"/>
        <v>0</v>
      </c>
      <c r="AY79" s="3">
        <f t="shared" si="96"/>
        <v>0</v>
      </c>
      <c r="AZ79" s="3">
        <f t="shared" ref="AZ79:DK79" si="97">IF(AZ70=0,0,AZ70*AZ75)</f>
        <v>0</v>
      </c>
      <c r="BA79" s="3">
        <f t="shared" si="97"/>
        <v>0</v>
      </c>
      <c r="BB79" s="3">
        <f t="shared" si="97"/>
        <v>0</v>
      </c>
      <c r="BC79" s="3">
        <f t="shared" si="97"/>
        <v>0</v>
      </c>
      <c r="BD79" s="3">
        <f t="shared" si="97"/>
        <v>0</v>
      </c>
      <c r="BE79" s="3">
        <f t="shared" si="97"/>
        <v>0</v>
      </c>
      <c r="BF79" s="3">
        <f t="shared" si="97"/>
        <v>0</v>
      </c>
      <c r="BG79" s="3">
        <f t="shared" si="97"/>
        <v>0</v>
      </c>
      <c r="BH79" s="3">
        <f t="shared" si="97"/>
        <v>0</v>
      </c>
      <c r="BI79" s="3">
        <f t="shared" si="97"/>
        <v>0</v>
      </c>
      <c r="BJ79" s="3">
        <f t="shared" si="97"/>
        <v>0</v>
      </c>
      <c r="BK79" s="3">
        <f t="shared" si="97"/>
        <v>0</v>
      </c>
      <c r="BL79" s="3">
        <f t="shared" si="97"/>
        <v>0</v>
      </c>
      <c r="BM79" s="3">
        <f t="shared" si="97"/>
        <v>0</v>
      </c>
      <c r="BN79" s="3">
        <f t="shared" si="97"/>
        <v>0</v>
      </c>
      <c r="BO79" s="3">
        <f t="shared" si="97"/>
        <v>0</v>
      </c>
      <c r="BP79" s="3">
        <f t="shared" si="97"/>
        <v>0</v>
      </c>
      <c r="BQ79" s="3">
        <f t="shared" si="97"/>
        <v>0</v>
      </c>
      <c r="BR79" s="3">
        <f t="shared" si="97"/>
        <v>0</v>
      </c>
      <c r="BS79" s="3">
        <f t="shared" si="97"/>
        <v>0</v>
      </c>
      <c r="BT79" s="3">
        <f t="shared" si="97"/>
        <v>0</v>
      </c>
      <c r="BU79" s="3">
        <f t="shared" si="97"/>
        <v>0</v>
      </c>
      <c r="BV79" s="3">
        <f t="shared" si="97"/>
        <v>0</v>
      </c>
      <c r="BW79" s="3">
        <f t="shared" si="97"/>
        <v>0</v>
      </c>
      <c r="BX79" s="3">
        <f t="shared" si="97"/>
        <v>0</v>
      </c>
      <c r="BY79" s="3">
        <f t="shared" si="97"/>
        <v>0</v>
      </c>
      <c r="BZ79" s="3">
        <f t="shared" si="97"/>
        <v>0</v>
      </c>
      <c r="CA79" s="3">
        <f t="shared" si="97"/>
        <v>0</v>
      </c>
      <c r="CB79" s="3">
        <f t="shared" si="97"/>
        <v>0</v>
      </c>
      <c r="CC79" s="3">
        <f t="shared" si="97"/>
        <v>0</v>
      </c>
      <c r="CD79" s="3">
        <f t="shared" si="97"/>
        <v>0</v>
      </c>
      <c r="CE79" s="3">
        <f t="shared" si="97"/>
        <v>0</v>
      </c>
      <c r="CF79" s="3">
        <f t="shared" si="97"/>
        <v>0</v>
      </c>
      <c r="CG79" s="3">
        <f t="shared" si="97"/>
        <v>0</v>
      </c>
      <c r="CH79" s="3">
        <f t="shared" si="97"/>
        <v>0</v>
      </c>
      <c r="CI79" s="3">
        <f t="shared" si="97"/>
        <v>0</v>
      </c>
      <c r="CJ79" s="3">
        <f t="shared" si="97"/>
        <v>0</v>
      </c>
      <c r="CK79" s="3">
        <f t="shared" si="97"/>
        <v>0</v>
      </c>
      <c r="CL79" s="3">
        <f t="shared" si="97"/>
        <v>0</v>
      </c>
      <c r="CM79" s="3">
        <f t="shared" si="97"/>
        <v>0</v>
      </c>
      <c r="CN79" s="3">
        <f t="shared" si="97"/>
        <v>0</v>
      </c>
      <c r="CO79" s="3">
        <f t="shared" si="97"/>
        <v>0</v>
      </c>
      <c r="CP79" s="3">
        <f t="shared" si="97"/>
        <v>0</v>
      </c>
      <c r="CQ79" s="3">
        <f t="shared" si="97"/>
        <v>0</v>
      </c>
      <c r="CR79" s="3">
        <f t="shared" si="97"/>
        <v>0</v>
      </c>
      <c r="CS79" s="3">
        <f t="shared" si="97"/>
        <v>0</v>
      </c>
      <c r="CT79" s="3">
        <f t="shared" si="97"/>
        <v>0</v>
      </c>
      <c r="CU79" s="3">
        <f t="shared" si="97"/>
        <v>0</v>
      </c>
      <c r="CV79" s="3">
        <f t="shared" si="97"/>
        <v>0</v>
      </c>
      <c r="CW79" s="3">
        <f t="shared" si="97"/>
        <v>0</v>
      </c>
      <c r="CX79" s="3">
        <f t="shared" si="97"/>
        <v>0</v>
      </c>
      <c r="CY79" s="3">
        <f t="shared" si="97"/>
        <v>0</v>
      </c>
      <c r="CZ79" s="3">
        <f t="shared" si="97"/>
        <v>0</v>
      </c>
      <c r="DA79" s="3">
        <f t="shared" si="97"/>
        <v>0</v>
      </c>
      <c r="DB79" s="3">
        <f t="shared" si="97"/>
        <v>0</v>
      </c>
      <c r="DC79" s="3">
        <f t="shared" si="97"/>
        <v>0</v>
      </c>
      <c r="DD79" s="3">
        <f t="shared" si="97"/>
        <v>0</v>
      </c>
      <c r="DE79" s="3">
        <f t="shared" si="97"/>
        <v>0</v>
      </c>
      <c r="DF79" s="3">
        <f t="shared" si="97"/>
        <v>0</v>
      </c>
      <c r="DG79" s="3">
        <f t="shared" si="97"/>
        <v>0</v>
      </c>
      <c r="DH79" s="3">
        <f t="shared" si="97"/>
        <v>0</v>
      </c>
      <c r="DI79" s="3">
        <f t="shared" si="97"/>
        <v>0</v>
      </c>
      <c r="DJ79" s="3">
        <f t="shared" si="97"/>
        <v>0</v>
      </c>
      <c r="DK79" s="3">
        <f t="shared" si="97"/>
        <v>0</v>
      </c>
      <c r="DL79" s="3">
        <f t="shared" ref="DL79:EC79" si="98">IF(DL70=0,0,DL70*DL75)</f>
        <v>0</v>
      </c>
      <c r="DM79" s="3">
        <f t="shared" si="98"/>
        <v>0</v>
      </c>
      <c r="DN79" s="3">
        <f t="shared" si="98"/>
        <v>0</v>
      </c>
      <c r="DO79" s="3">
        <f t="shared" si="98"/>
        <v>0</v>
      </c>
      <c r="DP79" s="3">
        <f t="shared" si="98"/>
        <v>0</v>
      </c>
      <c r="DQ79" s="3">
        <f t="shared" si="98"/>
        <v>0</v>
      </c>
      <c r="DR79" s="3">
        <f t="shared" si="98"/>
        <v>0</v>
      </c>
      <c r="DS79" s="3">
        <f t="shared" si="98"/>
        <v>0</v>
      </c>
      <c r="DT79" s="3">
        <f t="shared" si="98"/>
        <v>0</v>
      </c>
      <c r="DU79" s="3">
        <f t="shared" si="98"/>
        <v>0</v>
      </c>
      <c r="DV79" s="3">
        <f t="shared" si="98"/>
        <v>0</v>
      </c>
      <c r="DW79" s="3">
        <f t="shared" si="98"/>
        <v>0</v>
      </c>
      <c r="DX79" s="3">
        <f t="shared" si="98"/>
        <v>0</v>
      </c>
      <c r="DY79" s="3">
        <f t="shared" si="98"/>
        <v>0</v>
      </c>
      <c r="DZ79" s="3">
        <f t="shared" si="98"/>
        <v>0</v>
      </c>
      <c r="EA79" s="3">
        <f t="shared" si="98"/>
        <v>0</v>
      </c>
      <c r="EB79" s="3">
        <f t="shared" si="98"/>
        <v>0</v>
      </c>
      <c r="EC79" s="3">
        <f t="shared" si="98"/>
        <v>0</v>
      </c>
    </row>
    <row r="80" spans="1:133" s="58" customFormat="1" x14ac:dyDescent="0.25">
      <c r="A80" s="58" t="s">
        <v>66</v>
      </c>
      <c r="B80" s="58" t="s">
        <v>67</v>
      </c>
      <c r="C80" s="13">
        <f>(LN(2))/35</f>
        <v>1.980420515885558E-2</v>
      </c>
      <c r="D80" s="3">
        <v>0</v>
      </c>
      <c r="E80" s="3">
        <f>D80*EXP(-$C$80)+D76*(1-EXP(-$C$80))/$C$80</f>
        <v>0</v>
      </c>
      <c r="F80" s="3">
        <f t="shared" ref="F80:BQ80" si="99">E80*EXP(-$C$80)+E76*(1-EXP(-$C$80))/$C$80</f>
        <v>0</v>
      </c>
      <c r="G80" s="3">
        <f t="shared" si="99"/>
        <v>0</v>
      </c>
      <c r="H80" s="3">
        <f t="shared" si="99"/>
        <v>0</v>
      </c>
      <c r="I80" s="3">
        <f t="shared" si="99"/>
        <v>0</v>
      </c>
      <c r="J80" s="3">
        <f t="shared" si="99"/>
        <v>0</v>
      </c>
      <c r="K80" s="3">
        <f t="shared" si="99"/>
        <v>0</v>
      </c>
      <c r="L80" s="3">
        <f t="shared" si="99"/>
        <v>0</v>
      </c>
      <c r="M80" s="3">
        <f t="shared" si="99"/>
        <v>0</v>
      </c>
      <c r="N80" s="3">
        <f t="shared" si="99"/>
        <v>0</v>
      </c>
      <c r="O80" s="3">
        <f t="shared" si="99"/>
        <v>0</v>
      </c>
      <c r="P80" s="3">
        <f t="shared" si="99"/>
        <v>0</v>
      </c>
      <c r="Q80" s="3">
        <f t="shared" si="99"/>
        <v>0</v>
      </c>
      <c r="R80" s="3">
        <f t="shared" si="99"/>
        <v>0</v>
      </c>
      <c r="S80" s="3">
        <f t="shared" si="99"/>
        <v>0</v>
      </c>
      <c r="T80" s="3">
        <f t="shared" si="99"/>
        <v>0</v>
      </c>
      <c r="U80" s="3">
        <f t="shared" si="99"/>
        <v>0</v>
      </c>
      <c r="V80" s="3">
        <f t="shared" si="99"/>
        <v>0</v>
      </c>
      <c r="W80" s="3">
        <f t="shared" si="99"/>
        <v>0</v>
      </c>
      <c r="X80" s="3">
        <f t="shared" si="99"/>
        <v>0</v>
      </c>
      <c r="Y80" s="3">
        <f t="shared" si="99"/>
        <v>0</v>
      </c>
      <c r="Z80" s="3">
        <f t="shared" si="99"/>
        <v>0</v>
      </c>
      <c r="AA80" s="3">
        <f t="shared" si="99"/>
        <v>0</v>
      </c>
      <c r="AB80" s="3">
        <f t="shared" si="99"/>
        <v>0</v>
      </c>
      <c r="AC80" s="3">
        <f t="shared" si="99"/>
        <v>0</v>
      </c>
      <c r="AD80" s="3">
        <f t="shared" si="99"/>
        <v>0</v>
      </c>
      <c r="AE80" s="3">
        <f t="shared" si="99"/>
        <v>0</v>
      </c>
      <c r="AF80" s="3">
        <f t="shared" si="99"/>
        <v>0</v>
      </c>
      <c r="AG80" s="6">
        <f t="shared" si="99"/>
        <v>0</v>
      </c>
      <c r="AH80" s="3">
        <f t="shared" si="99"/>
        <v>0</v>
      </c>
      <c r="AI80" s="3">
        <f t="shared" si="99"/>
        <v>0</v>
      </c>
      <c r="AJ80" s="3">
        <f t="shared" si="99"/>
        <v>0</v>
      </c>
      <c r="AK80" s="3">
        <f t="shared" si="99"/>
        <v>0</v>
      </c>
      <c r="AL80" s="3">
        <f t="shared" si="99"/>
        <v>0</v>
      </c>
      <c r="AM80" s="3">
        <f t="shared" si="99"/>
        <v>0</v>
      </c>
      <c r="AN80" s="3">
        <f t="shared" si="99"/>
        <v>0</v>
      </c>
      <c r="AO80" s="3">
        <f t="shared" si="99"/>
        <v>0</v>
      </c>
      <c r="AP80" s="3">
        <f t="shared" si="99"/>
        <v>0</v>
      </c>
      <c r="AQ80" s="3">
        <f t="shared" si="99"/>
        <v>0</v>
      </c>
      <c r="AR80" s="3">
        <f t="shared" si="99"/>
        <v>0</v>
      </c>
      <c r="AS80" s="3">
        <f t="shared" si="99"/>
        <v>0</v>
      </c>
      <c r="AT80" s="3">
        <f t="shared" si="99"/>
        <v>0</v>
      </c>
      <c r="AU80" s="3">
        <f t="shared" si="99"/>
        <v>0</v>
      </c>
      <c r="AV80" s="3">
        <f t="shared" si="99"/>
        <v>0</v>
      </c>
      <c r="AW80" s="3">
        <f t="shared" si="99"/>
        <v>0</v>
      </c>
      <c r="AX80" s="3">
        <f t="shared" si="99"/>
        <v>0</v>
      </c>
      <c r="AY80" s="3">
        <f t="shared" si="99"/>
        <v>0</v>
      </c>
      <c r="AZ80" s="3">
        <f t="shared" si="99"/>
        <v>0</v>
      </c>
      <c r="BA80" s="3">
        <f>AZ80*EXP(-$C$80)+AZ76*(1-EXP(-$C$80))/$C$80</f>
        <v>0</v>
      </c>
      <c r="BB80" s="3">
        <f t="shared" si="99"/>
        <v>0</v>
      </c>
      <c r="BC80" s="3">
        <f t="shared" si="99"/>
        <v>0</v>
      </c>
      <c r="BD80" s="3">
        <f t="shared" si="99"/>
        <v>0</v>
      </c>
      <c r="BE80" s="3">
        <f t="shared" si="99"/>
        <v>0</v>
      </c>
      <c r="BF80" s="3">
        <f t="shared" si="99"/>
        <v>0</v>
      </c>
      <c r="BG80" s="3">
        <f t="shared" si="99"/>
        <v>0</v>
      </c>
      <c r="BH80" s="3">
        <f t="shared" si="99"/>
        <v>0</v>
      </c>
      <c r="BI80" s="3">
        <f t="shared" si="99"/>
        <v>0</v>
      </c>
      <c r="BJ80" s="3">
        <f t="shared" si="99"/>
        <v>0</v>
      </c>
      <c r="BK80" s="3">
        <f t="shared" si="99"/>
        <v>0</v>
      </c>
      <c r="BL80" s="3">
        <f t="shared" si="99"/>
        <v>0</v>
      </c>
      <c r="BM80" s="3">
        <f t="shared" si="99"/>
        <v>0</v>
      </c>
      <c r="BN80" s="3">
        <f t="shared" si="99"/>
        <v>0</v>
      </c>
      <c r="BO80" s="3">
        <f t="shared" si="99"/>
        <v>0</v>
      </c>
      <c r="BP80" s="3">
        <f t="shared" si="99"/>
        <v>0</v>
      </c>
      <c r="BQ80" s="3">
        <f t="shared" si="99"/>
        <v>0</v>
      </c>
      <c r="BR80" s="3">
        <f t="shared" ref="BR80:EC80" si="100">BQ80*EXP(-$C$80)+BQ76*(1-EXP(-$C$80))/$C$80</f>
        <v>0</v>
      </c>
      <c r="BS80" s="3">
        <f t="shared" si="100"/>
        <v>0</v>
      </c>
      <c r="BT80" s="3">
        <f t="shared" si="100"/>
        <v>0</v>
      </c>
      <c r="BU80" s="3">
        <f t="shared" si="100"/>
        <v>0</v>
      </c>
      <c r="BV80" s="3">
        <f t="shared" si="100"/>
        <v>0</v>
      </c>
      <c r="BW80" s="3">
        <f t="shared" si="100"/>
        <v>0</v>
      </c>
      <c r="BX80" s="3">
        <f t="shared" si="100"/>
        <v>0</v>
      </c>
      <c r="BY80" s="3">
        <f t="shared" si="100"/>
        <v>0</v>
      </c>
      <c r="BZ80" s="3">
        <f t="shared" si="100"/>
        <v>0</v>
      </c>
      <c r="CA80" s="3">
        <f t="shared" si="100"/>
        <v>0</v>
      </c>
      <c r="CB80" s="3">
        <f t="shared" si="100"/>
        <v>0</v>
      </c>
      <c r="CC80" s="3">
        <f t="shared" si="100"/>
        <v>0</v>
      </c>
      <c r="CD80" s="3">
        <f t="shared" si="100"/>
        <v>0</v>
      </c>
      <c r="CE80" s="3">
        <f t="shared" si="100"/>
        <v>0</v>
      </c>
      <c r="CF80" s="3">
        <f t="shared" si="100"/>
        <v>0</v>
      </c>
      <c r="CG80" s="3">
        <f t="shared" si="100"/>
        <v>0</v>
      </c>
      <c r="CH80" s="3">
        <f t="shared" si="100"/>
        <v>0</v>
      </c>
      <c r="CI80" s="3">
        <f t="shared" si="100"/>
        <v>0</v>
      </c>
      <c r="CJ80" s="3">
        <f t="shared" si="100"/>
        <v>0</v>
      </c>
      <c r="CK80" s="3">
        <f t="shared" si="100"/>
        <v>2.4988494647114616</v>
      </c>
      <c r="CL80" s="3">
        <f t="shared" si="100"/>
        <v>2.4498485508561463</v>
      </c>
      <c r="CM80" s="3">
        <f t="shared" si="100"/>
        <v>2.4018085150339274</v>
      </c>
      <c r="CN80" s="3">
        <f t="shared" si="100"/>
        <v>2.3547105150126537</v>
      </c>
      <c r="CO80" s="3">
        <f t="shared" si="100"/>
        <v>2.3085360780448538</v>
      </c>
      <c r="CP80" s="3">
        <f t="shared" si="100"/>
        <v>2.2632670936223667</v>
      </c>
      <c r="CQ80" s="3">
        <f t="shared" si="100"/>
        <v>2.2188858063730503</v>
      </c>
      <c r="CR80" s="3">
        <f t="shared" si="100"/>
        <v>2.1753748090967808</v>
      </c>
      <c r="CS80" s="3">
        <f t="shared" si="100"/>
        <v>2.1327170359380112</v>
      </c>
      <c r="CT80" s="3">
        <f t="shared" si="100"/>
        <v>2.0908957556922125</v>
      </c>
      <c r="CU80" s="3">
        <f t="shared" si="100"/>
        <v>2.0498945652435716</v>
      </c>
      <c r="CV80" s="3">
        <f t="shared" si="100"/>
        <v>2.009697383131372</v>
      </c>
      <c r="CW80" s="3">
        <f t="shared" si="100"/>
        <v>1.9702884432425325</v>
      </c>
      <c r="CX80" s="3">
        <f t="shared" si="100"/>
        <v>1.9316522886278331</v>
      </c>
      <c r="CY80" s="3">
        <f t="shared" si="100"/>
        <v>1.8937737654394007</v>
      </c>
      <c r="CZ80" s="3">
        <f t="shared" si="100"/>
        <v>6.2918253785961635</v>
      </c>
      <c r="DA80" s="3">
        <f t="shared" si="100"/>
        <v>6.1684465205564392</v>
      </c>
      <c r="DB80" s="3">
        <f t="shared" si="100"/>
        <v>6.0474870466692003</v>
      </c>
      <c r="DC80" s="3">
        <f t="shared" si="100"/>
        <v>5.9288995142868961</v>
      </c>
      <c r="DD80" s="3">
        <f t="shared" si="100"/>
        <v>5.8126374110833563</v>
      </c>
      <c r="DE80" s="3">
        <f t="shared" si="100"/>
        <v>5.698655136810757</v>
      </c>
      <c r="DF80" s="3">
        <f t="shared" si="100"/>
        <v>5.5869079854143209</v>
      </c>
      <c r="DG80" s="3">
        <f t="shared" si="100"/>
        <v>5.4773521274977366</v>
      </c>
      <c r="DH80" s="3">
        <f t="shared" si="100"/>
        <v>5.3699445931324217</v>
      </c>
      <c r="DI80" s="3">
        <f t="shared" si="100"/>
        <v>5.2646432550038833</v>
      </c>
      <c r="DJ80" s="3">
        <f t="shared" si="100"/>
        <v>5.161406811888571</v>
      </c>
      <c r="DK80" s="3">
        <f t="shared" si="100"/>
        <v>5.0601947724547376</v>
      </c>
      <c r="DL80" s="3">
        <f t="shared" si="100"/>
        <v>4.9609674393809531</v>
      </c>
      <c r="DM80" s="3">
        <f t="shared" si="100"/>
        <v>4.863685893786049</v>
      </c>
      <c r="DN80" s="3">
        <f t="shared" si="100"/>
        <v>4.7683119799643769</v>
      </c>
      <c r="DO80" s="3">
        <f t="shared" si="100"/>
        <v>4.6748082904204047</v>
      </c>
      <c r="DP80" s="3">
        <f t="shared" si="100"/>
        <v>4.5831381511967697</v>
      </c>
      <c r="DQ80" s="3">
        <f t="shared" si="100"/>
        <v>4.4932656074900468</v>
      </c>
      <c r="DR80" s="3">
        <f t="shared" si="100"/>
        <v>4.4051554095485734</v>
      </c>
      <c r="DS80" s="3">
        <f t="shared" si="100"/>
        <v>4.3187729988468186</v>
      </c>
      <c r="DT80" s="3">
        <f t="shared" si="100"/>
        <v>15.819659285465818</v>
      </c>
      <c r="DU80" s="3">
        <f t="shared" si="100"/>
        <v>15.509445415917234</v>
      </c>
      <c r="DV80" s="3">
        <f t="shared" si="100"/>
        <v>15.205314651138721</v>
      </c>
      <c r="DW80" s="3">
        <f t="shared" si="100"/>
        <v>14.907147705156065</v>
      </c>
      <c r="DX80" s="3">
        <f t="shared" si="100"/>
        <v>14.614827631120249</v>
      </c>
      <c r="DY80" s="3">
        <f t="shared" si="100"/>
        <v>14.328239775438636</v>
      </c>
      <c r="DZ80" s="3">
        <f t="shared" si="100"/>
        <v>14.047271732805607</v>
      </c>
      <c r="EA80" s="3">
        <f t="shared" si="100"/>
        <v>13.771813302115026</v>
      </c>
      <c r="EB80" s="3">
        <f t="shared" si="100"/>
        <v>13.501756443237236</v>
      </c>
      <c r="EC80" s="3">
        <f t="shared" si="100"/>
        <v>13.23699523464362</v>
      </c>
    </row>
    <row r="81" spans="1:133" s="58" customFormat="1" x14ac:dyDescent="0.25">
      <c r="A81" s="58" t="s">
        <v>68</v>
      </c>
      <c r="B81" s="58" t="s">
        <v>69</v>
      </c>
      <c r="C81" s="13">
        <f>LN(2)/25</f>
        <v>2.7725887222397813E-2</v>
      </c>
      <c r="D81" s="3">
        <v>0</v>
      </c>
      <c r="E81" s="3">
        <f>D81*EXP(-$C$81)+D77*(1-EXP(-$C$81))/$C$81</f>
        <v>0</v>
      </c>
      <c r="F81" s="3">
        <f t="shared" ref="F81:BQ81" si="101">E81*EXP(-$C$81)+E77*(1-EXP(-$C$81))/$C$81</f>
        <v>0</v>
      </c>
      <c r="G81" s="3">
        <f t="shared" si="101"/>
        <v>0</v>
      </c>
      <c r="H81" s="3">
        <f t="shared" si="101"/>
        <v>0</v>
      </c>
      <c r="I81" s="3">
        <f t="shared" si="101"/>
        <v>0</v>
      </c>
      <c r="J81" s="3">
        <f t="shared" si="101"/>
        <v>0</v>
      </c>
      <c r="K81" s="3">
        <f t="shared" si="101"/>
        <v>0</v>
      </c>
      <c r="L81" s="3">
        <f t="shared" si="101"/>
        <v>0</v>
      </c>
      <c r="M81" s="3">
        <f t="shared" si="101"/>
        <v>0</v>
      </c>
      <c r="N81" s="3">
        <f t="shared" si="101"/>
        <v>0</v>
      </c>
      <c r="O81" s="3">
        <f t="shared" si="101"/>
        <v>0</v>
      </c>
      <c r="P81" s="3">
        <f t="shared" si="101"/>
        <v>0</v>
      </c>
      <c r="Q81" s="3">
        <f t="shared" si="101"/>
        <v>0</v>
      </c>
      <c r="R81" s="3">
        <f t="shared" si="101"/>
        <v>0</v>
      </c>
      <c r="S81" s="3">
        <f t="shared" si="101"/>
        <v>0</v>
      </c>
      <c r="T81" s="3">
        <f t="shared" si="101"/>
        <v>0</v>
      </c>
      <c r="U81" s="3">
        <f t="shared" si="101"/>
        <v>0</v>
      </c>
      <c r="V81" s="3">
        <f t="shared" si="101"/>
        <v>0</v>
      </c>
      <c r="W81" s="3">
        <f t="shared" si="101"/>
        <v>0</v>
      </c>
      <c r="X81" s="3">
        <f t="shared" si="101"/>
        <v>0</v>
      </c>
      <c r="Y81" s="3">
        <f t="shared" si="101"/>
        <v>0</v>
      </c>
      <c r="Z81" s="3">
        <f t="shared" si="101"/>
        <v>0</v>
      </c>
      <c r="AA81" s="3">
        <f t="shared" si="101"/>
        <v>0</v>
      </c>
      <c r="AB81" s="3">
        <f t="shared" si="101"/>
        <v>0</v>
      </c>
      <c r="AC81" s="3">
        <f t="shared" si="101"/>
        <v>0</v>
      </c>
      <c r="AD81" s="3">
        <f t="shared" si="101"/>
        <v>0</v>
      </c>
      <c r="AE81" s="3">
        <f t="shared" si="101"/>
        <v>0</v>
      </c>
      <c r="AF81" s="3">
        <f t="shared" si="101"/>
        <v>0</v>
      </c>
      <c r="AG81" s="6">
        <f t="shared" si="101"/>
        <v>0</v>
      </c>
      <c r="AH81" s="3">
        <f t="shared" si="101"/>
        <v>0</v>
      </c>
      <c r="AI81" s="3">
        <f t="shared" si="101"/>
        <v>0</v>
      </c>
      <c r="AJ81" s="3">
        <f t="shared" si="101"/>
        <v>0</v>
      </c>
      <c r="AK81" s="3">
        <f t="shared" si="101"/>
        <v>0</v>
      </c>
      <c r="AL81" s="3">
        <f t="shared" si="101"/>
        <v>0</v>
      </c>
      <c r="AM81" s="3">
        <f t="shared" si="101"/>
        <v>0</v>
      </c>
      <c r="AN81" s="3">
        <f t="shared" si="101"/>
        <v>0</v>
      </c>
      <c r="AO81" s="3">
        <f t="shared" si="101"/>
        <v>0</v>
      </c>
      <c r="AP81" s="3">
        <f t="shared" si="101"/>
        <v>0</v>
      </c>
      <c r="AQ81" s="3">
        <f t="shared" si="101"/>
        <v>0</v>
      </c>
      <c r="AR81" s="3">
        <f t="shared" si="101"/>
        <v>0</v>
      </c>
      <c r="AS81" s="3">
        <f t="shared" si="101"/>
        <v>0</v>
      </c>
      <c r="AT81" s="3">
        <f t="shared" si="101"/>
        <v>0</v>
      </c>
      <c r="AU81" s="3">
        <f t="shared" si="101"/>
        <v>0</v>
      </c>
      <c r="AV81" s="3">
        <f t="shared" si="101"/>
        <v>0</v>
      </c>
      <c r="AW81" s="3">
        <f t="shared" si="101"/>
        <v>0</v>
      </c>
      <c r="AX81" s="3">
        <f t="shared" si="101"/>
        <v>0</v>
      </c>
      <c r="AY81" s="3">
        <f t="shared" si="101"/>
        <v>0</v>
      </c>
      <c r="AZ81" s="3">
        <f t="shared" si="101"/>
        <v>0</v>
      </c>
      <c r="BA81" s="3">
        <f t="shared" si="101"/>
        <v>0</v>
      </c>
      <c r="BB81" s="3">
        <f t="shared" si="101"/>
        <v>17.90794597918001</v>
      </c>
      <c r="BC81" s="3">
        <f t="shared" si="101"/>
        <v>17.418252254641384</v>
      </c>
      <c r="BD81" s="3">
        <f t="shared" si="101"/>
        <v>16.94194923075214</v>
      </c>
      <c r="BE81" s="3">
        <f t="shared" si="101"/>
        <v>16.478670738098835</v>
      </c>
      <c r="BF81" s="3">
        <f t="shared" si="101"/>
        <v>16.028060620189891</v>
      </c>
      <c r="BG81" s="3">
        <f t="shared" si="101"/>
        <v>15.589772459651723</v>
      </c>
      <c r="BH81" s="3">
        <f t="shared" si="101"/>
        <v>15.163469311912044</v>
      </c>
      <c r="BI81" s="3">
        <f t="shared" si="101"/>
        <v>14.748823446165614</v>
      </c>
      <c r="BJ81" s="3">
        <f t="shared" si="101"/>
        <v>14.345516093423299</v>
      </c>
      <c r="BK81" s="3">
        <f t="shared" si="101"/>
        <v>13.953237201450735</v>
      </c>
      <c r="BL81" s="3">
        <f t="shared" si="101"/>
        <v>13.571685196408211</v>
      </c>
      <c r="BM81" s="3">
        <f t="shared" si="101"/>
        <v>13.200566751008523</v>
      </c>
      <c r="BN81" s="3">
        <f t="shared" si="101"/>
        <v>12.839596559014559</v>
      </c>
      <c r="BO81" s="3">
        <f t="shared" si="101"/>
        <v>12.488497115903268</v>
      </c>
      <c r="BP81" s="3">
        <f t="shared" si="101"/>
        <v>12.146998505527373</v>
      </c>
      <c r="BQ81" s="3">
        <f t="shared" si="101"/>
        <v>23.02077310136367</v>
      </c>
      <c r="BR81" s="3">
        <f t="shared" ref="BR81:EC81" si="102">BQ81*EXP(-$C$81)+BQ77*(1-EXP(-$C$81))/$C$81</f>
        <v>22.391268850297038</v>
      </c>
      <c r="BS81" s="3">
        <f t="shared" si="102"/>
        <v>21.778978426080013</v>
      </c>
      <c r="BT81" s="3">
        <f t="shared" si="102"/>
        <v>21.183431115712157</v>
      </c>
      <c r="BU81" s="3">
        <f t="shared" si="102"/>
        <v>20.604169077864782</v>
      </c>
      <c r="BV81" s="3">
        <f t="shared" si="102"/>
        <v>20.04074699090441</v>
      </c>
      <c r="BW81" s="3">
        <f t="shared" si="102"/>
        <v>19.492731710541047</v>
      </c>
      <c r="BX81" s="3">
        <f t="shared" si="102"/>
        <v>18.959701936838094</v>
      </c>
      <c r="BY81" s="3">
        <f t="shared" si="102"/>
        <v>18.441247890327865</v>
      </c>
      <c r="BZ81" s="3">
        <f t="shared" si="102"/>
        <v>17.936970996983771</v>
      </c>
      <c r="CA81" s="3">
        <f t="shared" si="102"/>
        <v>28.937954331984727</v>
      </c>
      <c r="CB81" s="3">
        <f t="shared" si="102"/>
        <v>28.146644448995726</v>
      </c>
      <c r="CC81" s="3">
        <f t="shared" si="102"/>
        <v>27.376972976370237</v>
      </c>
      <c r="CD81" s="3">
        <f t="shared" si="102"/>
        <v>26.628348210638954</v>
      </c>
      <c r="CE81" s="3">
        <f t="shared" si="102"/>
        <v>25.900194628495061</v>
      </c>
      <c r="CF81" s="3">
        <f t="shared" si="102"/>
        <v>25.191952444346825</v>
      </c>
      <c r="CG81" s="3">
        <f t="shared" si="102"/>
        <v>24.503077179968958</v>
      </c>
      <c r="CH81" s="3">
        <f t="shared" si="102"/>
        <v>23.833039245921881</v>
      </c>
      <c r="CI81" s="3">
        <f t="shared" si="102"/>
        <v>23.181323534417086</v>
      </c>
      <c r="CJ81" s="3">
        <f t="shared" si="102"/>
        <v>22.547429023315626</v>
      </c>
      <c r="CK81" s="3">
        <f t="shared" si="102"/>
        <v>31.057240379141504</v>
      </c>
      <c r="CL81" s="3">
        <f t="shared" si="102"/>
        <v>30.207978507744592</v>
      </c>
      <c r="CM81" s="3">
        <f t="shared" si="102"/>
        <v>29.381939746881766</v>
      </c>
      <c r="CN81" s="3">
        <f t="shared" si="102"/>
        <v>28.578489059374228</v>
      </c>
      <c r="CO81" s="3">
        <f t="shared" si="102"/>
        <v>27.797008773168216</v>
      </c>
      <c r="CP81" s="3">
        <f t="shared" si="102"/>
        <v>27.03689810648477</v>
      </c>
      <c r="CQ81" s="3">
        <f t="shared" si="102"/>
        <v>26.297572705954266</v>
      </c>
      <c r="CR81" s="3">
        <f t="shared" si="102"/>
        <v>25.578464197380701</v>
      </c>
      <c r="CS81" s="3">
        <f t="shared" si="102"/>
        <v>24.879019748790352</v>
      </c>
      <c r="CT81" s="3">
        <f t="shared" si="102"/>
        <v>24.198701645428894</v>
      </c>
      <c r="CU81" s="3">
        <f t="shared" si="102"/>
        <v>23.536986876380229</v>
      </c>
      <c r="CV81" s="3">
        <f t="shared" si="102"/>
        <v>22.893366732489266</v>
      </c>
      <c r="CW81" s="3">
        <f t="shared" si="102"/>
        <v>22.267346415279516</v>
      </c>
      <c r="CX81" s="3">
        <f t="shared" si="102"/>
        <v>21.658444656564843</v>
      </c>
      <c r="CY81" s="3">
        <f t="shared" si="102"/>
        <v>21.066193348462974</v>
      </c>
      <c r="CZ81" s="3">
        <f t="shared" si="102"/>
        <v>29.325585861581409</v>
      </c>
      <c r="DA81" s="3">
        <f t="shared" si="102"/>
        <v>28.523676174030928</v>
      </c>
      <c r="DB81" s="3">
        <f t="shared" si="102"/>
        <v>27.743694749057113</v>
      </c>
      <c r="DC81" s="3">
        <f t="shared" si="102"/>
        <v>26.985041957166647</v>
      </c>
      <c r="DD81" s="3">
        <f t="shared" si="102"/>
        <v>26.247134565766245</v>
      </c>
      <c r="DE81" s="3">
        <f t="shared" si="102"/>
        <v>25.529405290788549</v>
      </c>
      <c r="DF81" s="3">
        <f t="shared" si="102"/>
        <v>24.83130236057886</v>
      </c>
      <c r="DG81" s="3">
        <f t="shared" si="102"/>
        <v>24.152289091707392</v>
      </c>
      <c r="DH81" s="3">
        <f t="shared" si="102"/>
        <v>23.491843476380971</v>
      </c>
      <c r="DI81" s="3">
        <f t="shared" si="102"/>
        <v>22.849457781136977</v>
      </c>
      <c r="DJ81" s="3">
        <f t="shared" si="102"/>
        <v>22.224638156511023</v>
      </c>
      <c r="DK81" s="3">
        <f t="shared" si="102"/>
        <v>21.616904257378305</v>
      </c>
      <c r="DL81" s="3">
        <f t="shared" si="102"/>
        <v>21.025788873676706</v>
      </c>
      <c r="DM81" s="3">
        <f t="shared" si="102"/>
        <v>20.450837571227837</v>
      </c>
      <c r="DN81" s="3">
        <f t="shared" si="102"/>
        <v>19.891608342379804</v>
      </c>
      <c r="DO81" s="3">
        <f t="shared" si="102"/>
        <v>19.347671266203207</v>
      </c>
      <c r="DP81" s="3">
        <f t="shared" si="102"/>
        <v>18.818608177979069</v>
      </c>
      <c r="DQ81" s="3">
        <f t="shared" si="102"/>
        <v>18.304012347724637</v>
      </c>
      <c r="DR81" s="3">
        <f t="shared" si="102"/>
        <v>17.803488167509933</v>
      </c>
      <c r="DS81" s="3">
        <f t="shared" si="102"/>
        <v>17.31665084732462</v>
      </c>
      <c r="DT81" s="3">
        <f t="shared" si="102"/>
        <v>30.031649511870544</v>
      </c>
      <c r="DU81" s="3">
        <f t="shared" si="102"/>
        <v>29.210432476672633</v>
      </c>
      <c r="DV81" s="3">
        <f t="shared" si="102"/>
        <v>28.411671664488136</v>
      </c>
      <c r="DW81" s="3">
        <f t="shared" si="102"/>
        <v>27.63475300871783</v>
      </c>
      <c r="DX81" s="3">
        <f t="shared" si="102"/>
        <v>26.879079234445939</v>
      </c>
      <c r="DY81" s="3">
        <f t="shared" si="102"/>
        <v>26.14406939927067</v>
      </c>
      <c r="DZ81" s="3">
        <f t="shared" si="102"/>
        <v>25.429158446690757</v>
      </c>
      <c r="EA81" s="3">
        <f t="shared" si="102"/>
        <v>24.733796771704675</v>
      </c>
      <c r="EB81" s="3">
        <f t="shared" si="102"/>
        <v>24.05744979828857</v>
      </c>
      <c r="EC81" s="3">
        <f t="shared" si="102"/>
        <v>23.399597568428067</v>
      </c>
    </row>
    <row r="82" spans="1:133" s="58" customFormat="1" x14ac:dyDescent="0.25">
      <c r="A82" s="58" t="s">
        <v>70</v>
      </c>
      <c r="B82" s="58" t="s">
        <v>71</v>
      </c>
      <c r="C82" s="13">
        <f>LN(2)/2</f>
        <v>0.34657359027997264</v>
      </c>
      <c r="D82" s="3">
        <v>0</v>
      </c>
      <c r="E82" s="3">
        <f>D82*EXP(-$C$82)+D78*(1-EXP(-$C$82))/$C$82</f>
        <v>0</v>
      </c>
      <c r="F82" s="3">
        <f t="shared" ref="F82:BQ82" si="103">E82*EXP(-$C$82)+E78*(1-EXP(-$C$82))/$C$82</f>
        <v>0</v>
      </c>
      <c r="G82" s="3">
        <f t="shared" si="103"/>
        <v>0</v>
      </c>
      <c r="H82" s="3">
        <f t="shared" si="103"/>
        <v>0</v>
      </c>
      <c r="I82" s="3">
        <f t="shared" si="103"/>
        <v>0</v>
      </c>
      <c r="J82" s="3">
        <f t="shared" si="103"/>
        <v>0</v>
      </c>
      <c r="K82" s="3">
        <f t="shared" si="103"/>
        <v>0</v>
      </c>
      <c r="L82" s="3">
        <f t="shared" si="103"/>
        <v>0</v>
      </c>
      <c r="M82" s="3">
        <f t="shared" si="103"/>
        <v>0</v>
      </c>
      <c r="N82" s="3">
        <f t="shared" si="103"/>
        <v>0</v>
      </c>
      <c r="O82" s="3">
        <f t="shared" si="103"/>
        <v>0</v>
      </c>
      <c r="P82" s="3">
        <f t="shared" si="103"/>
        <v>0</v>
      </c>
      <c r="Q82" s="3">
        <f t="shared" si="103"/>
        <v>0</v>
      </c>
      <c r="R82" s="3">
        <f t="shared" si="103"/>
        <v>0</v>
      </c>
      <c r="S82" s="3">
        <f t="shared" si="103"/>
        <v>0</v>
      </c>
      <c r="T82" s="3">
        <f t="shared" si="103"/>
        <v>0</v>
      </c>
      <c r="U82" s="3">
        <f t="shared" si="103"/>
        <v>0</v>
      </c>
      <c r="V82" s="3">
        <f t="shared" si="103"/>
        <v>0</v>
      </c>
      <c r="W82" s="3">
        <f t="shared" si="103"/>
        <v>0</v>
      </c>
      <c r="X82" s="3">
        <f t="shared" si="103"/>
        <v>0</v>
      </c>
      <c r="Y82" s="3">
        <f t="shared" si="103"/>
        <v>0</v>
      </c>
      <c r="Z82" s="3">
        <f t="shared" si="103"/>
        <v>0</v>
      </c>
      <c r="AA82" s="3">
        <f t="shared" si="103"/>
        <v>0</v>
      </c>
      <c r="AB82" s="3">
        <f t="shared" si="103"/>
        <v>0</v>
      </c>
      <c r="AC82" s="3">
        <f t="shared" si="103"/>
        <v>0</v>
      </c>
      <c r="AD82" s="3">
        <f t="shared" si="103"/>
        <v>0</v>
      </c>
      <c r="AE82" s="3">
        <f t="shared" si="103"/>
        <v>0</v>
      </c>
      <c r="AF82" s="3">
        <f t="shared" si="103"/>
        <v>0</v>
      </c>
      <c r="AG82" s="6">
        <f t="shared" si="103"/>
        <v>0</v>
      </c>
      <c r="AH82" s="3">
        <f t="shared" si="103"/>
        <v>0</v>
      </c>
      <c r="AI82" s="3">
        <f t="shared" si="103"/>
        <v>0</v>
      </c>
      <c r="AJ82" s="3">
        <f t="shared" si="103"/>
        <v>0</v>
      </c>
      <c r="AK82" s="3">
        <f t="shared" si="103"/>
        <v>0</v>
      </c>
      <c r="AL82" s="3">
        <f t="shared" si="103"/>
        <v>0</v>
      </c>
      <c r="AM82" s="3">
        <f t="shared" si="103"/>
        <v>0</v>
      </c>
      <c r="AN82" s="3">
        <f t="shared" si="103"/>
        <v>0</v>
      </c>
      <c r="AO82" s="3">
        <f t="shared" si="103"/>
        <v>0</v>
      </c>
      <c r="AP82" s="3">
        <f t="shared" si="103"/>
        <v>0</v>
      </c>
      <c r="AQ82" s="3">
        <f t="shared" si="103"/>
        <v>0</v>
      </c>
      <c r="AR82" s="3">
        <f t="shared" si="103"/>
        <v>0</v>
      </c>
      <c r="AS82" s="3">
        <f t="shared" si="103"/>
        <v>0</v>
      </c>
      <c r="AT82" s="3">
        <f t="shared" si="103"/>
        <v>0</v>
      </c>
      <c r="AU82" s="3">
        <f t="shared" si="103"/>
        <v>0</v>
      </c>
      <c r="AV82" s="3">
        <f t="shared" si="103"/>
        <v>0</v>
      </c>
      <c r="AW82" s="3">
        <f t="shared" si="103"/>
        <v>0</v>
      </c>
      <c r="AX82" s="3">
        <f t="shared" si="103"/>
        <v>0</v>
      </c>
      <c r="AY82" s="3">
        <f t="shared" si="103"/>
        <v>0</v>
      </c>
      <c r="AZ82" s="3">
        <f t="shared" si="103"/>
        <v>0</v>
      </c>
      <c r="BA82" s="3">
        <f t="shared" si="103"/>
        <v>0</v>
      </c>
      <c r="BB82" s="3">
        <f t="shared" si="103"/>
        <v>10.229986426694673</v>
      </c>
      <c r="BC82" s="3">
        <f t="shared" si="103"/>
        <v>7.2336927737621419</v>
      </c>
      <c r="BD82" s="3">
        <f t="shared" si="103"/>
        <v>5.1149932133473373</v>
      </c>
      <c r="BE82" s="3">
        <f t="shared" si="103"/>
        <v>3.6168463868810714</v>
      </c>
      <c r="BF82" s="3">
        <f t="shared" si="103"/>
        <v>2.5574966066736691</v>
      </c>
      <c r="BG82" s="3">
        <f t="shared" si="103"/>
        <v>1.8084231934405361</v>
      </c>
      <c r="BH82" s="3">
        <f t="shared" si="103"/>
        <v>1.2787483033368348</v>
      </c>
      <c r="BI82" s="3">
        <f t="shared" si="103"/>
        <v>0.90421159672026818</v>
      </c>
      <c r="BJ82" s="3">
        <f t="shared" si="103"/>
        <v>0.63937415166841749</v>
      </c>
      <c r="BK82" s="3">
        <f t="shared" si="103"/>
        <v>0.45210579836013415</v>
      </c>
      <c r="BL82" s="3">
        <f t="shared" si="103"/>
        <v>0.3196870758342088</v>
      </c>
      <c r="BM82" s="3">
        <f t="shared" si="103"/>
        <v>0.22605289918006713</v>
      </c>
      <c r="BN82" s="3">
        <f t="shared" si="103"/>
        <v>0.15984353791710443</v>
      </c>
      <c r="BO82" s="3">
        <f t="shared" si="103"/>
        <v>0.11302644959003358</v>
      </c>
      <c r="BP82" s="3">
        <f t="shared" si="103"/>
        <v>7.9921768958552228E-2</v>
      </c>
      <c r="BQ82" s="3">
        <f t="shared" si="103"/>
        <v>5.2269034765540558</v>
      </c>
      <c r="BR82" s="3">
        <f t="shared" ref="BR82:EC82" si="104">BQ82*EXP(-$C$82)+BQ78*(1-EXP(-$C$82))/$C$82</f>
        <v>3.6959788928789137</v>
      </c>
      <c r="BS82" s="3">
        <f t="shared" si="104"/>
        <v>2.6134517382770284</v>
      </c>
      <c r="BT82" s="3">
        <f t="shared" si="104"/>
        <v>1.8479894464394571</v>
      </c>
      <c r="BU82" s="3">
        <f t="shared" si="104"/>
        <v>1.3067258691385144</v>
      </c>
      <c r="BV82" s="3">
        <f t="shared" si="104"/>
        <v>0.92399472321972875</v>
      </c>
      <c r="BW82" s="3">
        <f t="shared" si="104"/>
        <v>0.65336293456925731</v>
      </c>
      <c r="BX82" s="3">
        <f t="shared" si="104"/>
        <v>0.46199736160986443</v>
      </c>
      <c r="BY82" s="3">
        <f t="shared" si="104"/>
        <v>0.32668146728462871</v>
      </c>
      <c r="BZ82" s="3">
        <f t="shared" si="104"/>
        <v>0.23099868080493224</v>
      </c>
      <c r="CA82" s="3">
        <f t="shared" si="104"/>
        <v>4.904403937710649</v>
      </c>
      <c r="CB82" s="3">
        <f t="shared" si="104"/>
        <v>3.4679372820332062</v>
      </c>
      <c r="CC82" s="3">
        <f t="shared" si="104"/>
        <v>2.4522019688553249</v>
      </c>
      <c r="CD82" s="3">
        <f t="shared" si="104"/>
        <v>1.7339686410166033</v>
      </c>
      <c r="CE82" s="3">
        <f t="shared" si="104"/>
        <v>1.2261009844276625</v>
      </c>
      <c r="CF82" s="3">
        <f t="shared" si="104"/>
        <v>0.86698432050830165</v>
      </c>
      <c r="CG82" s="3">
        <f t="shared" si="104"/>
        <v>0.61305049221383123</v>
      </c>
      <c r="CH82" s="3">
        <f t="shared" si="104"/>
        <v>0.43349216025415083</v>
      </c>
      <c r="CI82" s="3">
        <f t="shared" si="104"/>
        <v>0.30652524610691562</v>
      </c>
      <c r="CJ82" s="3">
        <f t="shared" si="104"/>
        <v>0.21674608012707541</v>
      </c>
      <c r="CK82" s="3">
        <f t="shared" si="104"/>
        <v>4.4188345807546652</v>
      </c>
      <c r="CL82" s="3">
        <f t="shared" si="104"/>
        <v>3.1245878969932388</v>
      </c>
      <c r="CM82" s="3">
        <f t="shared" si="104"/>
        <v>2.209417290377333</v>
      </c>
      <c r="CN82" s="3">
        <f t="shared" si="104"/>
        <v>1.5622939484966196</v>
      </c>
      <c r="CO82" s="3">
        <f t="shared" si="104"/>
        <v>1.1047086451886667</v>
      </c>
      <c r="CP82" s="3">
        <f t="shared" si="104"/>
        <v>0.78114697424831003</v>
      </c>
      <c r="CQ82" s="3">
        <f t="shared" si="104"/>
        <v>0.55235432259433348</v>
      </c>
      <c r="CR82" s="3">
        <f t="shared" si="104"/>
        <v>0.39057348712415507</v>
      </c>
      <c r="CS82" s="3">
        <f t="shared" si="104"/>
        <v>0.2761771612971668</v>
      </c>
      <c r="CT82" s="3">
        <f t="shared" si="104"/>
        <v>0.19528674356207756</v>
      </c>
      <c r="CU82" s="3">
        <f t="shared" si="104"/>
        <v>0.1380885806485834</v>
      </c>
      <c r="CV82" s="3">
        <f t="shared" si="104"/>
        <v>9.7643371781038782E-2</v>
      </c>
      <c r="CW82" s="3">
        <f t="shared" si="104"/>
        <v>6.9044290324291699E-2</v>
      </c>
      <c r="CX82" s="3">
        <f t="shared" si="104"/>
        <v>4.8821685890519391E-2</v>
      </c>
      <c r="CY82" s="3">
        <f t="shared" si="104"/>
        <v>3.4522145162145849E-2</v>
      </c>
      <c r="CZ82" s="3">
        <f t="shared" si="104"/>
        <v>3.809875134411699</v>
      </c>
      <c r="DA82" s="3">
        <f t="shared" si="104"/>
        <v>2.6939885430165216</v>
      </c>
      <c r="DB82" s="3">
        <f t="shared" si="104"/>
        <v>1.9049375672058497</v>
      </c>
      <c r="DC82" s="3">
        <f t="shared" si="104"/>
        <v>1.346994271508261</v>
      </c>
      <c r="DD82" s="3">
        <f t="shared" si="104"/>
        <v>0.95246878360292497</v>
      </c>
      <c r="DE82" s="3">
        <f t="shared" si="104"/>
        <v>0.67349713575413062</v>
      </c>
      <c r="DF82" s="3">
        <f t="shared" si="104"/>
        <v>0.47623439180146254</v>
      </c>
      <c r="DG82" s="3">
        <f t="shared" si="104"/>
        <v>0.33674856787706536</v>
      </c>
      <c r="DH82" s="3">
        <f t="shared" si="104"/>
        <v>0.23811719590073133</v>
      </c>
      <c r="DI82" s="3">
        <f t="shared" si="104"/>
        <v>0.16837428393853271</v>
      </c>
      <c r="DJ82" s="3">
        <f t="shared" si="104"/>
        <v>0.11905859795036568</v>
      </c>
      <c r="DK82" s="3">
        <f t="shared" si="104"/>
        <v>8.4187141969266369E-2</v>
      </c>
      <c r="DL82" s="3">
        <f t="shared" si="104"/>
        <v>5.9529298975182852E-2</v>
      </c>
      <c r="DM82" s="3">
        <f t="shared" si="104"/>
        <v>4.2093570984633191E-2</v>
      </c>
      <c r="DN82" s="3">
        <f t="shared" si="104"/>
        <v>2.976464948759143E-2</v>
      </c>
      <c r="DO82" s="3">
        <f t="shared" si="104"/>
        <v>2.1046785492316599E-2</v>
      </c>
      <c r="DP82" s="3">
        <f t="shared" si="104"/>
        <v>1.4882324743795717E-2</v>
      </c>
      <c r="DQ82" s="3">
        <f t="shared" si="104"/>
        <v>1.0523392746158301E-2</v>
      </c>
      <c r="DR82" s="3">
        <f t="shared" si="104"/>
        <v>7.44116237189786E-3</v>
      </c>
      <c r="DS82" s="3">
        <f t="shared" si="104"/>
        <v>5.2616963730791515E-3</v>
      </c>
      <c r="DT82" s="3">
        <f t="shared" si="104"/>
        <v>7.066842978678209</v>
      </c>
      <c r="DU82" s="3">
        <f t="shared" si="104"/>
        <v>4.9970125918039026</v>
      </c>
      <c r="DV82" s="3">
        <f t="shared" si="104"/>
        <v>3.5334214893391049</v>
      </c>
      <c r="DW82" s="3">
        <f t="shared" si="104"/>
        <v>2.4985062959019517</v>
      </c>
      <c r="DX82" s="3">
        <f t="shared" si="104"/>
        <v>1.7667107446695529</v>
      </c>
      <c r="DY82" s="3">
        <f t="shared" si="104"/>
        <v>1.2492531479509761</v>
      </c>
      <c r="DZ82" s="3">
        <f t="shared" si="104"/>
        <v>0.88335537233477657</v>
      </c>
      <c r="EA82" s="3">
        <f t="shared" si="104"/>
        <v>0.62462657397548815</v>
      </c>
      <c r="EB82" s="3">
        <f t="shared" si="104"/>
        <v>0.44167768616738839</v>
      </c>
      <c r="EC82" s="3">
        <f t="shared" si="104"/>
        <v>0.31231328698774413</v>
      </c>
    </row>
    <row r="83" spans="1:133" s="58" customFormat="1" x14ac:dyDescent="0.25">
      <c r="A83" s="58" t="s">
        <v>72</v>
      </c>
      <c r="B83" s="25" t="s">
        <v>73</v>
      </c>
      <c r="C83" s="13"/>
      <c r="D83" s="3">
        <v>0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0</v>
      </c>
      <c r="Q83" s="3">
        <v>0</v>
      </c>
      <c r="R83" s="3">
        <v>0</v>
      </c>
      <c r="S83" s="3">
        <v>0</v>
      </c>
      <c r="T83" s="3">
        <v>0</v>
      </c>
      <c r="U83" s="3">
        <v>0</v>
      </c>
      <c r="V83" s="3">
        <v>0</v>
      </c>
      <c r="W83" s="3">
        <v>0</v>
      </c>
      <c r="X83" s="3">
        <v>0</v>
      </c>
      <c r="Y83" s="3">
        <v>0</v>
      </c>
      <c r="Z83" s="3">
        <v>0</v>
      </c>
      <c r="AA83" s="3">
        <v>0</v>
      </c>
      <c r="AB83" s="3">
        <v>0</v>
      </c>
      <c r="AC83" s="3">
        <v>0</v>
      </c>
      <c r="AD83" s="3">
        <v>0</v>
      </c>
      <c r="AE83" s="3">
        <v>0</v>
      </c>
      <c r="AF83" s="3">
        <v>0</v>
      </c>
      <c r="AG83" s="6">
        <v>0</v>
      </c>
      <c r="AH83" s="3">
        <v>0</v>
      </c>
      <c r="AI83" s="3">
        <v>0</v>
      </c>
      <c r="AJ83" s="3">
        <v>0</v>
      </c>
      <c r="AK83" s="3">
        <v>0</v>
      </c>
      <c r="AL83" s="3">
        <v>0</v>
      </c>
      <c r="AM83" s="3">
        <v>0</v>
      </c>
      <c r="AN83" s="3">
        <v>0</v>
      </c>
      <c r="AO83" s="3">
        <v>0</v>
      </c>
      <c r="AP83" s="3">
        <v>0</v>
      </c>
      <c r="AQ83" s="3">
        <v>0</v>
      </c>
      <c r="AR83" s="3">
        <v>0</v>
      </c>
      <c r="AS83" s="3">
        <v>0</v>
      </c>
      <c r="AT83" s="3">
        <v>0</v>
      </c>
      <c r="AU83" s="3">
        <v>0</v>
      </c>
      <c r="AV83" s="3">
        <v>0</v>
      </c>
      <c r="AW83" s="3">
        <v>0</v>
      </c>
      <c r="AX83" s="3">
        <v>0</v>
      </c>
      <c r="AY83" s="3">
        <v>0</v>
      </c>
      <c r="AZ83" s="3">
        <v>0</v>
      </c>
      <c r="BA83" s="3">
        <v>0</v>
      </c>
      <c r="BB83" s="3">
        <v>0</v>
      </c>
      <c r="BC83" s="3">
        <v>0</v>
      </c>
      <c r="BD83" s="3">
        <v>0</v>
      </c>
      <c r="BE83" s="3">
        <v>0</v>
      </c>
      <c r="BF83" s="3">
        <v>0</v>
      </c>
      <c r="BG83" s="3">
        <v>0</v>
      </c>
      <c r="BH83" s="3">
        <v>0</v>
      </c>
      <c r="BI83" s="3">
        <v>0</v>
      </c>
      <c r="BJ83" s="3">
        <v>0</v>
      </c>
      <c r="BK83" s="3">
        <v>0</v>
      </c>
      <c r="BL83" s="3">
        <v>0</v>
      </c>
      <c r="BM83" s="3">
        <v>0</v>
      </c>
      <c r="BN83" s="3">
        <v>0</v>
      </c>
      <c r="BO83" s="3">
        <v>0</v>
      </c>
      <c r="BP83" s="3">
        <v>0</v>
      </c>
      <c r="BQ83" s="3">
        <v>0</v>
      </c>
      <c r="BR83" s="3">
        <v>0</v>
      </c>
      <c r="BS83" s="3">
        <v>0</v>
      </c>
      <c r="BT83" s="3">
        <v>0</v>
      </c>
      <c r="BU83" s="3">
        <v>0</v>
      </c>
      <c r="BV83" s="3">
        <v>0</v>
      </c>
      <c r="BW83" s="3">
        <v>0</v>
      </c>
      <c r="BX83" s="3">
        <v>0</v>
      </c>
      <c r="BY83" s="3">
        <v>0</v>
      </c>
      <c r="BZ83" s="3">
        <v>0</v>
      </c>
      <c r="CA83" s="3">
        <v>0</v>
      </c>
      <c r="CB83" s="3">
        <v>0</v>
      </c>
      <c r="CC83" s="3">
        <v>0</v>
      </c>
      <c r="CD83" s="3">
        <v>0</v>
      </c>
      <c r="CE83" s="3">
        <v>0</v>
      </c>
      <c r="CF83" s="3">
        <v>0</v>
      </c>
      <c r="CG83" s="3">
        <v>0</v>
      </c>
      <c r="CH83" s="3">
        <v>0</v>
      </c>
      <c r="CI83" s="3">
        <v>0</v>
      </c>
      <c r="CJ83" s="3">
        <v>0</v>
      </c>
      <c r="CK83" s="3">
        <v>0</v>
      </c>
      <c r="CL83" s="3">
        <v>0</v>
      </c>
      <c r="CM83" s="3">
        <v>0</v>
      </c>
      <c r="CN83" s="3">
        <v>0</v>
      </c>
      <c r="CO83" s="3">
        <v>0</v>
      </c>
      <c r="CP83" s="3">
        <v>0</v>
      </c>
      <c r="CQ83" s="3">
        <v>0</v>
      </c>
      <c r="CR83" s="3">
        <v>0</v>
      </c>
      <c r="CS83" s="3">
        <v>0</v>
      </c>
      <c r="CT83" s="3">
        <v>0</v>
      </c>
      <c r="CU83" s="3">
        <v>0</v>
      </c>
      <c r="CV83" s="3">
        <v>0</v>
      </c>
      <c r="CW83" s="3">
        <v>0</v>
      </c>
      <c r="CX83" s="3">
        <v>0</v>
      </c>
      <c r="CY83" s="3">
        <v>0</v>
      </c>
      <c r="CZ83" s="3">
        <v>0</v>
      </c>
      <c r="DA83" s="3">
        <v>0</v>
      </c>
      <c r="DB83" s="3">
        <v>0</v>
      </c>
      <c r="DC83" s="3">
        <v>0</v>
      </c>
      <c r="DD83" s="3">
        <v>0</v>
      </c>
      <c r="DE83" s="3">
        <v>0</v>
      </c>
      <c r="DF83" s="3">
        <v>0</v>
      </c>
      <c r="DG83" s="3">
        <v>0</v>
      </c>
      <c r="DH83" s="3">
        <v>0</v>
      </c>
      <c r="DI83" s="3">
        <v>0</v>
      </c>
      <c r="DJ83" s="3">
        <v>0</v>
      </c>
      <c r="DK83" s="3">
        <v>0</v>
      </c>
      <c r="DL83" s="3">
        <v>0</v>
      </c>
      <c r="DM83" s="3">
        <v>0</v>
      </c>
      <c r="DN83" s="3">
        <v>0</v>
      </c>
      <c r="DO83" s="3">
        <v>0</v>
      </c>
      <c r="DP83" s="3">
        <v>0</v>
      </c>
      <c r="DQ83" s="3">
        <v>0</v>
      </c>
      <c r="DR83" s="3">
        <v>0</v>
      </c>
      <c r="DS83" s="3">
        <v>0</v>
      </c>
      <c r="DT83" s="3">
        <v>0</v>
      </c>
      <c r="DU83" s="3">
        <v>0</v>
      </c>
      <c r="DV83" s="3">
        <v>0</v>
      </c>
      <c r="DW83" s="3">
        <v>0</v>
      </c>
      <c r="DX83" s="3">
        <v>0</v>
      </c>
      <c r="DY83" s="3">
        <v>0</v>
      </c>
      <c r="DZ83" s="3">
        <v>0</v>
      </c>
      <c r="EA83" s="3">
        <v>0</v>
      </c>
      <c r="EB83" s="3">
        <v>0</v>
      </c>
      <c r="EC83" s="3">
        <v>0</v>
      </c>
    </row>
    <row r="84" spans="1:133" s="58" customFormat="1" x14ac:dyDescent="0.25">
      <c r="A84" s="58" t="s">
        <v>74</v>
      </c>
      <c r="C84" s="13"/>
      <c r="D84" s="3">
        <f>SUM(D80:D83)</f>
        <v>0</v>
      </c>
      <c r="E84" s="3">
        <f>SUM(E80:E83)</f>
        <v>0</v>
      </c>
      <c r="F84" s="3">
        <f>SUM(F80:F83)</f>
        <v>0</v>
      </c>
      <c r="G84" s="3">
        <f t="shared" ref="G84:BR84" si="105">SUM(G80:G83)</f>
        <v>0</v>
      </c>
      <c r="H84" s="3">
        <f t="shared" si="105"/>
        <v>0</v>
      </c>
      <c r="I84" s="3">
        <f t="shared" si="105"/>
        <v>0</v>
      </c>
      <c r="J84" s="3">
        <f t="shared" si="105"/>
        <v>0</v>
      </c>
      <c r="K84" s="3">
        <f t="shared" si="105"/>
        <v>0</v>
      </c>
      <c r="L84" s="3">
        <f t="shared" si="105"/>
        <v>0</v>
      </c>
      <c r="M84" s="3">
        <f t="shared" si="105"/>
        <v>0</v>
      </c>
      <c r="N84" s="3">
        <f t="shared" si="105"/>
        <v>0</v>
      </c>
      <c r="O84" s="3">
        <f t="shared" si="105"/>
        <v>0</v>
      </c>
      <c r="P84" s="3">
        <f t="shared" si="105"/>
        <v>0</v>
      </c>
      <c r="Q84" s="3">
        <f t="shared" si="105"/>
        <v>0</v>
      </c>
      <c r="R84" s="3">
        <f t="shared" si="105"/>
        <v>0</v>
      </c>
      <c r="S84" s="3">
        <f t="shared" si="105"/>
        <v>0</v>
      </c>
      <c r="T84" s="3">
        <f t="shared" si="105"/>
        <v>0</v>
      </c>
      <c r="U84" s="3">
        <f t="shared" si="105"/>
        <v>0</v>
      </c>
      <c r="V84" s="3">
        <f t="shared" si="105"/>
        <v>0</v>
      </c>
      <c r="W84" s="3">
        <f t="shared" si="105"/>
        <v>0</v>
      </c>
      <c r="X84" s="3">
        <f t="shared" si="105"/>
        <v>0</v>
      </c>
      <c r="Y84" s="3">
        <f t="shared" si="105"/>
        <v>0</v>
      </c>
      <c r="Z84" s="3">
        <f t="shared" si="105"/>
        <v>0</v>
      </c>
      <c r="AA84" s="3">
        <f t="shared" si="105"/>
        <v>0</v>
      </c>
      <c r="AB84" s="3">
        <f t="shared" si="105"/>
        <v>0</v>
      </c>
      <c r="AC84" s="3">
        <f t="shared" si="105"/>
        <v>0</v>
      </c>
      <c r="AD84" s="3">
        <f t="shared" si="105"/>
        <v>0</v>
      </c>
      <c r="AE84" s="3">
        <f t="shared" si="105"/>
        <v>0</v>
      </c>
      <c r="AF84" s="3">
        <f t="shared" si="105"/>
        <v>0</v>
      </c>
      <c r="AG84" s="6">
        <f t="shared" si="105"/>
        <v>0</v>
      </c>
      <c r="AH84" s="3">
        <f t="shared" si="105"/>
        <v>0</v>
      </c>
      <c r="AI84" s="3">
        <f t="shared" si="105"/>
        <v>0</v>
      </c>
      <c r="AJ84" s="3">
        <f t="shared" si="105"/>
        <v>0</v>
      </c>
      <c r="AK84" s="3">
        <f t="shared" si="105"/>
        <v>0</v>
      </c>
      <c r="AL84" s="3">
        <f t="shared" si="105"/>
        <v>0</v>
      </c>
      <c r="AM84" s="3">
        <f t="shared" si="105"/>
        <v>0</v>
      </c>
      <c r="AN84" s="3">
        <f t="shared" si="105"/>
        <v>0</v>
      </c>
      <c r="AO84" s="3">
        <f t="shared" si="105"/>
        <v>0</v>
      </c>
      <c r="AP84" s="3">
        <f t="shared" si="105"/>
        <v>0</v>
      </c>
      <c r="AQ84" s="3">
        <f t="shared" si="105"/>
        <v>0</v>
      </c>
      <c r="AR84" s="3">
        <f t="shared" si="105"/>
        <v>0</v>
      </c>
      <c r="AS84" s="3">
        <f t="shared" si="105"/>
        <v>0</v>
      </c>
      <c r="AT84" s="3">
        <f t="shared" si="105"/>
        <v>0</v>
      </c>
      <c r="AU84" s="3">
        <f t="shared" si="105"/>
        <v>0</v>
      </c>
      <c r="AV84" s="3">
        <f t="shared" si="105"/>
        <v>0</v>
      </c>
      <c r="AW84" s="3">
        <f t="shared" si="105"/>
        <v>0</v>
      </c>
      <c r="AX84" s="3">
        <f t="shared" si="105"/>
        <v>0</v>
      </c>
      <c r="AY84" s="3">
        <f t="shared" si="105"/>
        <v>0</v>
      </c>
      <c r="AZ84" s="3">
        <f t="shared" si="105"/>
        <v>0</v>
      </c>
      <c r="BA84" s="3">
        <f t="shared" si="105"/>
        <v>0</v>
      </c>
      <c r="BB84" s="3">
        <f t="shared" si="105"/>
        <v>28.137932405874682</v>
      </c>
      <c r="BC84" s="3">
        <f t="shared" si="105"/>
        <v>24.651945028403524</v>
      </c>
      <c r="BD84" s="3">
        <f t="shared" si="105"/>
        <v>22.056942444099477</v>
      </c>
      <c r="BE84" s="3">
        <f t="shared" si="105"/>
        <v>20.095517124979906</v>
      </c>
      <c r="BF84" s="3">
        <f t="shared" si="105"/>
        <v>18.58555722686356</v>
      </c>
      <c r="BG84" s="3">
        <f t="shared" si="105"/>
        <v>17.398195653092259</v>
      </c>
      <c r="BH84" s="3">
        <f t="shared" si="105"/>
        <v>16.442217615248879</v>
      </c>
      <c r="BI84" s="3">
        <f t="shared" si="105"/>
        <v>15.653035042885882</v>
      </c>
      <c r="BJ84" s="3">
        <f t="shared" si="105"/>
        <v>14.984890245091716</v>
      </c>
      <c r="BK84" s="3">
        <f t="shared" si="105"/>
        <v>14.40534299981087</v>
      </c>
      <c r="BL84" s="3">
        <f t="shared" si="105"/>
        <v>13.891372272242419</v>
      </c>
      <c r="BM84" s="3">
        <f t="shared" si="105"/>
        <v>13.42661965018859</v>
      </c>
      <c r="BN84" s="3">
        <f t="shared" si="105"/>
        <v>12.999440096931664</v>
      </c>
      <c r="BO84" s="3">
        <f t="shared" si="105"/>
        <v>12.601523565493302</v>
      </c>
      <c r="BP84" s="3">
        <f t="shared" si="105"/>
        <v>12.226920274485925</v>
      </c>
      <c r="BQ84" s="3">
        <f t="shared" si="105"/>
        <v>28.247676577917726</v>
      </c>
      <c r="BR84" s="3">
        <f t="shared" si="105"/>
        <v>26.087247743175951</v>
      </c>
      <c r="BS84" s="3">
        <f t="shared" ref="BS84:EC84" si="106">SUM(BS80:BS83)</f>
        <v>24.392430164357041</v>
      </c>
      <c r="BT84" s="3">
        <f t="shared" si="106"/>
        <v>23.031420562151613</v>
      </c>
      <c r="BU84" s="3">
        <f t="shared" si="106"/>
        <v>21.910894947003296</v>
      </c>
      <c r="BV84" s="3">
        <f t="shared" si="106"/>
        <v>20.964741714124138</v>
      </c>
      <c r="BW84" s="3">
        <f t="shared" si="106"/>
        <v>20.146094645110306</v>
      </c>
      <c r="BX84" s="3">
        <f t="shared" si="106"/>
        <v>19.421699298447958</v>
      </c>
      <c r="BY84" s="3">
        <f t="shared" si="106"/>
        <v>18.767929357612495</v>
      </c>
      <c r="BZ84" s="3">
        <f t="shared" si="106"/>
        <v>18.167969677788705</v>
      </c>
      <c r="CA84" s="3">
        <f t="shared" si="106"/>
        <v>33.842358269695374</v>
      </c>
      <c r="CB84" s="3">
        <f t="shared" si="106"/>
        <v>31.614581731028931</v>
      </c>
      <c r="CC84" s="3">
        <f t="shared" si="106"/>
        <v>29.82917494522556</v>
      </c>
      <c r="CD84" s="3">
        <f t="shared" si="106"/>
        <v>28.362316851655557</v>
      </c>
      <c r="CE84" s="3">
        <f t="shared" si="106"/>
        <v>27.126295612922725</v>
      </c>
      <c r="CF84" s="3">
        <f t="shared" si="106"/>
        <v>26.058936764855126</v>
      </c>
      <c r="CG84" s="3">
        <f t="shared" si="106"/>
        <v>25.116127672182788</v>
      </c>
      <c r="CH84" s="3">
        <f t="shared" si="106"/>
        <v>24.266531406176032</v>
      </c>
      <c r="CI84" s="3">
        <f t="shared" si="106"/>
        <v>23.487848780524001</v>
      </c>
      <c r="CJ84" s="3">
        <f t="shared" si="106"/>
        <v>22.764175103442703</v>
      </c>
      <c r="CK84" s="3">
        <f t="shared" si="106"/>
        <v>37.974924424607629</v>
      </c>
      <c r="CL84" s="3">
        <f t="shared" si="106"/>
        <v>35.782414955593978</v>
      </c>
      <c r="CM84" s="3">
        <f t="shared" si="106"/>
        <v>33.993165552293028</v>
      </c>
      <c r="CN84" s="3">
        <f t="shared" si="106"/>
        <v>32.4954935228835</v>
      </c>
      <c r="CO84" s="3">
        <f t="shared" si="106"/>
        <v>31.210253496401734</v>
      </c>
      <c r="CP84" s="3">
        <f t="shared" si="106"/>
        <v>30.081312174355446</v>
      </c>
      <c r="CQ84" s="3">
        <f t="shared" si="106"/>
        <v>29.068812834921651</v>
      </c>
      <c r="CR84" s="3">
        <f t="shared" si="106"/>
        <v>28.144412493601635</v>
      </c>
      <c r="CS84" s="3">
        <f t="shared" si="106"/>
        <v>27.28791394602553</v>
      </c>
      <c r="CT84" s="3">
        <f t="shared" si="106"/>
        <v>26.484884144683186</v>
      </c>
      <c r="CU84" s="3">
        <f t="shared" si="106"/>
        <v>25.724970022272387</v>
      </c>
      <c r="CV84" s="3">
        <f t="shared" si="106"/>
        <v>25.000707487401677</v>
      </c>
      <c r="CW84" s="3">
        <f t="shared" si="106"/>
        <v>24.306679148846342</v>
      </c>
      <c r="CX84" s="3">
        <f t="shared" si="106"/>
        <v>23.638918631083197</v>
      </c>
      <c r="CY84" s="3">
        <f t="shared" si="106"/>
        <v>22.994489259064522</v>
      </c>
      <c r="CZ84" s="3">
        <f t="shared" si="106"/>
        <v>39.427286374589272</v>
      </c>
      <c r="DA84" s="3">
        <f t="shared" si="106"/>
        <v>37.386111237603892</v>
      </c>
      <c r="DB84" s="3">
        <f t="shared" si="106"/>
        <v>35.696119362932166</v>
      </c>
      <c r="DC84" s="3">
        <f t="shared" si="106"/>
        <v>34.260935742961799</v>
      </c>
      <c r="DD84" s="3">
        <f t="shared" si="106"/>
        <v>33.012240760452528</v>
      </c>
      <c r="DE84" s="3">
        <f t="shared" si="106"/>
        <v>31.901557563353435</v>
      </c>
      <c r="DF84" s="3">
        <f t="shared" si="106"/>
        <v>30.894444737794643</v>
      </c>
      <c r="DG84" s="3">
        <f t="shared" si="106"/>
        <v>29.966389787082193</v>
      </c>
      <c r="DH84" s="3">
        <f t="shared" si="106"/>
        <v>29.099905265414126</v>
      </c>
      <c r="DI84" s="3">
        <f t="shared" si="106"/>
        <v>28.282475320079392</v>
      </c>
      <c r="DJ84" s="3">
        <f t="shared" si="106"/>
        <v>27.505103566349963</v>
      </c>
      <c r="DK84" s="3">
        <f t="shared" si="106"/>
        <v>26.761286171802311</v>
      </c>
      <c r="DL84" s="3">
        <f t="shared" si="106"/>
        <v>26.046285612032843</v>
      </c>
      <c r="DM84" s="3">
        <f t="shared" si="106"/>
        <v>25.356617035998518</v>
      </c>
      <c r="DN84" s="3">
        <f t="shared" si="106"/>
        <v>24.689684971831774</v>
      </c>
      <c r="DO84" s="3">
        <f t="shared" si="106"/>
        <v>24.043526342115928</v>
      </c>
      <c r="DP84" s="3">
        <f t="shared" si="106"/>
        <v>23.416628653919634</v>
      </c>
      <c r="DQ84" s="3">
        <f t="shared" si="106"/>
        <v>22.80780134796084</v>
      </c>
      <c r="DR84" s="3">
        <f t="shared" si="106"/>
        <v>22.216084739430404</v>
      </c>
      <c r="DS84" s="3">
        <f t="shared" si="106"/>
        <v>21.640685542544517</v>
      </c>
      <c r="DT84" s="3">
        <f t="shared" si="106"/>
        <v>52.918151776014568</v>
      </c>
      <c r="DU84" s="3">
        <f t="shared" si="106"/>
        <v>49.716890484393765</v>
      </c>
      <c r="DV84" s="3">
        <f t="shared" si="106"/>
        <v>47.150407804965965</v>
      </c>
      <c r="DW84" s="3">
        <f t="shared" si="106"/>
        <v>45.040407009775848</v>
      </c>
      <c r="DX84" s="3">
        <f t="shared" si="106"/>
        <v>43.260617610235741</v>
      </c>
      <c r="DY84" s="3">
        <f t="shared" si="106"/>
        <v>41.721562322660283</v>
      </c>
      <c r="DZ84" s="3">
        <f t="shared" si="106"/>
        <v>40.359785551831138</v>
      </c>
      <c r="EA84" s="3">
        <f t="shared" si="106"/>
        <v>39.130236647795194</v>
      </c>
      <c r="EB84" s="3">
        <f t="shared" si="106"/>
        <v>38.000883927693195</v>
      </c>
      <c r="EC84" s="3">
        <f t="shared" si="106"/>
        <v>36.948906090059431</v>
      </c>
    </row>
    <row r="85" spans="1:133" s="58" customFormat="1" x14ac:dyDescent="0.25">
      <c r="A85" s="58" t="s">
        <v>75</v>
      </c>
      <c r="B85" s="58" t="s">
        <v>76</v>
      </c>
      <c r="C85" s="13"/>
      <c r="D85" s="3">
        <f>D84*44/12</f>
        <v>0</v>
      </c>
      <c r="E85" s="3">
        <f>E84*44/12</f>
        <v>0</v>
      </c>
      <c r="F85" s="3">
        <f>F84*44/12</f>
        <v>0</v>
      </c>
      <c r="G85" s="3">
        <f t="shared" ref="G85:BR85" si="107">G84*44/12</f>
        <v>0</v>
      </c>
      <c r="H85" s="3">
        <f t="shared" si="107"/>
        <v>0</v>
      </c>
      <c r="I85" s="3">
        <f t="shared" si="107"/>
        <v>0</v>
      </c>
      <c r="J85" s="3">
        <f t="shared" si="107"/>
        <v>0</v>
      </c>
      <c r="K85" s="3">
        <f t="shared" si="107"/>
        <v>0</v>
      </c>
      <c r="L85" s="3">
        <f t="shared" si="107"/>
        <v>0</v>
      </c>
      <c r="M85" s="3">
        <f t="shared" si="107"/>
        <v>0</v>
      </c>
      <c r="N85" s="3">
        <f t="shared" si="107"/>
        <v>0</v>
      </c>
      <c r="O85" s="3">
        <f t="shared" si="107"/>
        <v>0</v>
      </c>
      <c r="P85" s="3">
        <f t="shared" si="107"/>
        <v>0</v>
      </c>
      <c r="Q85" s="3">
        <f t="shared" si="107"/>
        <v>0</v>
      </c>
      <c r="R85" s="3">
        <f t="shared" si="107"/>
        <v>0</v>
      </c>
      <c r="S85" s="3">
        <f t="shared" si="107"/>
        <v>0</v>
      </c>
      <c r="T85" s="3">
        <f t="shared" si="107"/>
        <v>0</v>
      </c>
      <c r="U85" s="3">
        <f t="shared" si="107"/>
        <v>0</v>
      </c>
      <c r="V85" s="3">
        <f t="shared" si="107"/>
        <v>0</v>
      </c>
      <c r="W85" s="3">
        <f t="shared" si="107"/>
        <v>0</v>
      </c>
      <c r="X85" s="3">
        <f t="shared" si="107"/>
        <v>0</v>
      </c>
      <c r="Y85" s="3">
        <f t="shared" si="107"/>
        <v>0</v>
      </c>
      <c r="Z85" s="3">
        <f t="shared" si="107"/>
        <v>0</v>
      </c>
      <c r="AA85" s="3">
        <f t="shared" si="107"/>
        <v>0</v>
      </c>
      <c r="AB85" s="3">
        <f t="shared" si="107"/>
        <v>0</v>
      </c>
      <c r="AC85" s="3">
        <f t="shared" si="107"/>
        <v>0</v>
      </c>
      <c r="AD85" s="3">
        <f t="shared" si="107"/>
        <v>0</v>
      </c>
      <c r="AE85" s="3">
        <f t="shared" si="107"/>
        <v>0</v>
      </c>
      <c r="AF85" s="3">
        <f t="shared" si="107"/>
        <v>0</v>
      </c>
      <c r="AG85" s="6">
        <f t="shared" si="107"/>
        <v>0</v>
      </c>
      <c r="AH85" s="3">
        <f t="shared" si="107"/>
        <v>0</v>
      </c>
      <c r="AI85" s="3">
        <f t="shared" si="107"/>
        <v>0</v>
      </c>
      <c r="AJ85" s="3">
        <f t="shared" si="107"/>
        <v>0</v>
      </c>
      <c r="AK85" s="3">
        <f t="shared" si="107"/>
        <v>0</v>
      </c>
      <c r="AL85" s="3">
        <f t="shared" si="107"/>
        <v>0</v>
      </c>
      <c r="AM85" s="3">
        <f t="shared" si="107"/>
        <v>0</v>
      </c>
      <c r="AN85" s="3">
        <f t="shared" si="107"/>
        <v>0</v>
      </c>
      <c r="AO85" s="3">
        <f t="shared" si="107"/>
        <v>0</v>
      </c>
      <c r="AP85" s="3">
        <f t="shared" si="107"/>
        <v>0</v>
      </c>
      <c r="AQ85" s="3">
        <f t="shared" si="107"/>
        <v>0</v>
      </c>
      <c r="AR85" s="3">
        <f t="shared" si="107"/>
        <v>0</v>
      </c>
      <c r="AS85" s="3">
        <f t="shared" si="107"/>
        <v>0</v>
      </c>
      <c r="AT85" s="3">
        <f t="shared" si="107"/>
        <v>0</v>
      </c>
      <c r="AU85" s="3">
        <f t="shared" si="107"/>
        <v>0</v>
      </c>
      <c r="AV85" s="3">
        <f t="shared" si="107"/>
        <v>0</v>
      </c>
      <c r="AW85" s="3">
        <f t="shared" si="107"/>
        <v>0</v>
      </c>
      <c r="AX85" s="3">
        <f t="shared" si="107"/>
        <v>0</v>
      </c>
      <c r="AY85" s="3">
        <f t="shared" si="107"/>
        <v>0</v>
      </c>
      <c r="AZ85" s="3">
        <f t="shared" si="107"/>
        <v>0</v>
      </c>
      <c r="BA85" s="3">
        <f t="shared" si="107"/>
        <v>0</v>
      </c>
      <c r="BB85" s="3">
        <f t="shared" si="107"/>
        <v>103.17241882154049</v>
      </c>
      <c r="BC85" s="3">
        <f t="shared" si="107"/>
        <v>90.390465104146259</v>
      </c>
      <c r="BD85" s="3">
        <f t="shared" si="107"/>
        <v>80.875455628364747</v>
      </c>
      <c r="BE85" s="3">
        <f t="shared" si="107"/>
        <v>73.68356279159299</v>
      </c>
      <c r="BF85" s="3">
        <f t="shared" si="107"/>
        <v>68.14704316516638</v>
      </c>
      <c r="BG85" s="3">
        <f t="shared" si="107"/>
        <v>63.79338406133828</v>
      </c>
      <c r="BH85" s="3">
        <f t="shared" si="107"/>
        <v>60.28813125591256</v>
      </c>
      <c r="BI85" s="3">
        <f t="shared" si="107"/>
        <v>57.394461823914902</v>
      </c>
      <c r="BJ85" s="3">
        <f t="shared" si="107"/>
        <v>54.944597565336295</v>
      </c>
      <c r="BK85" s="3">
        <f t="shared" si="107"/>
        <v>52.81959099930652</v>
      </c>
      <c r="BL85" s="3">
        <f t="shared" si="107"/>
        <v>50.935031664888868</v>
      </c>
      <c r="BM85" s="3">
        <f t="shared" si="107"/>
        <v>49.230938717358164</v>
      </c>
      <c r="BN85" s="3">
        <f t="shared" si="107"/>
        <v>47.664613688749434</v>
      </c>
      <c r="BO85" s="3">
        <f t="shared" si="107"/>
        <v>46.205586406808777</v>
      </c>
      <c r="BP85" s="3">
        <f t="shared" si="107"/>
        <v>44.832041006448399</v>
      </c>
      <c r="BQ85" s="3">
        <f t="shared" si="107"/>
        <v>103.57481411903166</v>
      </c>
      <c r="BR85" s="3">
        <f t="shared" si="107"/>
        <v>95.653241724978486</v>
      </c>
      <c r="BS85" s="3">
        <f t="shared" ref="BS85:EC85" si="108">BS84*44/12</f>
        <v>89.43891060264248</v>
      </c>
      <c r="BT85" s="3">
        <f t="shared" si="108"/>
        <v>84.448542061222582</v>
      </c>
      <c r="BU85" s="3">
        <f t="shared" si="108"/>
        <v>80.339948139012094</v>
      </c>
      <c r="BV85" s="3">
        <f t="shared" si="108"/>
        <v>76.870719618455169</v>
      </c>
      <c r="BW85" s="3">
        <f t="shared" si="108"/>
        <v>73.869013698737788</v>
      </c>
      <c r="BX85" s="3">
        <f t="shared" si="108"/>
        <v>71.212897427642517</v>
      </c>
      <c r="BY85" s="3">
        <f t="shared" si="108"/>
        <v>68.815740977912483</v>
      </c>
      <c r="BZ85" s="3">
        <f t="shared" si="108"/>
        <v>66.615888818558588</v>
      </c>
      <c r="CA85" s="3">
        <f t="shared" si="108"/>
        <v>124.08864698888304</v>
      </c>
      <c r="CB85" s="3">
        <f t="shared" si="108"/>
        <v>115.92013301377274</v>
      </c>
      <c r="CC85" s="3">
        <f t="shared" si="108"/>
        <v>109.37364146582706</v>
      </c>
      <c r="CD85" s="3">
        <f t="shared" si="108"/>
        <v>103.99516178940371</v>
      </c>
      <c r="CE85" s="3">
        <f t="shared" si="108"/>
        <v>99.463083914049989</v>
      </c>
      <c r="CF85" s="3">
        <f t="shared" si="108"/>
        <v>95.549434804468788</v>
      </c>
      <c r="CG85" s="3">
        <f t="shared" si="108"/>
        <v>92.092468131336886</v>
      </c>
      <c r="CH85" s="3">
        <f t="shared" si="108"/>
        <v>88.977281822645452</v>
      </c>
      <c r="CI85" s="3">
        <f t="shared" si="108"/>
        <v>86.122112195254672</v>
      </c>
      <c r="CJ85" s="3">
        <f t="shared" si="108"/>
        <v>83.468642045956571</v>
      </c>
      <c r="CK85" s="3">
        <f t="shared" si="108"/>
        <v>139.24138955689463</v>
      </c>
      <c r="CL85" s="3">
        <f t="shared" si="108"/>
        <v>131.20218817051125</v>
      </c>
      <c r="CM85" s="3">
        <f t="shared" si="108"/>
        <v>124.64160702507444</v>
      </c>
      <c r="CN85" s="3">
        <f t="shared" si="108"/>
        <v>119.15014291723951</v>
      </c>
      <c r="CO85" s="3">
        <f t="shared" si="108"/>
        <v>114.43759615347302</v>
      </c>
      <c r="CP85" s="3">
        <f t="shared" si="108"/>
        <v>110.2981446393033</v>
      </c>
      <c r="CQ85" s="3">
        <f t="shared" si="108"/>
        <v>106.58564706137939</v>
      </c>
      <c r="CR85" s="3">
        <f t="shared" si="108"/>
        <v>103.196179143206</v>
      </c>
      <c r="CS85" s="3">
        <f t="shared" si="108"/>
        <v>100.05568446876028</v>
      </c>
      <c r="CT85" s="3">
        <f t="shared" si="108"/>
        <v>97.111241863838345</v>
      </c>
      <c r="CU85" s="3">
        <f t="shared" si="108"/>
        <v>94.32489008166543</v>
      </c>
      <c r="CV85" s="3">
        <f t="shared" si="108"/>
        <v>91.669260787139478</v>
      </c>
      <c r="CW85" s="3">
        <f t="shared" si="108"/>
        <v>89.124490212436584</v>
      </c>
      <c r="CX85" s="3">
        <f t="shared" si="108"/>
        <v>86.676034980638391</v>
      </c>
      <c r="CY85" s="3">
        <f t="shared" si="108"/>
        <v>84.313127283236582</v>
      </c>
      <c r="CZ85" s="3">
        <f t="shared" si="108"/>
        <v>144.56671670682735</v>
      </c>
      <c r="DA85" s="3">
        <f t="shared" si="108"/>
        <v>137.08240787121426</v>
      </c>
      <c r="DB85" s="3">
        <f t="shared" si="108"/>
        <v>130.88577099741795</v>
      </c>
      <c r="DC85" s="3">
        <f t="shared" si="108"/>
        <v>125.6234310575266</v>
      </c>
      <c r="DD85" s="3">
        <f t="shared" si="108"/>
        <v>121.04488278832594</v>
      </c>
      <c r="DE85" s="3">
        <f t="shared" si="108"/>
        <v>116.97237773229593</v>
      </c>
      <c r="DF85" s="3">
        <f t="shared" si="108"/>
        <v>113.27963070524703</v>
      </c>
      <c r="DG85" s="3">
        <f t="shared" si="108"/>
        <v>109.8767625526347</v>
      </c>
      <c r="DH85" s="3">
        <f t="shared" si="108"/>
        <v>106.69965263985181</v>
      </c>
      <c r="DI85" s="3">
        <f t="shared" si="108"/>
        <v>103.70240950695778</v>
      </c>
      <c r="DJ85" s="3">
        <f t="shared" si="108"/>
        <v>100.85204640994986</v>
      </c>
      <c r="DK85" s="3">
        <f t="shared" si="108"/>
        <v>98.124715963275136</v>
      </c>
      <c r="DL85" s="3">
        <f t="shared" si="108"/>
        <v>95.503047244120424</v>
      </c>
      <c r="DM85" s="3">
        <f t="shared" si="108"/>
        <v>92.974262465327897</v>
      </c>
      <c r="DN85" s="3">
        <f t="shared" si="108"/>
        <v>90.528844896716507</v>
      </c>
      <c r="DO85" s="3">
        <f t="shared" si="108"/>
        <v>88.159596587758401</v>
      </c>
      <c r="DP85" s="3">
        <f t="shared" si="108"/>
        <v>85.86097173103866</v>
      </c>
      <c r="DQ85" s="3">
        <f t="shared" si="108"/>
        <v>83.628604942523083</v>
      </c>
      <c r="DR85" s="3">
        <f t="shared" si="108"/>
        <v>81.458977377911481</v>
      </c>
      <c r="DS85" s="3">
        <f t="shared" si="108"/>
        <v>79.34918032266323</v>
      </c>
      <c r="DT85" s="3">
        <f t="shared" si="108"/>
        <v>194.03322317872008</v>
      </c>
      <c r="DU85" s="3">
        <f t="shared" si="108"/>
        <v>182.29526510944379</v>
      </c>
      <c r="DV85" s="3">
        <f t="shared" si="108"/>
        <v>172.88482861820853</v>
      </c>
      <c r="DW85" s="3">
        <f t="shared" si="108"/>
        <v>165.14815903584477</v>
      </c>
      <c r="DX85" s="3">
        <f t="shared" si="108"/>
        <v>158.62226457086439</v>
      </c>
      <c r="DY85" s="3">
        <f t="shared" si="108"/>
        <v>152.97906184975437</v>
      </c>
      <c r="DZ85" s="3">
        <f t="shared" si="108"/>
        <v>147.98588035671418</v>
      </c>
      <c r="EA85" s="3">
        <f t="shared" si="108"/>
        <v>143.47753437524904</v>
      </c>
      <c r="EB85" s="3">
        <f t="shared" si="108"/>
        <v>139.33657440154172</v>
      </c>
      <c r="EC85" s="3">
        <f t="shared" si="108"/>
        <v>135.47932233021791</v>
      </c>
    </row>
    <row r="86" spans="1:133" s="58" customFormat="1" x14ac:dyDescent="0.25">
      <c r="C86" s="1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6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  <c r="CP86" s="3"/>
      <c r="CQ86" s="3"/>
      <c r="CR86" s="3"/>
      <c r="CS86" s="3"/>
      <c r="CT86" s="3"/>
      <c r="CU86" s="3"/>
      <c r="CV86" s="3"/>
      <c r="CW86" s="3"/>
      <c r="CX86" s="3"/>
      <c r="CY86" s="3"/>
      <c r="CZ86" s="3"/>
      <c r="DA86" s="3"/>
      <c r="DB86" s="3"/>
      <c r="DC86" s="3"/>
      <c r="DD86" s="3"/>
      <c r="DE86" s="3"/>
      <c r="DF86" s="3"/>
      <c r="DG86" s="3"/>
      <c r="DH86" s="3"/>
      <c r="DI86" s="3"/>
      <c r="DJ86" s="3"/>
      <c r="DK86" s="3"/>
      <c r="DL86" s="3"/>
      <c r="DM86" s="3"/>
      <c r="DN86" s="3"/>
      <c r="DO86" s="3"/>
      <c r="DP86" s="3"/>
      <c r="DQ86" s="3"/>
      <c r="DR86" s="3"/>
      <c r="DS86" s="3"/>
      <c r="DT86" s="3"/>
      <c r="DU86" s="3"/>
      <c r="DV86" s="3"/>
      <c r="DW86" s="3"/>
      <c r="DX86" s="3"/>
      <c r="DY86" s="3"/>
      <c r="DZ86" s="3"/>
      <c r="EA86" s="3"/>
      <c r="EB86" s="3"/>
      <c r="EC86" s="3"/>
    </row>
    <row r="87" spans="1:133" s="58" customFormat="1" x14ac:dyDescent="0.25">
      <c r="B87" s="58" t="s">
        <v>77</v>
      </c>
      <c r="C87" s="13"/>
      <c r="D87" s="3">
        <f>D85-D113</f>
        <v>0</v>
      </c>
      <c r="E87" s="3">
        <f t="shared" ref="E87:BP87" si="109">E85-E113</f>
        <v>0</v>
      </c>
      <c r="F87" s="3">
        <f t="shared" si="109"/>
        <v>0</v>
      </c>
      <c r="G87" s="3">
        <f t="shared" si="109"/>
        <v>0</v>
      </c>
      <c r="H87" s="3">
        <f t="shared" si="109"/>
        <v>0</v>
      </c>
      <c r="I87" s="3">
        <f t="shared" si="109"/>
        <v>0</v>
      </c>
      <c r="J87" s="3">
        <f t="shared" si="109"/>
        <v>0</v>
      </c>
      <c r="K87" s="3">
        <f t="shared" si="109"/>
        <v>0</v>
      </c>
      <c r="L87" s="3">
        <f t="shared" si="109"/>
        <v>0</v>
      </c>
      <c r="M87" s="3">
        <f t="shared" si="109"/>
        <v>0</v>
      </c>
      <c r="N87" s="3">
        <f t="shared" si="109"/>
        <v>0</v>
      </c>
      <c r="O87" s="3">
        <f t="shared" si="109"/>
        <v>0</v>
      </c>
      <c r="P87" s="3">
        <f t="shared" si="109"/>
        <v>0</v>
      </c>
      <c r="Q87" s="3">
        <f t="shared" si="109"/>
        <v>0</v>
      </c>
      <c r="R87" s="3">
        <f t="shared" si="109"/>
        <v>0</v>
      </c>
      <c r="S87" s="3">
        <f t="shared" si="109"/>
        <v>0</v>
      </c>
      <c r="T87" s="3">
        <f t="shared" si="109"/>
        <v>0</v>
      </c>
      <c r="U87" s="3">
        <f t="shared" si="109"/>
        <v>0</v>
      </c>
      <c r="V87" s="3">
        <f t="shared" si="109"/>
        <v>0</v>
      </c>
      <c r="W87" s="3">
        <f t="shared" si="109"/>
        <v>0</v>
      </c>
      <c r="X87" s="3">
        <f t="shared" si="109"/>
        <v>0</v>
      </c>
      <c r="Y87" s="3">
        <f t="shared" si="109"/>
        <v>0</v>
      </c>
      <c r="Z87" s="3">
        <f t="shared" si="109"/>
        <v>0</v>
      </c>
      <c r="AA87" s="3">
        <f t="shared" si="109"/>
        <v>0</v>
      </c>
      <c r="AB87" s="3">
        <f t="shared" si="109"/>
        <v>0</v>
      </c>
      <c r="AC87" s="3">
        <f t="shared" si="109"/>
        <v>0</v>
      </c>
      <c r="AD87" s="3">
        <f t="shared" si="109"/>
        <v>0</v>
      </c>
      <c r="AE87" s="3">
        <f t="shared" si="109"/>
        <v>0</v>
      </c>
      <c r="AF87" s="3">
        <f t="shared" si="109"/>
        <v>0</v>
      </c>
      <c r="AG87" s="3">
        <f t="shared" si="109"/>
        <v>0</v>
      </c>
      <c r="AH87" s="3">
        <f t="shared" si="109"/>
        <v>0</v>
      </c>
      <c r="AI87" s="3">
        <f t="shared" si="109"/>
        <v>0</v>
      </c>
      <c r="AJ87" s="3">
        <f t="shared" si="109"/>
        <v>0</v>
      </c>
      <c r="AK87" s="3">
        <f t="shared" si="109"/>
        <v>0</v>
      </c>
      <c r="AL87" s="3">
        <f t="shared" si="109"/>
        <v>0</v>
      </c>
      <c r="AM87" s="3">
        <f t="shared" si="109"/>
        <v>0</v>
      </c>
      <c r="AN87" s="3">
        <f t="shared" si="109"/>
        <v>0</v>
      </c>
      <c r="AO87" s="3">
        <f t="shared" si="109"/>
        <v>0</v>
      </c>
      <c r="AP87" s="3">
        <f t="shared" si="109"/>
        <v>0</v>
      </c>
      <c r="AQ87" s="3">
        <f t="shared" si="109"/>
        <v>0</v>
      </c>
      <c r="AR87" s="3">
        <f t="shared" si="109"/>
        <v>0</v>
      </c>
      <c r="AS87" s="3">
        <f t="shared" si="109"/>
        <v>0</v>
      </c>
      <c r="AT87" s="3">
        <f t="shared" si="109"/>
        <v>0</v>
      </c>
      <c r="AU87" s="3">
        <f t="shared" si="109"/>
        <v>0</v>
      </c>
      <c r="AV87" s="3">
        <f t="shared" si="109"/>
        <v>0</v>
      </c>
      <c r="AW87" s="3">
        <f t="shared" si="109"/>
        <v>0</v>
      </c>
      <c r="AX87" s="3">
        <f t="shared" si="109"/>
        <v>0</v>
      </c>
      <c r="AY87" s="3">
        <f t="shared" si="109"/>
        <v>0</v>
      </c>
      <c r="AZ87" s="3">
        <f t="shared" si="109"/>
        <v>0</v>
      </c>
      <c r="BA87" s="3">
        <f t="shared" si="109"/>
        <v>0</v>
      </c>
      <c r="BB87" s="3">
        <f t="shared" si="109"/>
        <v>103.17241882154049</v>
      </c>
      <c r="BC87" s="3">
        <f t="shared" si="109"/>
        <v>90.390465104146259</v>
      </c>
      <c r="BD87" s="3">
        <f t="shared" si="109"/>
        <v>80.875455628364747</v>
      </c>
      <c r="BE87" s="3">
        <f t="shared" si="109"/>
        <v>73.68356279159299</v>
      </c>
      <c r="BF87" s="3">
        <f t="shared" si="109"/>
        <v>68.14704316516638</v>
      </c>
      <c r="BG87" s="3">
        <f t="shared" si="109"/>
        <v>63.79338406133828</v>
      </c>
      <c r="BH87" s="3">
        <f t="shared" si="109"/>
        <v>60.28813125591256</v>
      </c>
      <c r="BI87" s="3">
        <f t="shared" si="109"/>
        <v>57.394461823914902</v>
      </c>
      <c r="BJ87" s="3">
        <f t="shared" si="109"/>
        <v>54.944597565336295</v>
      </c>
      <c r="BK87" s="3">
        <f t="shared" si="109"/>
        <v>52.81959099930652</v>
      </c>
      <c r="BL87" s="3">
        <f t="shared" si="109"/>
        <v>50.935031664888868</v>
      </c>
      <c r="BM87" s="3">
        <f t="shared" si="109"/>
        <v>49.230938717358164</v>
      </c>
      <c r="BN87" s="3">
        <f t="shared" si="109"/>
        <v>47.664613688749434</v>
      </c>
      <c r="BO87" s="3">
        <f t="shared" si="109"/>
        <v>46.205586406808777</v>
      </c>
      <c r="BP87" s="3">
        <f t="shared" si="109"/>
        <v>44.832041006448399</v>
      </c>
      <c r="BQ87" s="3">
        <f t="shared" ref="BQ87:EB87" si="110">BQ85-BQ113</f>
        <v>103.57481411903166</v>
      </c>
      <c r="BR87" s="3">
        <f t="shared" si="110"/>
        <v>95.653241724978486</v>
      </c>
      <c r="BS87" s="3">
        <f t="shared" si="110"/>
        <v>89.43891060264248</v>
      </c>
      <c r="BT87" s="3">
        <f t="shared" si="110"/>
        <v>84.448542061222582</v>
      </c>
      <c r="BU87" s="3">
        <f t="shared" si="110"/>
        <v>80.339948139012094</v>
      </c>
      <c r="BV87" s="3">
        <f t="shared" si="110"/>
        <v>76.870719618455169</v>
      </c>
      <c r="BW87" s="3">
        <f t="shared" si="110"/>
        <v>73.869013698737788</v>
      </c>
      <c r="BX87" s="3">
        <f t="shared" si="110"/>
        <v>71.212897427642517</v>
      </c>
      <c r="BY87" s="3">
        <f t="shared" si="110"/>
        <v>68.815740977912483</v>
      </c>
      <c r="BZ87" s="3">
        <f t="shared" si="110"/>
        <v>66.615888818558588</v>
      </c>
      <c r="CA87" s="3">
        <f t="shared" si="110"/>
        <v>124.08864698888304</v>
      </c>
      <c r="CB87" s="3">
        <f t="shared" si="110"/>
        <v>115.92013301377274</v>
      </c>
      <c r="CC87" s="3">
        <f t="shared" si="110"/>
        <v>109.37364146582706</v>
      </c>
      <c r="CD87" s="3">
        <f t="shared" si="110"/>
        <v>103.99516178940371</v>
      </c>
      <c r="CE87" s="3">
        <f t="shared" si="110"/>
        <v>99.463083914049989</v>
      </c>
      <c r="CF87" s="3">
        <f t="shared" si="110"/>
        <v>95.549434804468788</v>
      </c>
      <c r="CG87" s="3">
        <f t="shared" si="110"/>
        <v>92.092468131336886</v>
      </c>
      <c r="CH87" s="3">
        <f t="shared" si="110"/>
        <v>88.977281822645452</v>
      </c>
      <c r="CI87" s="3">
        <f t="shared" si="110"/>
        <v>86.122112195254672</v>
      </c>
      <c r="CJ87" s="3">
        <f t="shared" si="110"/>
        <v>83.468642045956571</v>
      </c>
      <c r="CK87" s="3">
        <f t="shared" si="110"/>
        <v>139.24138955689463</v>
      </c>
      <c r="CL87" s="3">
        <f t="shared" si="110"/>
        <v>131.20218817051125</v>
      </c>
      <c r="CM87" s="3">
        <f t="shared" si="110"/>
        <v>124.64160702507444</v>
      </c>
      <c r="CN87" s="3">
        <f t="shared" si="110"/>
        <v>119.15014291723951</v>
      </c>
      <c r="CO87" s="3">
        <f t="shared" si="110"/>
        <v>114.43759615347302</v>
      </c>
      <c r="CP87" s="3">
        <f t="shared" si="110"/>
        <v>110.2981446393033</v>
      </c>
      <c r="CQ87" s="3">
        <f t="shared" si="110"/>
        <v>106.58564706137939</v>
      </c>
      <c r="CR87" s="3">
        <f t="shared" si="110"/>
        <v>103.196179143206</v>
      </c>
      <c r="CS87" s="3">
        <f t="shared" si="110"/>
        <v>100.05568446876028</v>
      </c>
      <c r="CT87" s="3">
        <f t="shared" si="110"/>
        <v>97.111241863838345</v>
      </c>
      <c r="CU87" s="3">
        <f t="shared" si="110"/>
        <v>94.32489008166543</v>
      </c>
      <c r="CV87" s="3">
        <f t="shared" si="110"/>
        <v>91.669260787139478</v>
      </c>
      <c r="CW87" s="3">
        <f t="shared" si="110"/>
        <v>89.124490212436584</v>
      </c>
      <c r="CX87" s="3">
        <f t="shared" si="110"/>
        <v>86.676034980638391</v>
      </c>
      <c r="CY87" s="3">
        <f t="shared" si="110"/>
        <v>84.313127283236582</v>
      </c>
      <c r="CZ87" s="3">
        <f t="shared" si="110"/>
        <v>144.56671670682735</v>
      </c>
      <c r="DA87" s="3">
        <f t="shared" si="110"/>
        <v>137.08240787121426</v>
      </c>
      <c r="DB87" s="3">
        <f t="shared" si="110"/>
        <v>130.88577099741795</v>
      </c>
      <c r="DC87" s="3">
        <f t="shared" si="110"/>
        <v>125.6234310575266</v>
      </c>
      <c r="DD87" s="3">
        <f t="shared" si="110"/>
        <v>121.04488278832594</v>
      </c>
      <c r="DE87" s="3">
        <f t="shared" si="110"/>
        <v>116.97237773229593</v>
      </c>
      <c r="DF87" s="3">
        <f t="shared" si="110"/>
        <v>113.27963070524703</v>
      </c>
      <c r="DG87" s="3">
        <f t="shared" si="110"/>
        <v>109.8767625526347</v>
      </c>
      <c r="DH87" s="3">
        <f t="shared" si="110"/>
        <v>106.69965263985181</v>
      </c>
      <c r="DI87" s="3">
        <f t="shared" si="110"/>
        <v>103.70240950695778</v>
      </c>
      <c r="DJ87" s="3">
        <f t="shared" si="110"/>
        <v>100.85204640994986</v>
      </c>
      <c r="DK87" s="3">
        <f t="shared" si="110"/>
        <v>98.124715963275136</v>
      </c>
      <c r="DL87" s="3">
        <f t="shared" si="110"/>
        <v>95.503047244120424</v>
      </c>
      <c r="DM87" s="3">
        <f t="shared" si="110"/>
        <v>92.974262465327897</v>
      </c>
      <c r="DN87" s="3">
        <f t="shared" si="110"/>
        <v>90.528844896716507</v>
      </c>
      <c r="DO87" s="3">
        <f t="shared" si="110"/>
        <v>88.159596587758401</v>
      </c>
      <c r="DP87" s="3">
        <f t="shared" si="110"/>
        <v>85.86097173103866</v>
      </c>
      <c r="DQ87" s="3">
        <f t="shared" si="110"/>
        <v>83.628604942523083</v>
      </c>
      <c r="DR87" s="3">
        <f t="shared" si="110"/>
        <v>81.458977377911481</v>
      </c>
      <c r="DS87" s="3">
        <f t="shared" si="110"/>
        <v>79.34918032266323</v>
      </c>
      <c r="DT87" s="3">
        <f t="shared" si="110"/>
        <v>194.03322317872008</v>
      </c>
      <c r="DU87" s="3">
        <f t="shared" si="110"/>
        <v>182.29526510944379</v>
      </c>
      <c r="DV87" s="3">
        <f t="shared" si="110"/>
        <v>172.88482861820853</v>
      </c>
      <c r="DW87" s="3">
        <f t="shared" si="110"/>
        <v>165.14815903584477</v>
      </c>
      <c r="DX87" s="3">
        <f t="shared" si="110"/>
        <v>158.62226457086439</v>
      </c>
      <c r="DY87" s="3">
        <f t="shared" si="110"/>
        <v>152.97906184975437</v>
      </c>
      <c r="DZ87" s="3">
        <f t="shared" si="110"/>
        <v>147.98588035671418</v>
      </c>
      <c r="EA87" s="3">
        <f t="shared" si="110"/>
        <v>143.47753437524904</v>
      </c>
      <c r="EB87" s="3">
        <f t="shared" si="110"/>
        <v>139.33657440154172</v>
      </c>
      <c r="EC87" s="3">
        <f>EC85-EC113</f>
        <v>135.47932233021791</v>
      </c>
    </row>
    <row r="88" spans="1:133" s="58" customFormat="1" x14ac:dyDescent="0.25">
      <c r="B88" s="26" t="s">
        <v>78</v>
      </c>
      <c r="C88" s="26"/>
      <c r="D88" s="27">
        <f>1/30*SUM(D87:AG87)</f>
        <v>0</v>
      </c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6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  <c r="CP88" s="3"/>
      <c r="CQ88" s="3"/>
      <c r="CR88" s="3"/>
      <c r="CS88" s="3"/>
      <c r="CT88" s="3"/>
      <c r="CU88" s="3"/>
      <c r="CV88" s="3"/>
      <c r="CW88" s="3"/>
      <c r="CX88" s="3"/>
      <c r="CY88" s="3"/>
      <c r="CZ88" s="3"/>
      <c r="DA88" s="3"/>
      <c r="DB88" s="3"/>
      <c r="DC88" s="3"/>
      <c r="DD88" s="3"/>
    </row>
    <row r="92" spans="1:133" ht="18.75" x14ac:dyDescent="0.3">
      <c r="A92" s="78" t="s">
        <v>87</v>
      </c>
      <c r="B92" s="78"/>
      <c r="C92" s="41"/>
      <c r="D92" s="41"/>
      <c r="E92" s="41"/>
      <c r="F92" s="16"/>
      <c r="G92" s="16"/>
      <c r="H92" s="16"/>
      <c r="I92" s="16"/>
      <c r="J92" s="16"/>
      <c r="K92" s="16"/>
      <c r="L92" s="16"/>
      <c r="M92" s="16"/>
      <c r="N92" s="16"/>
    </row>
    <row r="93" spans="1:133" x14ac:dyDescent="0.25">
      <c r="A93" t="s">
        <v>36</v>
      </c>
      <c r="B93" t="s">
        <v>88</v>
      </c>
      <c r="D93">
        <v>1</v>
      </c>
      <c r="E93">
        <v>2</v>
      </c>
      <c r="F93">
        <v>3</v>
      </c>
      <c r="G93">
        <v>4</v>
      </c>
      <c r="H93">
        <v>5</v>
      </c>
      <c r="I93">
        <v>6</v>
      </c>
      <c r="J93">
        <v>7</v>
      </c>
      <c r="K93">
        <v>8</v>
      </c>
      <c r="L93">
        <v>9</v>
      </c>
      <c r="M93">
        <v>10</v>
      </c>
      <c r="N93">
        <v>11</v>
      </c>
      <c r="O93">
        <v>12</v>
      </c>
      <c r="P93">
        <v>13</v>
      </c>
      <c r="Q93">
        <v>14</v>
      </c>
      <c r="R93">
        <v>15</v>
      </c>
      <c r="S93">
        <v>16</v>
      </c>
      <c r="T93">
        <v>17</v>
      </c>
      <c r="U93">
        <v>18</v>
      </c>
      <c r="V93">
        <v>19</v>
      </c>
      <c r="W93">
        <v>20</v>
      </c>
      <c r="X93">
        <v>21</v>
      </c>
      <c r="Y93">
        <v>22</v>
      </c>
      <c r="Z93">
        <v>23</v>
      </c>
      <c r="AA93">
        <v>24</v>
      </c>
      <c r="AB93">
        <v>25</v>
      </c>
      <c r="AC93">
        <v>26</v>
      </c>
      <c r="AD93">
        <v>27</v>
      </c>
      <c r="AE93">
        <v>28</v>
      </c>
      <c r="AF93">
        <v>29</v>
      </c>
      <c r="AG93" s="5">
        <v>30</v>
      </c>
      <c r="AH93">
        <v>31</v>
      </c>
      <c r="AI93">
        <v>32</v>
      </c>
      <c r="AJ93">
        <v>33</v>
      </c>
      <c r="AK93">
        <v>34</v>
      </c>
      <c r="AL93">
        <v>35</v>
      </c>
      <c r="AM93">
        <v>36</v>
      </c>
      <c r="AN93">
        <v>37</v>
      </c>
      <c r="AO93">
        <v>38</v>
      </c>
      <c r="AP93">
        <v>39</v>
      </c>
      <c r="AQ93">
        <v>40</v>
      </c>
      <c r="AR93">
        <v>41</v>
      </c>
      <c r="AS93">
        <v>42</v>
      </c>
      <c r="AT93">
        <v>43</v>
      </c>
      <c r="AU93">
        <v>44</v>
      </c>
      <c r="AV93">
        <v>45</v>
      </c>
      <c r="AW93">
        <v>46</v>
      </c>
      <c r="AX93">
        <v>47</v>
      </c>
      <c r="AY93">
        <v>48</v>
      </c>
      <c r="AZ93">
        <v>49</v>
      </c>
      <c r="BA93">
        <v>50</v>
      </c>
      <c r="BB93">
        <v>51</v>
      </c>
      <c r="BC93">
        <v>52</v>
      </c>
      <c r="BD93">
        <v>53</v>
      </c>
      <c r="BE93">
        <v>54</v>
      </c>
      <c r="BF93">
        <v>55</v>
      </c>
      <c r="BG93">
        <v>56</v>
      </c>
      <c r="BH93">
        <v>57</v>
      </c>
      <c r="BI93">
        <v>58</v>
      </c>
      <c r="BJ93">
        <v>59</v>
      </c>
      <c r="BK93">
        <v>60</v>
      </c>
      <c r="BL93">
        <v>61</v>
      </c>
      <c r="BM93">
        <v>62</v>
      </c>
      <c r="BN93">
        <v>63</v>
      </c>
      <c r="BO93">
        <v>64</v>
      </c>
      <c r="BP93">
        <v>65</v>
      </c>
      <c r="BQ93">
        <v>66</v>
      </c>
      <c r="BR93">
        <v>67</v>
      </c>
      <c r="BS93">
        <v>68</v>
      </c>
      <c r="BT93">
        <v>69</v>
      </c>
      <c r="BU93">
        <v>70</v>
      </c>
      <c r="BV93">
        <v>71</v>
      </c>
      <c r="BW93">
        <v>72</v>
      </c>
      <c r="BX93">
        <v>73</v>
      </c>
      <c r="BY93">
        <v>74</v>
      </c>
      <c r="BZ93">
        <v>75</v>
      </c>
      <c r="CA93">
        <v>76</v>
      </c>
      <c r="CB93">
        <v>77</v>
      </c>
      <c r="CC93">
        <v>78</v>
      </c>
      <c r="CD93">
        <v>79</v>
      </c>
      <c r="CE93" s="30">
        <v>80</v>
      </c>
    </row>
    <row r="94" spans="1:133" s="17" customFormat="1" x14ac:dyDescent="0.25">
      <c r="A94" s="17" t="s">
        <v>45</v>
      </c>
      <c r="B94" s="17" t="s">
        <v>46</v>
      </c>
      <c r="D94" s="17">
        <v>0</v>
      </c>
      <c r="E94" s="17">
        <v>0</v>
      </c>
      <c r="F94" s="17">
        <v>0</v>
      </c>
      <c r="G94" s="17">
        <v>0</v>
      </c>
      <c r="H94" s="17">
        <v>0</v>
      </c>
      <c r="I94" s="17">
        <v>0</v>
      </c>
      <c r="J94" s="17">
        <v>0</v>
      </c>
      <c r="K94" s="17">
        <v>0</v>
      </c>
      <c r="L94" s="17">
        <v>0</v>
      </c>
      <c r="M94" s="17">
        <v>0</v>
      </c>
      <c r="N94" s="17">
        <v>0</v>
      </c>
      <c r="O94" s="17">
        <v>0</v>
      </c>
      <c r="P94" s="17">
        <v>0</v>
      </c>
      <c r="Q94" s="17">
        <v>0</v>
      </c>
      <c r="R94" s="17">
        <v>0</v>
      </c>
      <c r="S94" s="17">
        <v>0</v>
      </c>
      <c r="T94" s="17">
        <v>0</v>
      </c>
      <c r="U94" s="17">
        <v>0</v>
      </c>
      <c r="V94" s="17">
        <v>0</v>
      </c>
      <c r="W94" s="17">
        <v>0</v>
      </c>
      <c r="X94" s="17">
        <v>0</v>
      </c>
      <c r="Y94" s="17">
        <v>0</v>
      </c>
      <c r="Z94" s="17">
        <v>0</v>
      </c>
      <c r="AA94" s="17">
        <v>0</v>
      </c>
      <c r="AB94" s="17">
        <v>0</v>
      </c>
      <c r="AC94" s="17">
        <v>0</v>
      </c>
      <c r="AD94" s="17">
        <v>0</v>
      </c>
      <c r="AE94" s="17">
        <v>0</v>
      </c>
      <c r="AF94" s="17">
        <v>0</v>
      </c>
      <c r="AG94" s="12">
        <v>0</v>
      </c>
      <c r="AH94" s="29">
        <v>0</v>
      </c>
      <c r="AI94" s="29">
        <v>0</v>
      </c>
      <c r="AJ94" s="29">
        <v>0</v>
      </c>
      <c r="AK94" s="29">
        <v>0</v>
      </c>
      <c r="AL94" s="29">
        <v>0</v>
      </c>
      <c r="AM94" s="29">
        <v>0</v>
      </c>
      <c r="AN94" s="29">
        <v>0</v>
      </c>
      <c r="AO94" s="29">
        <v>0</v>
      </c>
      <c r="AP94" s="29">
        <v>0</v>
      </c>
      <c r="AQ94" s="29">
        <v>0</v>
      </c>
      <c r="AR94" s="29">
        <v>0</v>
      </c>
      <c r="AS94" s="29">
        <v>0</v>
      </c>
      <c r="AT94" s="29">
        <v>0</v>
      </c>
      <c r="AU94" s="29">
        <v>0</v>
      </c>
      <c r="AV94" s="29">
        <v>0</v>
      </c>
      <c r="AW94" s="29">
        <v>0</v>
      </c>
      <c r="AX94" s="29">
        <v>0</v>
      </c>
      <c r="AY94" s="29">
        <v>0</v>
      </c>
      <c r="AZ94" s="29">
        <v>0</v>
      </c>
      <c r="BA94" s="29">
        <v>0</v>
      </c>
      <c r="BB94" s="29">
        <v>0</v>
      </c>
      <c r="BC94" s="29">
        <v>0</v>
      </c>
      <c r="BD94" s="29">
        <v>0</v>
      </c>
      <c r="BE94" s="29">
        <v>0</v>
      </c>
      <c r="BF94" s="29">
        <v>0</v>
      </c>
      <c r="BG94" s="29">
        <v>0</v>
      </c>
      <c r="BH94" s="29">
        <v>0</v>
      </c>
      <c r="BI94" s="29">
        <v>0</v>
      </c>
      <c r="BJ94" s="29">
        <v>0</v>
      </c>
      <c r="BK94" s="29">
        <v>0</v>
      </c>
      <c r="BL94" s="29">
        <v>0</v>
      </c>
      <c r="BM94" s="29">
        <v>0</v>
      </c>
      <c r="BN94" s="29">
        <v>0</v>
      </c>
      <c r="BO94" s="29">
        <v>0</v>
      </c>
      <c r="BP94" s="29">
        <v>0</v>
      </c>
      <c r="BQ94" s="29">
        <v>0</v>
      </c>
      <c r="BR94" s="29">
        <v>0</v>
      </c>
      <c r="BS94" s="29">
        <v>0</v>
      </c>
      <c r="BT94" s="29">
        <v>0</v>
      </c>
      <c r="BU94" s="29">
        <v>0</v>
      </c>
      <c r="BV94" s="29">
        <v>0</v>
      </c>
      <c r="BW94" s="29">
        <v>0</v>
      </c>
      <c r="BX94" s="29">
        <v>0</v>
      </c>
      <c r="BY94" s="29">
        <v>0</v>
      </c>
      <c r="BZ94" s="29">
        <v>0</v>
      </c>
      <c r="CA94" s="29">
        <v>0</v>
      </c>
      <c r="CB94" s="29">
        <v>0</v>
      </c>
      <c r="CC94" s="29">
        <v>0</v>
      </c>
      <c r="CD94" s="29">
        <v>0</v>
      </c>
      <c r="CE94" s="31">
        <v>80</v>
      </c>
    </row>
    <row r="95" spans="1:133" x14ac:dyDescent="0.25">
      <c r="A95" t="s">
        <v>51</v>
      </c>
      <c r="B95" t="s">
        <v>52</v>
      </c>
      <c r="C95" s="13">
        <v>1</v>
      </c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14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19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</row>
    <row r="96" spans="1:133" x14ac:dyDescent="0.25">
      <c r="A96" t="s">
        <v>35</v>
      </c>
      <c r="B96" t="s">
        <v>4</v>
      </c>
      <c r="C96" s="13">
        <v>0.56999999999999995</v>
      </c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14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</row>
    <row r="97" spans="1:83" x14ac:dyDescent="0.25">
      <c r="A97" t="s">
        <v>53</v>
      </c>
      <c r="B97" t="s">
        <v>54</v>
      </c>
      <c r="C97" s="13"/>
      <c r="D97" s="3">
        <f>D94*$C$96*$C$95</f>
        <v>0</v>
      </c>
      <c r="E97" s="3">
        <f>E94*$C$96*$C$95</f>
        <v>0</v>
      </c>
      <c r="F97" s="3">
        <f t="shared" ref="F97:BP97" si="111">F94*$C$96*$C$95</f>
        <v>0</v>
      </c>
      <c r="G97" s="3">
        <f t="shared" si="111"/>
        <v>0</v>
      </c>
      <c r="H97" s="3">
        <f t="shared" si="111"/>
        <v>0</v>
      </c>
      <c r="I97" s="3">
        <f t="shared" si="111"/>
        <v>0</v>
      </c>
      <c r="J97" s="3">
        <f t="shared" si="111"/>
        <v>0</v>
      </c>
      <c r="K97" s="3">
        <f t="shared" si="111"/>
        <v>0</v>
      </c>
      <c r="L97" s="3">
        <f t="shared" si="111"/>
        <v>0</v>
      </c>
      <c r="M97" s="3">
        <f t="shared" si="111"/>
        <v>0</v>
      </c>
      <c r="N97" s="3">
        <f t="shared" si="111"/>
        <v>0</v>
      </c>
      <c r="O97" s="3">
        <f t="shared" si="111"/>
        <v>0</v>
      </c>
      <c r="P97" s="3">
        <f t="shared" si="111"/>
        <v>0</v>
      </c>
      <c r="Q97" s="3">
        <f t="shared" si="111"/>
        <v>0</v>
      </c>
      <c r="R97" s="3">
        <f t="shared" si="111"/>
        <v>0</v>
      </c>
      <c r="S97" s="3">
        <f t="shared" si="111"/>
        <v>0</v>
      </c>
      <c r="T97" s="3">
        <f t="shared" si="111"/>
        <v>0</v>
      </c>
      <c r="U97" s="3">
        <f t="shared" si="111"/>
        <v>0</v>
      </c>
      <c r="V97" s="3">
        <f t="shared" si="111"/>
        <v>0</v>
      </c>
      <c r="W97" s="3">
        <f t="shared" si="111"/>
        <v>0</v>
      </c>
      <c r="X97" s="3">
        <f t="shared" si="111"/>
        <v>0</v>
      </c>
      <c r="Y97" s="3">
        <f t="shared" si="111"/>
        <v>0</v>
      </c>
      <c r="Z97" s="3">
        <f t="shared" si="111"/>
        <v>0</v>
      </c>
      <c r="AA97" s="3">
        <f t="shared" si="111"/>
        <v>0</v>
      </c>
      <c r="AB97" s="3">
        <f t="shared" si="111"/>
        <v>0</v>
      </c>
      <c r="AC97" s="3">
        <f t="shared" si="111"/>
        <v>0</v>
      </c>
      <c r="AD97" s="3">
        <f t="shared" si="111"/>
        <v>0</v>
      </c>
      <c r="AE97" s="3">
        <f t="shared" si="111"/>
        <v>0</v>
      </c>
      <c r="AF97" s="3">
        <f t="shared" si="111"/>
        <v>0</v>
      </c>
      <c r="AG97" s="6">
        <f t="shared" si="111"/>
        <v>0</v>
      </c>
      <c r="AH97" s="3">
        <f t="shared" si="111"/>
        <v>0</v>
      </c>
      <c r="AI97" s="3">
        <f t="shared" si="111"/>
        <v>0</v>
      </c>
      <c r="AJ97" s="3">
        <f t="shared" si="111"/>
        <v>0</v>
      </c>
      <c r="AK97" s="3">
        <f t="shared" si="111"/>
        <v>0</v>
      </c>
      <c r="AL97" s="3">
        <f t="shared" si="111"/>
        <v>0</v>
      </c>
      <c r="AM97" s="3">
        <f t="shared" si="111"/>
        <v>0</v>
      </c>
      <c r="AN97" s="3">
        <f t="shared" si="111"/>
        <v>0</v>
      </c>
      <c r="AO97" s="3">
        <f t="shared" si="111"/>
        <v>0</v>
      </c>
      <c r="AP97" s="3">
        <f t="shared" si="111"/>
        <v>0</v>
      </c>
      <c r="AQ97" s="3">
        <f t="shared" si="111"/>
        <v>0</v>
      </c>
      <c r="AR97" s="3">
        <f t="shared" si="111"/>
        <v>0</v>
      </c>
      <c r="AS97" s="3">
        <f t="shared" si="111"/>
        <v>0</v>
      </c>
      <c r="AT97" s="3">
        <f t="shared" si="111"/>
        <v>0</v>
      </c>
      <c r="AU97" s="3">
        <f t="shared" si="111"/>
        <v>0</v>
      </c>
      <c r="AV97" s="3">
        <f t="shared" si="111"/>
        <v>0</v>
      </c>
      <c r="AW97" s="3">
        <f t="shared" si="111"/>
        <v>0</v>
      </c>
      <c r="AX97" s="3">
        <f t="shared" si="111"/>
        <v>0</v>
      </c>
      <c r="AY97" s="3">
        <f t="shared" si="111"/>
        <v>0</v>
      </c>
      <c r="AZ97" s="3">
        <f t="shared" si="111"/>
        <v>0</v>
      </c>
      <c r="BA97" s="3">
        <f t="shared" si="111"/>
        <v>0</v>
      </c>
      <c r="BB97" s="3">
        <f t="shared" si="111"/>
        <v>0</v>
      </c>
      <c r="BC97" s="3">
        <f t="shared" si="111"/>
        <v>0</v>
      </c>
      <c r="BD97" s="3">
        <f t="shared" si="111"/>
        <v>0</v>
      </c>
      <c r="BE97" s="3">
        <f t="shared" si="111"/>
        <v>0</v>
      </c>
      <c r="BF97" s="3">
        <f t="shared" si="111"/>
        <v>0</v>
      </c>
      <c r="BG97" s="3">
        <f t="shared" si="111"/>
        <v>0</v>
      </c>
      <c r="BH97" s="3">
        <f t="shared" si="111"/>
        <v>0</v>
      </c>
      <c r="BI97" s="3">
        <f t="shared" si="111"/>
        <v>0</v>
      </c>
      <c r="BJ97" s="3">
        <f t="shared" si="111"/>
        <v>0</v>
      </c>
      <c r="BK97" s="3">
        <f t="shared" si="111"/>
        <v>0</v>
      </c>
      <c r="BL97" s="3">
        <f t="shared" si="111"/>
        <v>0</v>
      </c>
      <c r="BM97" s="3">
        <f t="shared" si="111"/>
        <v>0</v>
      </c>
      <c r="BN97" s="3">
        <f t="shared" si="111"/>
        <v>0</v>
      </c>
      <c r="BO97" s="3">
        <f t="shared" si="111"/>
        <v>0</v>
      </c>
      <c r="BP97" s="3">
        <f t="shared" si="111"/>
        <v>0</v>
      </c>
      <c r="BQ97" s="3">
        <f t="shared" ref="BQ97:CE97" si="112">BQ94*$C$96*$C$95</f>
        <v>0</v>
      </c>
      <c r="BR97" s="3">
        <f t="shared" si="112"/>
        <v>0</v>
      </c>
      <c r="BS97" s="3">
        <f t="shared" si="112"/>
        <v>0</v>
      </c>
      <c r="BT97" s="3">
        <f t="shared" si="112"/>
        <v>0</v>
      </c>
      <c r="BU97" s="3">
        <f t="shared" si="112"/>
        <v>0</v>
      </c>
      <c r="BV97" s="3">
        <f t="shared" si="112"/>
        <v>0</v>
      </c>
      <c r="BW97" s="3">
        <f t="shared" si="112"/>
        <v>0</v>
      </c>
      <c r="BX97" s="3">
        <f t="shared" si="112"/>
        <v>0</v>
      </c>
      <c r="BY97" s="3">
        <f t="shared" si="112"/>
        <v>0</v>
      </c>
      <c r="BZ97" s="3">
        <f t="shared" si="112"/>
        <v>0</v>
      </c>
      <c r="CA97" s="3">
        <f t="shared" si="112"/>
        <v>0</v>
      </c>
      <c r="CB97" s="3">
        <f t="shared" si="112"/>
        <v>0</v>
      </c>
      <c r="CC97" s="3">
        <f t="shared" si="112"/>
        <v>0</v>
      </c>
      <c r="CD97" s="3">
        <f t="shared" si="112"/>
        <v>0</v>
      </c>
      <c r="CE97" s="2">
        <f t="shared" si="112"/>
        <v>45.599999999999994</v>
      </c>
    </row>
    <row r="98" spans="1:83" x14ac:dyDescent="0.25">
      <c r="A98" t="s">
        <v>55</v>
      </c>
      <c r="B98" t="s">
        <v>56</v>
      </c>
      <c r="C98" s="13"/>
      <c r="D98" s="3">
        <f>D97*0.475</f>
        <v>0</v>
      </c>
      <c r="E98" s="3">
        <f>E97*0.475</f>
        <v>0</v>
      </c>
      <c r="F98" s="3">
        <f t="shared" ref="F98:T98" si="113">F97*0.475</f>
        <v>0</v>
      </c>
      <c r="G98" s="3">
        <f t="shared" si="113"/>
        <v>0</v>
      </c>
      <c r="H98" s="3">
        <f t="shared" si="113"/>
        <v>0</v>
      </c>
      <c r="I98" s="3">
        <f t="shared" si="113"/>
        <v>0</v>
      </c>
      <c r="J98" s="3">
        <f t="shared" si="113"/>
        <v>0</v>
      </c>
      <c r="K98" s="3">
        <f t="shared" si="113"/>
        <v>0</v>
      </c>
      <c r="L98" s="3">
        <f t="shared" si="113"/>
        <v>0</v>
      </c>
      <c r="M98" s="3">
        <f t="shared" si="113"/>
        <v>0</v>
      </c>
      <c r="N98" s="3">
        <f t="shared" si="113"/>
        <v>0</v>
      </c>
      <c r="O98" s="3">
        <f t="shared" si="113"/>
        <v>0</v>
      </c>
      <c r="P98" s="3">
        <f t="shared" si="113"/>
        <v>0</v>
      </c>
      <c r="Q98" s="3">
        <f t="shared" si="113"/>
        <v>0</v>
      </c>
      <c r="R98" s="3">
        <f t="shared" si="113"/>
        <v>0</v>
      </c>
      <c r="S98" s="3">
        <f t="shared" si="113"/>
        <v>0</v>
      </c>
      <c r="T98" s="3">
        <f t="shared" si="113"/>
        <v>0</v>
      </c>
      <c r="U98" s="3">
        <f>U97*0.475</f>
        <v>0</v>
      </c>
      <c r="V98" s="3">
        <f t="shared" ref="V98:CD98" si="114">V97*0.475</f>
        <v>0</v>
      </c>
      <c r="W98" s="3">
        <f t="shared" si="114"/>
        <v>0</v>
      </c>
      <c r="X98" s="3">
        <f t="shared" si="114"/>
        <v>0</v>
      </c>
      <c r="Y98" s="3">
        <f t="shared" si="114"/>
        <v>0</v>
      </c>
      <c r="Z98" s="3">
        <f t="shared" si="114"/>
        <v>0</v>
      </c>
      <c r="AA98" s="3">
        <f t="shared" si="114"/>
        <v>0</v>
      </c>
      <c r="AB98" s="3">
        <f t="shared" si="114"/>
        <v>0</v>
      </c>
      <c r="AC98" s="3">
        <f t="shared" si="114"/>
        <v>0</v>
      </c>
      <c r="AD98" s="3">
        <f t="shared" si="114"/>
        <v>0</v>
      </c>
      <c r="AE98" s="3">
        <f t="shared" si="114"/>
        <v>0</v>
      </c>
      <c r="AF98" s="3">
        <f t="shared" si="114"/>
        <v>0</v>
      </c>
      <c r="AG98" s="6">
        <f t="shared" si="114"/>
        <v>0</v>
      </c>
      <c r="AH98" s="3">
        <f t="shared" si="114"/>
        <v>0</v>
      </c>
      <c r="AI98" s="3">
        <f t="shared" si="114"/>
        <v>0</v>
      </c>
      <c r="AJ98" s="3">
        <f t="shared" si="114"/>
        <v>0</v>
      </c>
      <c r="AK98" s="3">
        <f t="shared" si="114"/>
        <v>0</v>
      </c>
      <c r="AL98" s="3">
        <f t="shared" si="114"/>
        <v>0</v>
      </c>
      <c r="AM98" s="3">
        <f t="shared" si="114"/>
        <v>0</v>
      </c>
      <c r="AN98" s="3">
        <f t="shared" si="114"/>
        <v>0</v>
      </c>
      <c r="AO98" s="3">
        <f t="shared" si="114"/>
        <v>0</v>
      </c>
      <c r="AP98" s="3">
        <f t="shared" si="114"/>
        <v>0</v>
      </c>
      <c r="AQ98" s="3">
        <f t="shared" si="114"/>
        <v>0</v>
      </c>
      <c r="AR98" s="3">
        <f t="shared" si="114"/>
        <v>0</v>
      </c>
      <c r="AS98" s="3">
        <f t="shared" si="114"/>
        <v>0</v>
      </c>
      <c r="AT98" s="3">
        <f t="shared" si="114"/>
        <v>0</v>
      </c>
      <c r="AU98" s="3">
        <f t="shared" si="114"/>
        <v>0</v>
      </c>
      <c r="AV98" s="3">
        <f t="shared" si="114"/>
        <v>0</v>
      </c>
      <c r="AW98" s="3">
        <f t="shared" si="114"/>
        <v>0</v>
      </c>
      <c r="AX98" s="3">
        <f t="shared" si="114"/>
        <v>0</v>
      </c>
      <c r="AY98" s="3">
        <f t="shared" si="114"/>
        <v>0</v>
      </c>
      <c r="AZ98" s="3">
        <f t="shared" si="114"/>
        <v>0</v>
      </c>
      <c r="BA98" s="3">
        <f t="shared" si="114"/>
        <v>0</v>
      </c>
      <c r="BB98" s="3">
        <f t="shared" si="114"/>
        <v>0</v>
      </c>
      <c r="BC98" s="3">
        <f t="shared" si="114"/>
        <v>0</v>
      </c>
      <c r="BD98" s="3">
        <f t="shared" si="114"/>
        <v>0</v>
      </c>
      <c r="BE98" s="3">
        <f t="shared" si="114"/>
        <v>0</v>
      </c>
      <c r="BF98" s="3">
        <f t="shared" si="114"/>
        <v>0</v>
      </c>
      <c r="BG98" s="3">
        <f t="shared" si="114"/>
        <v>0</v>
      </c>
      <c r="BH98" s="3">
        <f t="shared" si="114"/>
        <v>0</v>
      </c>
      <c r="BI98" s="3">
        <f t="shared" si="114"/>
        <v>0</v>
      </c>
      <c r="BJ98" s="3">
        <f t="shared" si="114"/>
        <v>0</v>
      </c>
      <c r="BK98" s="3">
        <f t="shared" si="114"/>
        <v>0</v>
      </c>
      <c r="BL98" s="3">
        <f t="shared" si="114"/>
        <v>0</v>
      </c>
      <c r="BM98" s="3">
        <f t="shared" si="114"/>
        <v>0</v>
      </c>
      <c r="BN98" s="3">
        <f t="shared" si="114"/>
        <v>0</v>
      </c>
      <c r="BO98" s="3">
        <f t="shared" si="114"/>
        <v>0</v>
      </c>
      <c r="BP98" s="3">
        <f t="shared" si="114"/>
        <v>0</v>
      </c>
      <c r="BQ98" s="3">
        <f t="shared" si="114"/>
        <v>0</v>
      </c>
      <c r="BR98" s="3">
        <f t="shared" si="114"/>
        <v>0</v>
      </c>
      <c r="BS98" s="3">
        <f t="shared" si="114"/>
        <v>0</v>
      </c>
      <c r="BT98" s="3">
        <f t="shared" si="114"/>
        <v>0</v>
      </c>
      <c r="BU98" s="3">
        <f t="shared" si="114"/>
        <v>0</v>
      </c>
      <c r="BV98" s="3">
        <f t="shared" si="114"/>
        <v>0</v>
      </c>
      <c r="BW98" s="3">
        <f t="shared" si="114"/>
        <v>0</v>
      </c>
      <c r="BX98" s="3">
        <f t="shared" si="114"/>
        <v>0</v>
      </c>
      <c r="BY98" s="3">
        <f t="shared" si="114"/>
        <v>0</v>
      </c>
      <c r="BZ98" s="3">
        <f t="shared" si="114"/>
        <v>0</v>
      </c>
      <c r="CA98" s="3">
        <f t="shared" si="114"/>
        <v>0</v>
      </c>
      <c r="CB98" s="3">
        <f t="shared" si="114"/>
        <v>0</v>
      </c>
      <c r="CC98" s="3">
        <f t="shared" si="114"/>
        <v>0</v>
      </c>
      <c r="CD98" s="3">
        <f t="shared" si="114"/>
        <v>0</v>
      </c>
      <c r="CE98" s="2">
        <f>CE97*0.475</f>
        <v>21.659999999999997</v>
      </c>
    </row>
    <row r="99" spans="1:83" x14ac:dyDescent="0.25">
      <c r="A99" t="s">
        <v>57</v>
      </c>
      <c r="C99" s="20">
        <f>50%</f>
        <v>0.5</v>
      </c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14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</row>
    <row r="100" spans="1:83" x14ac:dyDescent="0.25">
      <c r="A100" s="21" t="s">
        <v>58</v>
      </c>
      <c r="C100" s="13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14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</row>
    <row r="101" spans="1:83" x14ac:dyDescent="0.25">
      <c r="A101" s="21" t="s">
        <v>59</v>
      </c>
      <c r="C101" s="13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14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4">
        <v>0.25</v>
      </c>
    </row>
    <row r="102" spans="1:83" x14ac:dyDescent="0.25">
      <c r="A102" s="21" t="s">
        <v>60</v>
      </c>
      <c r="C102" s="13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8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4">
        <v>0.25</v>
      </c>
    </row>
    <row r="103" spans="1:83" x14ac:dyDescent="0.25">
      <c r="A103" s="21" t="s">
        <v>61</v>
      </c>
      <c r="C103" s="13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14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4">
        <v>0.5</v>
      </c>
    </row>
    <row r="104" spans="1:83" x14ac:dyDescent="0.25">
      <c r="A104" t="s">
        <v>62</v>
      </c>
      <c r="C104" s="13"/>
      <c r="D104" s="3">
        <f>IF(D98=0,0,D98*D100)</f>
        <v>0</v>
      </c>
      <c r="E104" s="3">
        <f t="shared" ref="E104:BP104" si="115">IF(E98=0,0,E98*E100)</f>
        <v>0</v>
      </c>
      <c r="F104" s="3">
        <f t="shared" si="115"/>
        <v>0</v>
      </c>
      <c r="G104" s="3">
        <f t="shared" si="115"/>
        <v>0</v>
      </c>
      <c r="H104" s="3">
        <f t="shared" si="115"/>
        <v>0</v>
      </c>
      <c r="I104" s="3">
        <f t="shared" si="115"/>
        <v>0</v>
      </c>
      <c r="J104" s="3">
        <f t="shared" si="115"/>
        <v>0</v>
      </c>
      <c r="K104" s="3">
        <f t="shared" si="115"/>
        <v>0</v>
      </c>
      <c r="L104" s="3">
        <f t="shared" si="115"/>
        <v>0</v>
      </c>
      <c r="M104" s="3">
        <f t="shared" si="115"/>
        <v>0</v>
      </c>
      <c r="N104" s="3">
        <f t="shared" si="115"/>
        <v>0</v>
      </c>
      <c r="O104" s="3">
        <f t="shared" si="115"/>
        <v>0</v>
      </c>
      <c r="P104" s="3">
        <f t="shared" si="115"/>
        <v>0</v>
      </c>
      <c r="Q104" s="3">
        <f t="shared" si="115"/>
        <v>0</v>
      </c>
      <c r="R104" s="3">
        <f t="shared" si="115"/>
        <v>0</v>
      </c>
      <c r="S104" s="3">
        <f t="shared" si="115"/>
        <v>0</v>
      </c>
      <c r="T104" s="3">
        <f t="shared" si="115"/>
        <v>0</v>
      </c>
      <c r="U104" s="3">
        <f t="shared" si="115"/>
        <v>0</v>
      </c>
      <c r="V104" s="3">
        <f t="shared" si="115"/>
        <v>0</v>
      </c>
      <c r="W104" s="3">
        <f t="shared" si="115"/>
        <v>0</v>
      </c>
      <c r="X104" s="3">
        <f t="shared" si="115"/>
        <v>0</v>
      </c>
      <c r="Y104" s="3">
        <f t="shared" si="115"/>
        <v>0</v>
      </c>
      <c r="Z104" s="3">
        <f t="shared" si="115"/>
        <v>0</v>
      </c>
      <c r="AA104" s="3">
        <f t="shared" si="115"/>
        <v>0</v>
      </c>
      <c r="AB104" s="3">
        <f t="shared" si="115"/>
        <v>0</v>
      </c>
      <c r="AC104" s="3">
        <f t="shared" si="115"/>
        <v>0</v>
      </c>
      <c r="AD104" s="3">
        <f t="shared" si="115"/>
        <v>0</v>
      </c>
      <c r="AE104" s="3">
        <f t="shared" si="115"/>
        <v>0</v>
      </c>
      <c r="AF104" s="3">
        <f t="shared" si="115"/>
        <v>0</v>
      </c>
      <c r="AG104" s="6">
        <f t="shared" si="115"/>
        <v>0</v>
      </c>
      <c r="AH104" s="3">
        <f t="shared" si="115"/>
        <v>0</v>
      </c>
      <c r="AI104" s="3">
        <f t="shared" si="115"/>
        <v>0</v>
      </c>
      <c r="AJ104" s="3">
        <f t="shared" si="115"/>
        <v>0</v>
      </c>
      <c r="AK104" s="3">
        <f t="shared" si="115"/>
        <v>0</v>
      </c>
      <c r="AL104" s="3">
        <f t="shared" si="115"/>
        <v>0</v>
      </c>
      <c r="AM104" s="3">
        <f t="shared" si="115"/>
        <v>0</v>
      </c>
      <c r="AN104" s="3">
        <f t="shared" si="115"/>
        <v>0</v>
      </c>
      <c r="AO104" s="3">
        <f t="shared" si="115"/>
        <v>0</v>
      </c>
      <c r="AP104" s="3">
        <f t="shared" si="115"/>
        <v>0</v>
      </c>
      <c r="AQ104" s="3">
        <f t="shared" si="115"/>
        <v>0</v>
      </c>
      <c r="AR104" s="3">
        <f t="shared" si="115"/>
        <v>0</v>
      </c>
      <c r="AS104" s="3">
        <f t="shared" si="115"/>
        <v>0</v>
      </c>
      <c r="AT104" s="3">
        <f t="shared" si="115"/>
        <v>0</v>
      </c>
      <c r="AU104" s="3">
        <f t="shared" si="115"/>
        <v>0</v>
      </c>
      <c r="AV104" s="3">
        <f t="shared" si="115"/>
        <v>0</v>
      </c>
      <c r="AW104" s="3">
        <f t="shared" si="115"/>
        <v>0</v>
      </c>
      <c r="AX104" s="3">
        <f t="shared" si="115"/>
        <v>0</v>
      </c>
      <c r="AY104" s="3">
        <f t="shared" si="115"/>
        <v>0</v>
      </c>
      <c r="AZ104" s="3">
        <f t="shared" si="115"/>
        <v>0</v>
      </c>
      <c r="BA104" s="3">
        <f t="shared" si="115"/>
        <v>0</v>
      </c>
      <c r="BB104" s="3">
        <f t="shared" si="115"/>
        <v>0</v>
      </c>
      <c r="BC104" s="3">
        <f t="shared" si="115"/>
        <v>0</v>
      </c>
      <c r="BD104" s="3">
        <f t="shared" si="115"/>
        <v>0</v>
      </c>
      <c r="BE104" s="3">
        <f t="shared" si="115"/>
        <v>0</v>
      </c>
      <c r="BF104" s="3">
        <f t="shared" si="115"/>
        <v>0</v>
      </c>
      <c r="BG104" s="3">
        <f t="shared" si="115"/>
        <v>0</v>
      </c>
      <c r="BH104" s="3">
        <f t="shared" si="115"/>
        <v>0</v>
      </c>
      <c r="BI104" s="3">
        <f t="shared" si="115"/>
        <v>0</v>
      </c>
      <c r="BJ104" s="3">
        <f t="shared" si="115"/>
        <v>0</v>
      </c>
      <c r="BK104" s="3">
        <f t="shared" si="115"/>
        <v>0</v>
      </c>
      <c r="BL104" s="3">
        <f t="shared" si="115"/>
        <v>0</v>
      </c>
      <c r="BM104" s="3">
        <f t="shared" si="115"/>
        <v>0</v>
      </c>
      <c r="BN104" s="3">
        <f t="shared" si="115"/>
        <v>0</v>
      </c>
      <c r="BO104" s="3">
        <f t="shared" si="115"/>
        <v>0</v>
      </c>
      <c r="BP104" s="3">
        <f t="shared" si="115"/>
        <v>0</v>
      </c>
      <c r="BQ104" s="3">
        <f t="shared" ref="BQ104:CD104" si="116">IF(BQ98=0,0,BQ98*BQ100)</f>
        <v>0</v>
      </c>
      <c r="BR104" s="3">
        <f t="shared" si="116"/>
        <v>0</v>
      </c>
      <c r="BS104" s="3">
        <f t="shared" si="116"/>
        <v>0</v>
      </c>
      <c r="BT104" s="3">
        <f t="shared" si="116"/>
        <v>0</v>
      </c>
      <c r="BU104" s="3">
        <f t="shared" si="116"/>
        <v>0</v>
      </c>
      <c r="BV104" s="3">
        <f t="shared" si="116"/>
        <v>0</v>
      </c>
      <c r="BW104" s="3">
        <f t="shared" si="116"/>
        <v>0</v>
      </c>
      <c r="BX104" s="3">
        <f t="shared" si="116"/>
        <v>0</v>
      </c>
      <c r="BY104" s="3">
        <f t="shared" si="116"/>
        <v>0</v>
      </c>
      <c r="BZ104" s="3">
        <f t="shared" si="116"/>
        <v>0</v>
      </c>
      <c r="CA104" s="3">
        <f t="shared" si="116"/>
        <v>0</v>
      </c>
      <c r="CB104" s="3">
        <f t="shared" si="116"/>
        <v>0</v>
      </c>
      <c r="CC104" s="3">
        <f t="shared" si="116"/>
        <v>0</v>
      </c>
      <c r="CD104" s="3">
        <f t="shared" si="116"/>
        <v>0</v>
      </c>
      <c r="CE104" s="3">
        <f>IF(CE98=0,0,CE98*CE100)</f>
        <v>0</v>
      </c>
    </row>
    <row r="105" spans="1:83" x14ac:dyDescent="0.25">
      <c r="A105" t="s">
        <v>63</v>
      </c>
      <c r="C105" s="13"/>
      <c r="D105" s="3">
        <f>IF(D98=0,0,D98*D101)</f>
        <v>0</v>
      </c>
      <c r="E105" s="3">
        <f t="shared" ref="E105:BO105" si="117">IF(E98=0,0,E98*E101)</f>
        <v>0</v>
      </c>
      <c r="F105" s="3">
        <f t="shared" si="117"/>
        <v>0</v>
      </c>
      <c r="G105" s="3">
        <f t="shared" si="117"/>
        <v>0</v>
      </c>
      <c r="H105" s="3">
        <f t="shared" si="117"/>
        <v>0</v>
      </c>
      <c r="I105" s="3">
        <f t="shared" si="117"/>
        <v>0</v>
      </c>
      <c r="J105" s="3">
        <f t="shared" si="117"/>
        <v>0</v>
      </c>
      <c r="K105" s="3">
        <f t="shared" si="117"/>
        <v>0</v>
      </c>
      <c r="L105" s="3">
        <f t="shared" si="117"/>
        <v>0</v>
      </c>
      <c r="M105" s="3">
        <f t="shared" si="117"/>
        <v>0</v>
      </c>
      <c r="N105" s="3">
        <f t="shared" si="117"/>
        <v>0</v>
      </c>
      <c r="O105" s="3">
        <f t="shared" si="117"/>
        <v>0</v>
      </c>
      <c r="P105" s="3">
        <f t="shared" si="117"/>
        <v>0</v>
      </c>
      <c r="Q105" s="3">
        <f t="shared" si="117"/>
        <v>0</v>
      </c>
      <c r="R105" s="3">
        <f t="shared" si="117"/>
        <v>0</v>
      </c>
      <c r="S105" s="3">
        <f t="shared" si="117"/>
        <v>0</v>
      </c>
      <c r="T105" s="3">
        <f t="shared" si="117"/>
        <v>0</v>
      </c>
      <c r="U105" s="3">
        <f t="shared" si="117"/>
        <v>0</v>
      </c>
      <c r="V105" s="3">
        <f t="shared" si="117"/>
        <v>0</v>
      </c>
      <c r="W105" s="3">
        <f t="shared" si="117"/>
        <v>0</v>
      </c>
      <c r="X105" s="3">
        <f t="shared" si="117"/>
        <v>0</v>
      </c>
      <c r="Y105" s="3">
        <f t="shared" si="117"/>
        <v>0</v>
      </c>
      <c r="Z105" s="3">
        <f t="shared" si="117"/>
        <v>0</v>
      </c>
      <c r="AA105" s="3">
        <f t="shared" si="117"/>
        <v>0</v>
      </c>
      <c r="AB105" s="3">
        <f t="shared" si="117"/>
        <v>0</v>
      </c>
      <c r="AC105" s="3">
        <f t="shared" si="117"/>
        <v>0</v>
      </c>
      <c r="AD105" s="3">
        <f t="shared" si="117"/>
        <v>0</v>
      </c>
      <c r="AE105" s="3">
        <f t="shared" si="117"/>
        <v>0</v>
      </c>
      <c r="AF105" s="3">
        <f t="shared" si="117"/>
        <v>0</v>
      </c>
      <c r="AG105" s="6">
        <f t="shared" si="117"/>
        <v>0</v>
      </c>
      <c r="AH105" s="3">
        <f t="shared" si="117"/>
        <v>0</v>
      </c>
      <c r="AI105" s="3">
        <f t="shared" si="117"/>
        <v>0</v>
      </c>
      <c r="AJ105" s="3">
        <f t="shared" si="117"/>
        <v>0</v>
      </c>
      <c r="AK105" s="3">
        <f t="shared" si="117"/>
        <v>0</v>
      </c>
      <c r="AL105" s="3">
        <f t="shared" si="117"/>
        <v>0</v>
      </c>
      <c r="AM105" s="3">
        <f t="shared" si="117"/>
        <v>0</v>
      </c>
      <c r="AN105" s="3">
        <f t="shared" si="117"/>
        <v>0</v>
      </c>
      <c r="AO105" s="3">
        <f t="shared" si="117"/>
        <v>0</v>
      </c>
      <c r="AP105" s="3">
        <f t="shared" si="117"/>
        <v>0</v>
      </c>
      <c r="AQ105" s="3">
        <f t="shared" si="117"/>
        <v>0</v>
      </c>
      <c r="AR105" s="3">
        <f t="shared" si="117"/>
        <v>0</v>
      </c>
      <c r="AS105" s="3">
        <f t="shared" si="117"/>
        <v>0</v>
      </c>
      <c r="AT105" s="3">
        <f t="shared" si="117"/>
        <v>0</v>
      </c>
      <c r="AU105" s="3">
        <f t="shared" si="117"/>
        <v>0</v>
      </c>
      <c r="AV105" s="3">
        <f t="shared" si="117"/>
        <v>0</v>
      </c>
      <c r="AW105" s="3">
        <f t="shared" si="117"/>
        <v>0</v>
      </c>
      <c r="AX105" s="3">
        <f t="shared" si="117"/>
        <v>0</v>
      </c>
      <c r="AY105" s="3">
        <f t="shared" si="117"/>
        <v>0</v>
      </c>
      <c r="AZ105" s="3">
        <f t="shared" si="117"/>
        <v>0</v>
      </c>
      <c r="BA105" s="3">
        <f t="shared" si="117"/>
        <v>0</v>
      </c>
      <c r="BB105" s="3">
        <f t="shared" si="117"/>
        <v>0</v>
      </c>
      <c r="BC105" s="3">
        <f t="shared" si="117"/>
        <v>0</v>
      </c>
      <c r="BD105" s="3">
        <f t="shared" si="117"/>
        <v>0</v>
      </c>
      <c r="BE105" s="3">
        <f t="shared" si="117"/>
        <v>0</v>
      </c>
      <c r="BF105" s="3">
        <f t="shared" si="117"/>
        <v>0</v>
      </c>
      <c r="BG105" s="3">
        <f t="shared" si="117"/>
        <v>0</v>
      </c>
      <c r="BH105" s="3">
        <f t="shared" si="117"/>
        <v>0</v>
      </c>
      <c r="BI105" s="3">
        <f t="shared" si="117"/>
        <v>0</v>
      </c>
      <c r="BJ105" s="3">
        <f t="shared" si="117"/>
        <v>0</v>
      </c>
      <c r="BK105" s="3">
        <f t="shared" si="117"/>
        <v>0</v>
      </c>
      <c r="BL105" s="3">
        <f t="shared" si="117"/>
        <v>0</v>
      </c>
      <c r="BM105" s="3">
        <f t="shared" si="117"/>
        <v>0</v>
      </c>
      <c r="BN105" s="3">
        <f t="shared" si="117"/>
        <v>0</v>
      </c>
      <c r="BO105" s="3">
        <f t="shared" si="117"/>
        <v>0</v>
      </c>
      <c r="BP105" s="3">
        <f t="shared" ref="BP105:CD105" si="118">IF(BP98=0,0,BP98*BP101)</f>
        <v>0</v>
      </c>
      <c r="BQ105" s="3">
        <f t="shared" si="118"/>
        <v>0</v>
      </c>
      <c r="BR105" s="3">
        <f t="shared" si="118"/>
        <v>0</v>
      </c>
      <c r="BS105" s="3">
        <f t="shared" si="118"/>
        <v>0</v>
      </c>
      <c r="BT105" s="3">
        <f t="shared" si="118"/>
        <v>0</v>
      </c>
      <c r="BU105" s="3">
        <f t="shared" si="118"/>
        <v>0</v>
      </c>
      <c r="BV105" s="3">
        <f t="shared" si="118"/>
        <v>0</v>
      </c>
      <c r="BW105" s="3">
        <f t="shared" si="118"/>
        <v>0</v>
      </c>
      <c r="BX105" s="3">
        <f t="shared" si="118"/>
        <v>0</v>
      </c>
      <c r="BY105" s="3">
        <f t="shared" si="118"/>
        <v>0</v>
      </c>
      <c r="BZ105" s="3">
        <f t="shared" si="118"/>
        <v>0</v>
      </c>
      <c r="CA105" s="3">
        <f t="shared" si="118"/>
        <v>0</v>
      </c>
      <c r="CB105" s="3">
        <f t="shared" si="118"/>
        <v>0</v>
      </c>
      <c r="CC105" s="3">
        <f t="shared" si="118"/>
        <v>0</v>
      </c>
      <c r="CD105" s="3">
        <f t="shared" si="118"/>
        <v>0</v>
      </c>
      <c r="CE105" s="3">
        <f>IF(CE98=0,0,CE98*CE101)</f>
        <v>5.4149999999999991</v>
      </c>
    </row>
    <row r="106" spans="1:83" x14ac:dyDescent="0.25">
      <c r="A106" t="s">
        <v>64</v>
      </c>
      <c r="C106" s="13"/>
      <c r="D106" s="3">
        <f t="shared" ref="D106:BO106" si="119">IF(D98=0,0,D98*D102)</f>
        <v>0</v>
      </c>
      <c r="E106" s="3">
        <f t="shared" si="119"/>
        <v>0</v>
      </c>
      <c r="F106" s="3">
        <f t="shared" si="119"/>
        <v>0</v>
      </c>
      <c r="G106" s="3">
        <f t="shared" si="119"/>
        <v>0</v>
      </c>
      <c r="H106" s="3">
        <f t="shared" si="119"/>
        <v>0</v>
      </c>
      <c r="I106" s="3">
        <f t="shared" si="119"/>
        <v>0</v>
      </c>
      <c r="J106" s="3">
        <f t="shared" si="119"/>
        <v>0</v>
      </c>
      <c r="K106" s="3">
        <f t="shared" si="119"/>
        <v>0</v>
      </c>
      <c r="L106" s="3">
        <f t="shared" si="119"/>
        <v>0</v>
      </c>
      <c r="M106" s="3">
        <f t="shared" si="119"/>
        <v>0</v>
      </c>
      <c r="N106" s="3">
        <f t="shared" si="119"/>
        <v>0</v>
      </c>
      <c r="O106" s="3">
        <f t="shared" si="119"/>
        <v>0</v>
      </c>
      <c r="P106" s="3">
        <f t="shared" si="119"/>
        <v>0</v>
      </c>
      <c r="Q106" s="3">
        <f t="shared" si="119"/>
        <v>0</v>
      </c>
      <c r="R106" s="3">
        <f t="shared" si="119"/>
        <v>0</v>
      </c>
      <c r="S106" s="3">
        <f t="shared" si="119"/>
        <v>0</v>
      </c>
      <c r="T106" s="3">
        <f t="shared" si="119"/>
        <v>0</v>
      </c>
      <c r="U106" s="3">
        <f t="shared" si="119"/>
        <v>0</v>
      </c>
      <c r="V106" s="3">
        <f t="shared" si="119"/>
        <v>0</v>
      </c>
      <c r="W106" s="3">
        <f t="shared" si="119"/>
        <v>0</v>
      </c>
      <c r="X106" s="3">
        <f t="shared" si="119"/>
        <v>0</v>
      </c>
      <c r="Y106" s="3">
        <f t="shared" si="119"/>
        <v>0</v>
      </c>
      <c r="Z106" s="3">
        <f t="shared" si="119"/>
        <v>0</v>
      </c>
      <c r="AA106" s="3">
        <f t="shared" si="119"/>
        <v>0</v>
      </c>
      <c r="AB106" s="3">
        <f t="shared" si="119"/>
        <v>0</v>
      </c>
      <c r="AC106" s="3">
        <f t="shared" si="119"/>
        <v>0</v>
      </c>
      <c r="AD106" s="3">
        <f t="shared" si="119"/>
        <v>0</v>
      </c>
      <c r="AE106" s="3">
        <f t="shared" si="119"/>
        <v>0</v>
      </c>
      <c r="AF106" s="3">
        <f t="shared" si="119"/>
        <v>0</v>
      </c>
      <c r="AG106" s="6">
        <f t="shared" si="119"/>
        <v>0</v>
      </c>
      <c r="AH106" s="3">
        <f t="shared" si="119"/>
        <v>0</v>
      </c>
      <c r="AI106" s="3">
        <f t="shared" si="119"/>
        <v>0</v>
      </c>
      <c r="AJ106" s="3">
        <f t="shared" si="119"/>
        <v>0</v>
      </c>
      <c r="AK106" s="3">
        <f t="shared" si="119"/>
        <v>0</v>
      </c>
      <c r="AL106" s="3">
        <f t="shared" si="119"/>
        <v>0</v>
      </c>
      <c r="AM106" s="3">
        <f t="shared" si="119"/>
        <v>0</v>
      </c>
      <c r="AN106" s="3">
        <f t="shared" si="119"/>
        <v>0</v>
      </c>
      <c r="AO106" s="3">
        <f t="shared" si="119"/>
        <v>0</v>
      </c>
      <c r="AP106" s="3">
        <f t="shared" si="119"/>
        <v>0</v>
      </c>
      <c r="AQ106" s="3">
        <f t="shared" si="119"/>
        <v>0</v>
      </c>
      <c r="AR106" s="3">
        <f t="shared" si="119"/>
        <v>0</v>
      </c>
      <c r="AS106" s="3">
        <f t="shared" si="119"/>
        <v>0</v>
      </c>
      <c r="AT106" s="3">
        <f t="shared" si="119"/>
        <v>0</v>
      </c>
      <c r="AU106" s="3">
        <f t="shared" si="119"/>
        <v>0</v>
      </c>
      <c r="AV106" s="3">
        <f t="shared" si="119"/>
        <v>0</v>
      </c>
      <c r="AW106" s="3">
        <f t="shared" si="119"/>
        <v>0</v>
      </c>
      <c r="AX106" s="3">
        <f t="shared" si="119"/>
        <v>0</v>
      </c>
      <c r="AY106" s="3">
        <f t="shared" si="119"/>
        <v>0</v>
      </c>
      <c r="AZ106" s="3">
        <f t="shared" si="119"/>
        <v>0</v>
      </c>
      <c r="BA106" s="3">
        <f t="shared" si="119"/>
        <v>0</v>
      </c>
      <c r="BB106" s="3">
        <f t="shared" si="119"/>
        <v>0</v>
      </c>
      <c r="BC106" s="3">
        <f t="shared" si="119"/>
        <v>0</v>
      </c>
      <c r="BD106" s="3">
        <f t="shared" si="119"/>
        <v>0</v>
      </c>
      <c r="BE106" s="3">
        <f t="shared" si="119"/>
        <v>0</v>
      </c>
      <c r="BF106" s="3">
        <f t="shared" si="119"/>
        <v>0</v>
      </c>
      <c r="BG106" s="3">
        <f t="shared" si="119"/>
        <v>0</v>
      </c>
      <c r="BH106" s="3">
        <f t="shared" si="119"/>
        <v>0</v>
      </c>
      <c r="BI106" s="3">
        <f t="shared" si="119"/>
        <v>0</v>
      </c>
      <c r="BJ106" s="3">
        <f t="shared" si="119"/>
        <v>0</v>
      </c>
      <c r="BK106" s="3">
        <f t="shared" si="119"/>
        <v>0</v>
      </c>
      <c r="BL106" s="3">
        <f t="shared" si="119"/>
        <v>0</v>
      </c>
      <c r="BM106" s="3">
        <f t="shared" si="119"/>
        <v>0</v>
      </c>
      <c r="BN106" s="3">
        <f t="shared" si="119"/>
        <v>0</v>
      </c>
      <c r="BO106" s="3">
        <f t="shared" si="119"/>
        <v>0</v>
      </c>
      <c r="BP106" s="3">
        <f t="shared" ref="BP106:CD106" si="120">IF(BP98=0,0,BP98*BP102)</f>
        <v>0</v>
      </c>
      <c r="BQ106" s="3">
        <f t="shared" si="120"/>
        <v>0</v>
      </c>
      <c r="BR106" s="3">
        <f t="shared" si="120"/>
        <v>0</v>
      </c>
      <c r="BS106" s="3">
        <f t="shared" si="120"/>
        <v>0</v>
      </c>
      <c r="BT106" s="3">
        <f t="shared" si="120"/>
        <v>0</v>
      </c>
      <c r="BU106" s="3">
        <f t="shared" si="120"/>
        <v>0</v>
      </c>
      <c r="BV106" s="3">
        <f t="shared" si="120"/>
        <v>0</v>
      </c>
      <c r="BW106" s="3">
        <f t="shared" si="120"/>
        <v>0</v>
      </c>
      <c r="BX106" s="3">
        <f t="shared" si="120"/>
        <v>0</v>
      </c>
      <c r="BY106" s="3">
        <f t="shared" si="120"/>
        <v>0</v>
      </c>
      <c r="BZ106" s="3">
        <f t="shared" si="120"/>
        <v>0</v>
      </c>
      <c r="CA106" s="3">
        <f t="shared" si="120"/>
        <v>0</v>
      </c>
      <c r="CB106" s="3">
        <f t="shared" si="120"/>
        <v>0</v>
      </c>
      <c r="CC106" s="3">
        <f t="shared" si="120"/>
        <v>0</v>
      </c>
      <c r="CD106" s="3">
        <f t="shared" si="120"/>
        <v>0</v>
      </c>
      <c r="CE106" s="3">
        <f>IF(CE98=0,0,CE98*CE102)</f>
        <v>5.4149999999999991</v>
      </c>
    </row>
    <row r="107" spans="1:83" x14ac:dyDescent="0.25">
      <c r="A107" t="s">
        <v>65</v>
      </c>
      <c r="C107" s="13"/>
      <c r="D107" s="3">
        <f t="shared" ref="D107:BO107" si="121">IF(D98=0,0,D98*D103)</f>
        <v>0</v>
      </c>
      <c r="E107" s="3">
        <f t="shared" si="121"/>
        <v>0</v>
      </c>
      <c r="F107" s="3">
        <f t="shared" si="121"/>
        <v>0</v>
      </c>
      <c r="G107" s="3">
        <f t="shared" si="121"/>
        <v>0</v>
      </c>
      <c r="H107" s="3">
        <f t="shared" si="121"/>
        <v>0</v>
      </c>
      <c r="I107" s="3">
        <f t="shared" si="121"/>
        <v>0</v>
      </c>
      <c r="J107" s="3">
        <f t="shared" si="121"/>
        <v>0</v>
      </c>
      <c r="K107" s="3">
        <f t="shared" si="121"/>
        <v>0</v>
      </c>
      <c r="L107" s="3">
        <f t="shared" si="121"/>
        <v>0</v>
      </c>
      <c r="M107" s="3">
        <f t="shared" si="121"/>
        <v>0</v>
      </c>
      <c r="N107" s="3">
        <f t="shared" si="121"/>
        <v>0</v>
      </c>
      <c r="O107" s="3">
        <f t="shared" si="121"/>
        <v>0</v>
      </c>
      <c r="P107" s="3">
        <f t="shared" si="121"/>
        <v>0</v>
      </c>
      <c r="Q107" s="3">
        <f t="shared" si="121"/>
        <v>0</v>
      </c>
      <c r="R107" s="3">
        <f t="shared" si="121"/>
        <v>0</v>
      </c>
      <c r="S107" s="3">
        <f t="shared" si="121"/>
        <v>0</v>
      </c>
      <c r="T107" s="3">
        <f t="shared" si="121"/>
        <v>0</v>
      </c>
      <c r="U107" s="3">
        <f t="shared" si="121"/>
        <v>0</v>
      </c>
      <c r="V107" s="3">
        <f t="shared" si="121"/>
        <v>0</v>
      </c>
      <c r="W107" s="3">
        <f t="shared" si="121"/>
        <v>0</v>
      </c>
      <c r="X107" s="3">
        <f t="shared" si="121"/>
        <v>0</v>
      </c>
      <c r="Y107" s="3">
        <f t="shared" si="121"/>
        <v>0</v>
      </c>
      <c r="Z107" s="3">
        <f t="shared" si="121"/>
        <v>0</v>
      </c>
      <c r="AA107" s="3">
        <f t="shared" si="121"/>
        <v>0</v>
      </c>
      <c r="AB107" s="3">
        <f t="shared" si="121"/>
        <v>0</v>
      </c>
      <c r="AC107" s="3">
        <f t="shared" si="121"/>
        <v>0</v>
      </c>
      <c r="AD107" s="3">
        <f t="shared" si="121"/>
        <v>0</v>
      </c>
      <c r="AE107" s="3">
        <f t="shared" si="121"/>
        <v>0</v>
      </c>
      <c r="AF107" s="3">
        <f t="shared" si="121"/>
        <v>0</v>
      </c>
      <c r="AG107" s="6">
        <f t="shared" si="121"/>
        <v>0</v>
      </c>
      <c r="AH107" s="3">
        <f t="shared" si="121"/>
        <v>0</v>
      </c>
      <c r="AI107" s="3">
        <f t="shared" si="121"/>
        <v>0</v>
      </c>
      <c r="AJ107" s="3">
        <f t="shared" si="121"/>
        <v>0</v>
      </c>
      <c r="AK107" s="3">
        <f t="shared" si="121"/>
        <v>0</v>
      </c>
      <c r="AL107" s="3">
        <f t="shared" si="121"/>
        <v>0</v>
      </c>
      <c r="AM107" s="3">
        <f t="shared" si="121"/>
        <v>0</v>
      </c>
      <c r="AN107" s="3">
        <f t="shared" si="121"/>
        <v>0</v>
      </c>
      <c r="AO107" s="3">
        <f t="shared" si="121"/>
        <v>0</v>
      </c>
      <c r="AP107" s="3">
        <f t="shared" si="121"/>
        <v>0</v>
      </c>
      <c r="AQ107" s="3">
        <f t="shared" si="121"/>
        <v>0</v>
      </c>
      <c r="AR107" s="3">
        <f t="shared" si="121"/>
        <v>0</v>
      </c>
      <c r="AS107" s="3">
        <f t="shared" si="121"/>
        <v>0</v>
      </c>
      <c r="AT107" s="3">
        <f t="shared" si="121"/>
        <v>0</v>
      </c>
      <c r="AU107" s="3">
        <f t="shared" si="121"/>
        <v>0</v>
      </c>
      <c r="AV107" s="3">
        <f t="shared" si="121"/>
        <v>0</v>
      </c>
      <c r="AW107" s="3">
        <f t="shared" si="121"/>
        <v>0</v>
      </c>
      <c r="AX107" s="3">
        <f t="shared" si="121"/>
        <v>0</v>
      </c>
      <c r="AY107" s="3">
        <f t="shared" si="121"/>
        <v>0</v>
      </c>
      <c r="AZ107" s="3">
        <f t="shared" si="121"/>
        <v>0</v>
      </c>
      <c r="BA107" s="3">
        <f t="shared" si="121"/>
        <v>0</v>
      </c>
      <c r="BB107" s="3">
        <f t="shared" si="121"/>
        <v>0</v>
      </c>
      <c r="BC107" s="3">
        <f t="shared" si="121"/>
        <v>0</v>
      </c>
      <c r="BD107" s="3">
        <f t="shared" si="121"/>
        <v>0</v>
      </c>
      <c r="BE107" s="3">
        <f t="shared" si="121"/>
        <v>0</v>
      </c>
      <c r="BF107" s="3">
        <f t="shared" si="121"/>
        <v>0</v>
      </c>
      <c r="BG107" s="3">
        <f t="shared" si="121"/>
        <v>0</v>
      </c>
      <c r="BH107" s="3">
        <f t="shared" si="121"/>
        <v>0</v>
      </c>
      <c r="BI107" s="3">
        <f t="shared" si="121"/>
        <v>0</v>
      </c>
      <c r="BJ107" s="3">
        <f t="shared" si="121"/>
        <v>0</v>
      </c>
      <c r="BK107" s="3">
        <f t="shared" si="121"/>
        <v>0</v>
      </c>
      <c r="BL107" s="3">
        <f t="shared" si="121"/>
        <v>0</v>
      </c>
      <c r="BM107" s="3">
        <f t="shared" si="121"/>
        <v>0</v>
      </c>
      <c r="BN107" s="3">
        <f t="shared" si="121"/>
        <v>0</v>
      </c>
      <c r="BO107" s="3">
        <f t="shared" si="121"/>
        <v>0</v>
      </c>
      <c r="BP107" s="3">
        <f t="shared" ref="BP107:CE107" si="122">IF(BP98=0,0,BP98*BP103)</f>
        <v>0</v>
      </c>
      <c r="BQ107" s="3">
        <f t="shared" si="122"/>
        <v>0</v>
      </c>
      <c r="BR107" s="3">
        <f t="shared" si="122"/>
        <v>0</v>
      </c>
      <c r="BS107" s="3">
        <f t="shared" si="122"/>
        <v>0</v>
      </c>
      <c r="BT107" s="3">
        <f t="shared" si="122"/>
        <v>0</v>
      </c>
      <c r="BU107" s="3">
        <f t="shared" si="122"/>
        <v>0</v>
      </c>
      <c r="BV107" s="3">
        <f t="shared" si="122"/>
        <v>0</v>
      </c>
      <c r="BW107" s="3">
        <f t="shared" si="122"/>
        <v>0</v>
      </c>
      <c r="BX107" s="3">
        <f t="shared" si="122"/>
        <v>0</v>
      </c>
      <c r="BY107" s="3">
        <f t="shared" si="122"/>
        <v>0</v>
      </c>
      <c r="BZ107" s="3">
        <f t="shared" si="122"/>
        <v>0</v>
      </c>
      <c r="CA107" s="3">
        <f t="shared" si="122"/>
        <v>0</v>
      </c>
      <c r="CB107" s="3">
        <f t="shared" si="122"/>
        <v>0</v>
      </c>
      <c r="CC107" s="3">
        <f t="shared" si="122"/>
        <v>0</v>
      </c>
      <c r="CD107" s="3">
        <f t="shared" si="122"/>
        <v>0</v>
      </c>
      <c r="CE107" s="3">
        <f t="shared" si="122"/>
        <v>10.829999999999998</v>
      </c>
    </row>
    <row r="108" spans="1:83" x14ac:dyDescent="0.25">
      <c r="A108" t="s">
        <v>66</v>
      </c>
      <c r="B108" t="s">
        <v>67</v>
      </c>
      <c r="C108" s="13">
        <f>(LN(2))/35</f>
        <v>1.980420515885558E-2</v>
      </c>
      <c r="D108" s="3">
        <v>0</v>
      </c>
      <c r="E108" s="3">
        <f>D108*EXP(-$C$108)+D104*(1-EXP(-$C$108))/$C$108</f>
        <v>0</v>
      </c>
      <c r="F108" s="3">
        <f t="shared" ref="F108:BQ108" si="123">E108*EXP(-$C$108)+E104*(1-EXP(-$C$108))/$C$108</f>
        <v>0</v>
      </c>
      <c r="G108" s="3">
        <f t="shared" si="123"/>
        <v>0</v>
      </c>
      <c r="H108" s="3">
        <f t="shared" si="123"/>
        <v>0</v>
      </c>
      <c r="I108" s="3">
        <f t="shared" si="123"/>
        <v>0</v>
      </c>
      <c r="J108" s="3">
        <f t="shared" si="123"/>
        <v>0</v>
      </c>
      <c r="K108" s="3">
        <f t="shared" si="123"/>
        <v>0</v>
      </c>
      <c r="L108" s="3">
        <f t="shared" si="123"/>
        <v>0</v>
      </c>
      <c r="M108" s="3">
        <f t="shared" si="123"/>
        <v>0</v>
      </c>
      <c r="N108" s="3">
        <f t="shared" si="123"/>
        <v>0</v>
      </c>
      <c r="O108" s="3">
        <f t="shared" si="123"/>
        <v>0</v>
      </c>
      <c r="P108" s="3">
        <f t="shared" si="123"/>
        <v>0</v>
      </c>
      <c r="Q108" s="3">
        <f t="shared" si="123"/>
        <v>0</v>
      </c>
      <c r="R108" s="3">
        <f t="shared" si="123"/>
        <v>0</v>
      </c>
      <c r="S108" s="3">
        <f t="shared" si="123"/>
        <v>0</v>
      </c>
      <c r="T108" s="3">
        <f t="shared" si="123"/>
        <v>0</v>
      </c>
      <c r="U108" s="3">
        <f t="shared" si="123"/>
        <v>0</v>
      </c>
      <c r="V108" s="3">
        <f t="shared" si="123"/>
        <v>0</v>
      </c>
      <c r="W108" s="3">
        <f t="shared" si="123"/>
        <v>0</v>
      </c>
      <c r="X108" s="3">
        <f t="shared" si="123"/>
        <v>0</v>
      </c>
      <c r="Y108" s="3">
        <f t="shared" si="123"/>
        <v>0</v>
      </c>
      <c r="Z108" s="3">
        <f t="shared" si="123"/>
        <v>0</v>
      </c>
      <c r="AA108" s="3">
        <f t="shared" si="123"/>
        <v>0</v>
      </c>
      <c r="AB108" s="3">
        <f t="shared" si="123"/>
        <v>0</v>
      </c>
      <c r="AC108" s="3">
        <f t="shared" si="123"/>
        <v>0</v>
      </c>
      <c r="AD108" s="3">
        <f t="shared" si="123"/>
        <v>0</v>
      </c>
      <c r="AE108" s="3">
        <f t="shared" si="123"/>
        <v>0</v>
      </c>
      <c r="AF108" s="3">
        <f t="shared" si="123"/>
        <v>0</v>
      </c>
      <c r="AG108" s="6">
        <f t="shared" si="123"/>
        <v>0</v>
      </c>
      <c r="AH108" s="3">
        <f t="shared" si="123"/>
        <v>0</v>
      </c>
      <c r="AI108" s="3">
        <f t="shared" si="123"/>
        <v>0</v>
      </c>
      <c r="AJ108" s="3">
        <f t="shared" si="123"/>
        <v>0</v>
      </c>
      <c r="AK108" s="3">
        <f t="shared" si="123"/>
        <v>0</v>
      </c>
      <c r="AL108" s="3">
        <f t="shared" si="123"/>
        <v>0</v>
      </c>
      <c r="AM108" s="3">
        <f t="shared" si="123"/>
        <v>0</v>
      </c>
      <c r="AN108" s="3">
        <f t="shared" si="123"/>
        <v>0</v>
      </c>
      <c r="AO108" s="3">
        <f t="shared" si="123"/>
        <v>0</v>
      </c>
      <c r="AP108" s="3">
        <f t="shared" si="123"/>
        <v>0</v>
      </c>
      <c r="AQ108" s="3">
        <f t="shared" si="123"/>
        <v>0</v>
      </c>
      <c r="AR108" s="3">
        <f t="shared" si="123"/>
        <v>0</v>
      </c>
      <c r="AS108" s="3">
        <f t="shared" si="123"/>
        <v>0</v>
      </c>
      <c r="AT108" s="3">
        <f t="shared" si="123"/>
        <v>0</v>
      </c>
      <c r="AU108" s="3">
        <f t="shared" si="123"/>
        <v>0</v>
      </c>
      <c r="AV108" s="3">
        <f t="shared" si="123"/>
        <v>0</v>
      </c>
      <c r="AW108" s="3">
        <f t="shared" si="123"/>
        <v>0</v>
      </c>
      <c r="AX108" s="3">
        <f t="shared" si="123"/>
        <v>0</v>
      </c>
      <c r="AY108" s="3">
        <f t="shared" si="123"/>
        <v>0</v>
      </c>
      <c r="AZ108" s="3">
        <f t="shared" si="123"/>
        <v>0</v>
      </c>
      <c r="BA108" s="3">
        <f t="shared" si="123"/>
        <v>0</v>
      </c>
      <c r="BB108" s="3">
        <f t="shared" si="123"/>
        <v>0</v>
      </c>
      <c r="BC108" s="3">
        <f t="shared" si="123"/>
        <v>0</v>
      </c>
      <c r="BD108" s="3">
        <f t="shared" si="123"/>
        <v>0</v>
      </c>
      <c r="BE108" s="3">
        <f t="shared" si="123"/>
        <v>0</v>
      </c>
      <c r="BF108" s="3">
        <f t="shared" si="123"/>
        <v>0</v>
      </c>
      <c r="BG108" s="3">
        <f t="shared" si="123"/>
        <v>0</v>
      </c>
      <c r="BH108" s="3">
        <f t="shared" si="123"/>
        <v>0</v>
      </c>
      <c r="BI108" s="3">
        <f t="shared" si="123"/>
        <v>0</v>
      </c>
      <c r="BJ108" s="3">
        <f t="shared" si="123"/>
        <v>0</v>
      </c>
      <c r="BK108" s="3">
        <f t="shared" si="123"/>
        <v>0</v>
      </c>
      <c r="BL108" s="3">
        <f t="shared" si="123"/>
        <v>0</v>
      </c>
      <c r="BM108" s="3">
        <f t="shared" si="123"/>
        <v>0</v>
      </c>
      <c r="BN108" s="3">
        <f t="shared" si="123"/>
        <v>0</v>
      </c>
      <c r="BO108" s="3">
        <f t="shared" si="123"/>
        <v>0</v>
      </c>
      <c r="BP108" s="3">
        <f t="shared" si="123"/>
        <v>0</v>
      </c>
      <c r="BQ108" s="3">
        <f t="shared" si="123"/>
        <v>0</v>
      </c>
      <c r="BR108" s="3">
        <f t="shared" ref="BR108:CE108" si="124">BQ108*EXP(-$C$108)+BQ104*(1-EXP(-$C$108))/$C$108</f>
        <v>0</v>
      </c>
      <c r="BS108" s="3">
        <f t="shared" si="124"/>
        <v>0</v>
      </c>
      <c r="BT108" s="3">
        <f t="shared" si="124"/>
        <v>0</v>
      </c>
      <c r="BU108" s="3">
        <f t="shared" si="124"/>
        <v>0</v>
      </c>
      <c r="BV108" s="3">
        <f t="shared" si="124"/>
        <v>0</v>
      </c>
      <c r="BW108" s="3">
        <f t="shared" si="124"/>
        <v>0</v>
      </c>
      <c r="BX108" s="3">
        <f t="shared" si="124"/>
        <v>0</v>
      </c>
      <c r="BY108" s="3">
        <f t="shared" si="124"/>
        <v>0</v>
      </c>
      <c r="BZ108" s="3">
        <f t="shared" si="124"/>
        <v>0</v>
      </c>
      <c r="CA108" s="3">
        <f t="shared" si="124"/>
        <v>0</v>
      </c>
      <c r="CB108" s="3">
        <f t="shared" si="124"/>
        <v>0</v>
      </c>
      <c r="CC108" s="3">
        <f t="shared" si="124"/>
        <v>0</v>
      </c>
      <c r="CD108" s="3">
        <f t="shared" si="124"/>
        <v>0</v>
      </c>
      <c r="CE108" s="3">
        <f t="shared" si="124"/>
        <v>0</v>
      </c>
    </row>
    <row r="109" spans="1:83" x14ac:dyDescent="0.25">
      <c r="A109" t="s">
        <v>68</v>
      </c>
      <c r="B109" t="s">
        <v>69</v>
      </c>
      <c r="C109" s="13">
        <f>LN(2)/25</f>
        <v>2.7725887222397813E-2</v>
      </c>
      <c r="D109" s="3">
        <v>0</v>
      </c>
      <c r="E109" s="3">
        <f>D109*EXP(-$C$109)+D105*(1-EXP(-$C$109))/$C$109</f>
        <v>0</v>
      </c>
      <c r="F109" s="3">
        <f t="shared" ref="F109:BQ109" si="125">E109*EXP(-$C$109)+E105*(1-EXP(-$C$109))/$C$109</f>
        <v>0</v>
      </c>
      <c r="G109" s="3">
        <f t="shared" si="125"/>
        <v>0</v>
      </c>
      <c r="H109" s="3">
        <f t="shared" si="125"/>
        <v>0</v>
      </c>
      <c r="I109" s="3">
        <f t="shared" si="125"/>
        <v>0</v>
      </c>
      <c r="J109" s="3">
        <f t="shared" si="125"/>
        <v>0</v>
      </c>
      <c r="K109" s="3">
        <f t="shared" si="125"/>
        <v>0</v>
      </c>
      <c r="L109" s="3">
        <f t="shared" si="125"/>
        <v>0</v>
      </c>
      <c r="M109" s="3">
        <f t="shared" si="125"/>
        <v>0</v>
      </c>
      <c r="N109" s="3">
        <f t="shared" si="125"/>
        <v>0</v>
      </c>
      <c r="O109" s="3">
        <f t="shared" si="125"/>
        <v>0</v>
      </c>
      <c r="P109" s="3">
        <f t="shared" si="125"/>
        <v>0</v>
      </c>
      <c r="Q109" s="3">
        <f t="shared" si="125"/>
        <v>0</v>
      </c>
      <c r="R109" s="3">
        <f t="shared" si="125"/>
        <v>0</v>
      </c>
      <c r="S109" s="3">
        <f t="shared" si="125"/>
        <v>0</v>
      </c>
      <c r="T109" s="3">
        <f t="shared" si="125"/>
        <v>0</v>
      </c>
      <c r="U109" s="3">
        <f t="shared" si="125"/>
        <v>0</v>
      </c>
      <c r="V109" s="3">
        <f t="shared" si="125"/>
        <v>0</v>
      </c>
      <c r="W109" s="3">
        <f t="shared" si="125"/>
        <v>0</v>
      </c>
      <c r="X109" s="3">
        <f t="shared" si="125"/>
        <v>0</v>
      </c>
      <c r="Y109" s="3">
        <f t="shared" si="125"/>
        <v>0</v>
      </c>
      <c r="Z109" s="3">
        <f t="shared" si="125"/>
        <v>0</v>
      </c>
      <c r="AA109" s="3">
        <f t="shared" si="125"/>
        <v>0</v>
      </c>
      <c r="AB109" s="3">
        <f t="shared" si="125"/>
        <v>0</v>
      </c>
      <c r="AC109" s="3">
        <f t="shared" si="125"/>
        <v>0</v>
      </c>
      <c r="AD109" s="3">
        <f t="shared" si="125"/>
        <v>0</v>
      </c>
      <c r="AE109" s="3">
        <f t="shared" si="125"/>
        <v>0</v>
      </c>
      <c r="AF109" s="3">
        <f t="shared" si="125"/>
        <v>0</v>
      </c>
      <c r="AG109" s="6">
        <f t="shared" si="125"/>
        <v>0</v>
      </c>
      <c r="AH109" s="3">
        <f t="shared" si="125"/>
        <v>0</v>
      </c>
      <c r="AI109" s="3">
        <f t="shared" si="125"/>
        <v>0</v>
      </c>
      <c r="AJ109" s="3">
        <f t="shared" si="125"/>
        <v>0</v>
      </c>
      <c r="AK109" s="3">
        <f t="shared" si="125"/>
        <v>0</v>
      </c>
      <c r="AL109" s="3">
        <f t="shared" si="125"/>
        <v>0</v>
      </c>
      <c r="AM109" s="3">
        <f t="shared" si="125"/>
        <v>0</v>
      </c>
      <c r="AN109" s="3">
        <f t="shared" si="125"/>
        <v>0</v>
      </c>
      <c r="AO109" s="3">
        <f t="shared" si="125"/>
        <v>0</v>
      </c>
      <c r="AP109" s="3">
        <f t="shared" si="125"/>
        <v>0</v>
      </c>
      <c r="AQ109" s="3">
        <f t="shared" si="125"/>
        <v>0</v>
      </c>
      <c r="AR109" s="3">
        <f t="shared" si="125"/>
        <v>0</v>
      </c>
      <c r="AS109" s="3">
        <f t="shared" si="125"/>
        <v>0</v>
      </c>
      <c r="AT109" s="3">
        <f t="shared" si="125"/>
        <v>0</v>
      </c>
      <c r="AU109" s="3">
        <f t="shared" si="125"/>
        <v>0</v>
      </c>
      <c r="AV109" s="3">
        <f t="shared" si="125"/>
        <v>0</v>
      </c>
      <c r="AW109" s="3">
        <f t="shared" si="125"/>
        <v>0</v>
      </c>
      <c r="AX109" s="3">
        <f t="shared" si="125"/>
        <v>0</v>
      </c>
      <c r="AY109" s="3">
        <f t="shared" si="125"/>
        <v>0</v>
      </c>
      <c r="AZ109" s="3">
        <f t="shared" si="125"/>
        <v>0</v>
      </c>
      <c r="BA109" s="3">
        <f t="shared" si="125"/>
        <v>0</v>
      </c>
      <c r="BB109" s="3">
        <f t="shared" si="125"/>
        <v>0</v>
      </c>
      <c r="BC109" s="3">
        <f t="shared" si="125"/>
        <v>0</v>
      </c>
      <c r="BD109" s="3">
        <f t="shared" si="125"/>
        <v>0</v>
      </c>
      <c r="BE109" s="3">
        <f t="shared" si="125"/>
        <v>0</v>
      </c>
      <c r="BF109" s="3">
        <f t="shared" si="125"/>
        <v>0</v>
      </c>
      <c r="BG109" s="3">
        <f t="shared" si="125"/>
        <v>0</v>
      </c>
      <c r="BH109" s="3">
        <f t="shared" si="125"/>
        <v>0</v>
      </c>
      <c r="BI109" s="3">
        <f t="shared" si="125"/>
        <v>0</v>
      </c>
      <c r="BJ109" s="3">
        <f t="shared" si="125"/>
        <v>0</v>
      </c>
      <c r="BK109" s="3">
        <f t="shared" si="125"/>
        <v>0</v>
      </c>
      <c r="BL109" s="3">
        <f t="shared" si="125"/>
        <v>0</v>
      </c>
      <c r="BM109" s="3">
        <f t="shared" si="125"/>
        <v>0</v>
      </c>
      <c r="BN109" s="3">
        <f t="shared" si="125"/>
        <v>0</v>
      </c>
      <c r="BO109" s="3">
        <f t="shared" si="125"/>
        <v>0</v>
      </c>
      <c r="BP109" s="3">
        <f t="shared" si="125"/>
        <v>0</v>
      </c>
      <c r="BQ109" s="3">
        <f t="shared" si="125"/>
        <v>0</v>
      </c>
      <c r="BR109" s="3">
        <f t="shared" ref="BR109:CE109" si="126">BQ109*EXP(-$C$109)+BQ105*(1-EXP(-$C$109))/$C$109</f>
        <v>0</v>
      </c>
      <c r="BS109" s="3">
        <f t="shared" si="126"/>
        <v>0</v>
      </c>
      <c r="BT109" s="3">
        <f t="shared" si="126"/>
        <v>0</v>
      </c>
      <c r="BU109" s="3">
        <f t="shared" si="126"/>
        <v>0</v>
      </c>
      <c r="BV109" s="3">
        <f t="shared" si="126"/>
        <v>0</v>
      </c>
      <c r="BW109" s="3">
        <f t="shared" si="126"/>
        <v>0</v>
      </c>
      <c r="BX109" s="3">
        <f t="shared" si="126"/>
        <v>0</v>
      </c>
      <c r="BY109" s="3">
        <f t="shared" si="126"/>
        <v>0</v>
      </c>
      <c r="BZ109" s="3">
        <f t="shared" si="126"/>
        <v>0</v>
      </c>
      <c r="CA109" s="3">
        <f t="shared" si="126"/>
        <v>0</v>
      </c>
      <c r="CB109" s="3">
        <f t="shared" si="126"/>
        <v>0</v>
      </c>
      <c r="CC109" s="3">
        <f t="shared" si="126"/>
        <v>0</v>
      </c>
      <c r="CD109" s="3">
        <f t="shared" si="126"/>
        <v>0</v>
      </c>
      <c r="CE109" s="3">
        <f t="shared" si="126"/>
        <v>0</v>
      </c>
    </row>
    <row r="110" spans="1:83" x14ac:dyDescent="0.25">
      <c r="A110" t="s">
        <v>70</v>
      </c>
      <c r="B110" t="s">
        <v>71</v>
      </c>
      <c r="C110" s="13">
        <f>LN(2)/2</f>
        <v>0.34657359027997264</v>
      </c>
      <c r="D110" s="3">
        <v>0</v>
      </c>
      <c r="E110" s="3">
        <f>D110*EXP(-$C$110)+D106*(1-EXP(-$C$110))/$C$110</f>
        <v>0</v>
      </c>
      <c r="F110" s="3">
        <f t="shared" ref="F110:BQ110" si="127">E110*EXP(-$C$110)+E106*(1-EXP(-$C$110))/$C$110</f>
        <v>0</v>
      </c>
      <c r="G110" s="3">
        <f t="shared" si="127"/>
        <v>0</v>
      </c>
      <c r="H110" s="3">
        <f t="shared" si="127"/>
        <v>0</v>
      </c>
      <c r="I110" s="3">
        <f t="shared" si="127"/>
        <v>0</v>
      </c>
      <c r="J110" s="3">
        <f t="shared" si="127"/>
        <v>0</v>
      </c>
      <c r="K110" s="3">
        <f t="shared" si="127"/>
        <v>0</v>
      </c>
      <c r="L110" s="3">
        <f t="shared" si="127"/>
        <v>0</v>
      </c>
      <c r="M110" s="3">
        <f t="shared" si="127"/>
        <v>0</v>
      </c>
      <c r="N110" s="3">
        <f t="shared" si="127"/>
        <v>0</v>
      </c>
      <c r="O110" s="3">
        <f t="shared" si="127"/>
        <v>0</v>
      </c>
      <c r="P110" s="3">
        <f t="shared" si="127"/>
        <v>0</v>
      </c>
      <c r="Q110" s="3">
        <f t="shared" si="127"/>
        <v>0</v>
      </c>
      <c r="R110" s="3">
        <f t="shared" si="127"/>
        <v>0</v>
      </c>
      <c r="S110" s="3">
        <f t="shared" si="127"/>
        <v>0</v>
      </c>
      <c r="T110" s="3">
        <f t="shared" si="127"/>
        <v>0</v>
      </c>
      <c r="U110" s="3">
        <f t="shared" si="127"/>
        <v>0</v>
      </c>
      <c r="V110" s="3">
        <f t="shared" si="127"/>
        <v>0</v>
      </c>
      <c r="W110" s="3">
        <f t="shared" si="127"/>
        <v>0</v>
      </c>
      <c r="X110" s="3">
        <f t="shared" si="127"/>
        <v>0</v>
      </c>
      <c r="Y110" s="3">
        <f t="shared" si="127"/>
        <v>0</v>
      </c>
      <c r="Z110" s="3">
        <f t="shared" si="127"/>
        <v>0</v>
      </c>
      <c r="AA110" s="3">
        <f t="shared" si="127"/>
        <v>0</v>
      </c>
      <c r="AB110" s="3">
        <f t="shared" si="127"/>
        <v>0</v>
      </c>
      <c r="AC110" s="3">
        <f t="shared" si="127"/>
        <v>0</v>
      </c>
      <c r="AD110" s="3">
        <f t="shared" si="127"/>
        <v>0</v>
      </c>
      <c r="AE110" s="3">
        <f t="shared" si="127"/>
        <v>0</v>
      </c>
      <c r="AF110" s="3">
        <f t="shared" si="127"/>
        <v>0</v>
      </c>
      <c r="AG110" s="6">
        <f t="shared" si="127"/>
        <v>0</v>
      </c>
      <c r="AH110" s="3">
        <f t="shared" si="127"/>
        <v>0</v>
      </c>
      <c r="AI110" s="3">
        <f t="shared" si="127"/>
        <v>0</v>
      </c>
      <c r="AJ110" s="3">
        <f t="shared" si="127"/>
        <v>0</v>
      </c>
      <c r="AK110" s="3">
        <f t="shared" si="127"/>
        <v>0</v>
      </c>
      <c r="AL110" s="3">
        <f t="shared" si="127"/>
        <v>0</v>
      </c>
      <c r="AM110" s="3">
        <f t="shared" si="127"/>
        <v>0</v>
      </c>
      <c r="AN110" s="3">
        <f t="shared" si="127"/>
        <v>0</v>
      </c>
      <c r="AO110" s="3">
        <f t="shared" si="127"/>
        <v>0</v>
      </c>
      <c r="AP110" s="3">
        <f t="shared" si="127"/>
        <v>0</v>
      </c>
      <c r="AQ110" s="3">
        <f t="shared" si="127"/>
        <v>0</v>
      </c>
      <c r="AR110" s="3">
        <f t="shared" si="127"/>
        <v>0</v>
      </c>
      <c r="AS110" s="3">
        <f t="shared" si="127"/>
        <v>0</v>
      </c>
      <c r="AT110" s="3">
        <f t="shared" si="127"/>
        <v>0</v>
      </c>
      <c r="AU110" s="3">
        <f t="shared" si="127"/>
        <v>0</v>
      </c>
      <c r="AV110" s="3">
        <f t="shared" si="127"/>
        <v>0</v>
      </c>
      <c r="AW110" s="3">
        <f t="shared" si="127"/>
        <v>0</v>
      </c>
      <c r="AX110" s="3">
        <f t="shared" si="127"/>
        <v>0</v>
      </c>
      <c r="AY110" s="3">
        <f t="shared" si="127"/>
        <v>0</v>
      </c>
      <c r="AZ110" s="3">
        <f t="shared" si="127"/>
        <v>0</v>
      </c>
      <c r="BA110" s="3">
        <f t="shared" si="127"/>
        <v>0</v>
      </c>
      <c r="BB110" s="3">
        <f t="shared" si="127"/>
        <v>0</v>
      </c>
      <c r="BC110" s="3">
        <f t="shared" si="127"/>
        <v>0</v>
      </c>
      <c r="BD110" s="3">
        <f t="shared" si="127"/>
        <v>0</v>
      </c>
      <c r="BE110" s="3">
        <f t="shared" si="127"/>
        <v>0</v>
      </c>
      <c r="BF110" s="3">
        <f t="shared" si="127"/>
        <v>0</v>
      </c>
      <c r="BG110" s="3">
        <f t="shared" si="127"/>
        <v>0</v>
      </c>
      <c r="BH110" s="3">
        <f t="shared" si="127"/>
        <v>0</v>
      </c>
      <c r="BI110" s="3">
        <f t="shared" si="127"/>
        <v>0</v>
      </c>
      <c r="BJ110" s="3">
        <f t="shared" si="127"/>
        <v>0</v>
      </c>
      <c r="BK110" s="3">
        <f t="shared" si="127"/>
        <v>0</v>
      </c>
      <c r="BL110" s="3">
        <f t="shared" si="127"/>
        <v>0</v>
      </c>
      <c r="BM110" s="3">
        <f t="shared" si="127"/>
        <v>0</v>
      </c>
      <c r="BN110" s="3">
        <f t="shared" si="127"/>
        <v>0</v>
      </c>
      <c r="BO110" s="3">
        <f t="shared" si="127"/>
        <v>0</v>
      </c>
      <c r="BP110" s="3">
        <f t="shared" si="127"/>
        <v>0</v>
      </c>
      <c r="BQ110" s="3">
        <f t="shared" si="127"/>
        <v>0</v>
      </c>
      <c r="BR110" s="3">
        <f t="shared" ref="BR110:CE110" si="128">BQ110*EXP(-$C$110)+BQ106*(1-EXP(-$C$110))/$C$110</f>
        <v>0</v>
      </c>
      <c r="BS110" s="3">
        <f t="shared" si="128"/>
        <v>0</v>
      </c>
      <c r="BT110" s="3">
        <f t="shared" si="128"/>
        <v>0</v>
      </c>
      <c r="BU110" s="3">
        <f t="shared" si="128"/>
        <v>0</v>
      </c>
      <c r="BV110" s="3">
        <f t="shared" si="128"/>
        <v>0</v>
      </c>
      <c r="BW110" s="3">
        <f t="shared" si="128"/>
        <v>0</v>
      </c>
      <c r="BX110" s="3">
        <f t="shared" si="128"/>
        <v>0</v>
      </c>
      <c r="BY110" s="3">
        <f t="shared" si="128"/>
        <v>0</v>
      </c>
      <c r="BZ110" s="3">
        <f t="shared" si="128"/>
        <v>0</v>
      </c>
      <c r="CA110" s="3">
        <f t="shared" si="128"/>
        <v>0</v>
      </c>
      <c r="CB110" s="3">
        <f t="shared" si="128"/>
        <v>0</v>
      </c>
      <c r="CC110" s="3">
        <f t="shared" si="128"/>
        <v>0</v>
      </c>
      <c r="CD110" s="3">
        <f t="shared" si="128"/>
        <v>0</v>
      </c>
      <c r="CE110" s="3">
        <f t="shared" si="128"/>
        <v>0</v>
      </c>
    </row>
    <row r="111" spans="1:83" x14ac:dyDescent="0.25">
      <c r="A111" t="s">
        <v>72</v>
      </c>
      <c r="B111" s="25" t="s">
        <v>73</v>
      </c>
      <c r="C111" s="13"/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  <c r="Q111" s="3">
        <v>0</v>
      </c>
      <c r="R111" s="3">
        <v>0</v>
      </c>
      <c r="S111" s="3">
        <v>0</v>
      </c>
      <c r="T111" s="3">
        <v>0</v>
      </c>
      <c r="U111" s="3">
        <v>0</v>
      </c>
      <c r="V111" s="3">
        <v>0</v>
      </c>
      <c r="W111" s="3">
        <v>0</v>
      </c>
      <c r="X111" s="3">
        <v>0</v>
      </c>
      <c r="Y111" s="3">
        <v>0</v>
      </c>
      <c r="Z111" s="3">
        <v>0</v>
      </c>
      <c r="AA111" s="3">
        <v>0</v>
      </c>
      <c r="AB111" s="3">
        <v>0</v>
      </c>
      <c r="AC111" s="3">
        <v>0</v>
      </c>
      <c r="AD111" s="3">
        <v>0</v>
      </c>
      <c r="AE111" s="3">
        <v>0</v>
      </c>
      <c r="AF111" s="3">
        <v>0</v>
      </c>
      <c r="AG111" s="6">
        <v>0</v>
      </c>
      <c r="AH111" s="3">
        <v>0</v>
      </c>
      <c r="AI111" s="3">
        <v>0</v>
      </c>
      <c r="AJ111" s="3">
        <v>0</v>
      </c>
      <c r="AK111" s="3">
        <v>0</v>
      </c>
      <c r="AL111" s="3">
        <v>0</v>
      </c>
      <c r="AM111" s="3">
        <v>0</v>
      </c>
      <c r="AN111" s="3">
        <v>0</v>
      </c>
      <c r="AO111" s="3">
        <v>0</v>
      </c>
      <c r="AP111" s="3">
        <v>0</v>
      </c>
      <c r="AQ111" s="3">
        <v>0</v>
      </c>
      <c r="AR111" s="3">
        <v>0</v>
      </c>
      <c r="AS111" s="3">
        <v>0</v>
      </c>
      <c r="AT111" s="3">
        <v>0</v>
      </c>
      <c r="AU111" s="3">
        <v>0</v>
      </c>
      <c r="AV111" s="3">
        <v>0</v>
      </c>
      <c r="AW111" s="3">
        <v>0</v>
      </c>
      <c r="AX111" s="3">
        <v>0</v>
      </c>
      <c r="AY111" s="3">
        <v>0</v>
      </c>
      <c r="AZ111" s="3">
        <v>0</v>
      </c>
      <c r="BA111" s="3">
        <v>0</v>
      </c>
      <c r="BB111" s="3">
        <v>0</v>
      </c>
      <c r="BC111" s="3">
        <v>0</v>
      </c>
      <c r="BD111" s="3">
        <v>0</v>
      </c>
      <c r="BE111" s="3">
        <v>0</v>
      </c>
      <c r="BF111" s="3">
        <v>0</v>
      </c>
      <c r="BG111" s="3">
        <v>0</v>
      </c>
      <c r="BH111" s="3">
        <v>0</v>
      </c>
      <c r="BI111" s="3">
        <v>0</v>
      </c>
      <c r="BJ111" s="3">
        <v>0</v>
      </c>
      <c r="BK111" s="3">
        <v>0</v>
      </c>
      <c r="BL111" s="3">
        <v>0</v>
      </c>
      <c r="BM111" s="3">
        <v>0</v>
      </c>
      <c r="BN111" s="3">
        <v>0</v>
      </c>
      <c r="BO111" s="3">
        <v>0</v>
      </c>
      <c r="BP111" s="3">
        <v>0</v>
      </c>
      <c r="BQ111" s="3">
        <v>0</v>
      </c>
      <c r="BR111" s="3">
        <v>0</v>
      </c>
      <c r="BS111" s="3">
        <v>0</v>
      </c>
      <c r="BT111" s="3">
        <v>0</v>
      </c>
      <c r="BU111" s="3">
        <v>0</v>
      </c>
      <c r="BV111" s="3">
        <v>0</v>
      </c>
      <c r="BW111" s="3">
        <v>0</v>
      </c>
      <c r="BX111" s="3">
        <v>0</v>
      </c>
      <c r="BY111" s="3">
        <v>0</v>
      </c>
      <c r="BZ111" s="3">
        <v>0</v>
      </c>
      <c r="CA111" s="3">
        <v>0</v>
      </c>
      <c r="CB111" s="3">
        <v>0</v>
      </c>
      <c r="CC111" s="3">
        <v>0</v>
      </c>
      <c r="CD111" s="3">
        <v>0</v>
      </c>
      <c r="CE111" s="3">
        <v>0</v>
      </c>
    </row>
    <row r="112" spans="1:83" x14ac:dyDescent="0.25">
      <c r="A112" t="s">
        <v>74</v>
      </c>
      <c r="C112" s="13"/>
      <c r="D112" s="3">
        <f>SUM(D108:D111)</f>
        <v>0</v>
      </c>
      <c r="E112" s="3">
        <f>SUM(E108:E111)</f>
        <v>0</v>
      </c>
      <c r="F112" s="3">
        <f>SUM(F108:F111)</f>
        <v>0</v>
      </c>
      <c r="G112" s="3">
        <f t="shared" ref="G112:BR112" si="129">SUM(G108:G111)</f>
        <v>0</v>
      </c>
      <c r="H112" s="3">
        <f t="shared" si="129"/>
        <v>0</v>
      </c>
      <c r="I112" s="3">
        <f t="shared" si="129"/>
        <v>0</v>
      </c>
      <c r="J112" s="3">
        <f t="shared" si="129"/>
        <v>0</v>
      </c>
      <c r="K112" s="3">
        <f t="shared" si="129"/>
        <v>0</v>
      </c>
      <c r="L112" s="3">
        <f t="shared" si="129"/>
        <v>0</v>
      </c>
      <c r="M112" s="3">
        <f t="shared" si="129"/>
        <v>0</v>
      </c>
      <c r="N112" s="3">
        <f t="shared" si="129"/>
        <v>0</v>
      </c>
      <c r="O112" s="3">
        <f t="shared" si="129"/>
        <v>0</v>
      </c>
      <c r="P112" s="3">
        <f t="shared" si="129"/>
        <v>0</v>
      </c>
      <c r="Q112" s="3">
        <f t="shared" si="129"/>
        <v>0</v>
      </c>
      <c r="R112" s="3">
        <f t="shared" si="129"/>
        <v>0</v>
      </c>
      <c r="S112" s="3">
        <f t="shared" si="129"/>
        <v>0</v>
      </c>
      <c r="T112" s="3">
        <f t="shared" si="129"/>
        <v>0</v>
      </c>
      <c r="U112" s="3">
        <f t="shared" si="129"/>
        <v>0</v>
      </c>
      <c r="V112" s="3">
        <f t="shared" si="129"/>
        <v>0</v>
      </c>
      <c r="W112" s="3">
        <f t="shared" si="129"/>
        <v>0</v>
      </c>
      <c r="X112" s="3">
        <f t="shared" si="129"/>
        <v>0</v>
      </c>
      <c r="Y112" s="3">
        <f t="shared" si="129"/>
        <v>0</v>
      </c>
      <c r="Z112" s="3">
        <f t="shared" si="129"/>
        <v>0</v>
      </c>
      <c r="AA112" s="3">
        <f t="shared" si="129"/>
        <v>0</v>
      </c>
      <c r="AB112" s="3">
        <f t="shared" si="129"/>
        <v>0</v>
      </c>
      <c r="AC112" s="3">
        <f t="shared" si="129"/>
        <v>0</v>
      </c>
      <c r="AD112" s="3">
        <f t="shared" si="129"/>
        <v>0</v>
      </c>
      <c r="AE112" s="3">
        <f t="shared" si="129"/>
        <v>0</v>
      </c>
      <c r="AF112" s="3">
        <f t="shared" si="129"/>
        <v>0</v>
      </c>
      <c r="AG112" s="6">
        <f t="shared" si="129"/>
        <v>0</v>
      </c>
      <c r="AH112" s="3">
        <f t="shared" si="129"/>
        <v>0</v>
      </c>
      <c r="AI112" s="3">
        <f t="shared" si="129"/>
        <v>0</v>
      </c>
      <c r="AJ112" s="3">
        <f t="shared" si="129"/>
        <v>0</v>
      </c>
      <c r="AK112" s="3">
        <f t="shared" si="129"/>
        <v>0</v>
      </c>
      <c r="AL112" s="3">
        <f t="shared" si="129"/>
        <v>0</v>
      </c>
      <c r="AM112" s="3">
        <f t="shared" si="129"/>
        <v>0</v>
      </c>
      <c r="AN112" s="3">
        <f t="shared" si="129"/>
        <v>0</v>
      </c>
      <c r="AO112" s="3">
        <f t="shared" si="129"/>
        <v>0</v>
      </c>
      <c r="AP112" s="3">
        <f t="shared" si="129"/>
        <v>0</v>
      </c>
      <c r="AQ112" s="3">
        <f t="shared" si="129"/>
        <v>0</v>
      </c>
      <c r="AR112" s="3">
        <f t="shared" si="129"/>
        <v>0</v>
      </c>
      <c r="AS112" s="3">
        <f t="shared" si="129"/>
        <v>0</v>
      </c>
      <c r="AT112" s="3">
        <f t="shared" si="129"/>
        <v>0</v>
      </c>
      <c r="AU112" s="3">
        <f t="shared" si="129"/>
        <v>0</v>
      </c>
      <c r="AV112" s="3">
        <f t="shared" si="129"/>
        <v>0</v>
      </c>
      <c r="AW112" s="3">
        <f t="shared" si="129"/>
        <v>0</v>
      </c>
      <c r="AX112" s="3">
        <f t="shared" si="129"/>
        <v>0</v>
      </c>
      <c r="AY112" s="3">
        <f t="shared" si="129"/>
        <v>0</v>
      </c>
      <c r="AZ112" s="3">
        <f t="shared" si="129"/>
        <v>0</v>
      </c>
      <c r="BA112" s="3">
        <f t="shared" si="129"/>
        <v>0</v>
      </c>
      <c r="BB112" s="3">
        <f t="shared" si="129"/>
        <v>0</v>
      </c>
      <c r="BC112" s="3">
        <f t="shared" si="129"/>
        <v>0</v>
      </c>
      <c r="BD112" s="3">
        <f t="shared" si="129"/>
        <v>0</v>
      </c>
      <c r="BE112" s="3">
        <f t="shared" si="129"/>
        <v>0</v>
      </c>
      <c r="BF112" s="3">
        <f t="shared" si="129"/>
        <v>0</v>
      </c>
      <c r="BG112" s="3">
        <f t="shared" si="129"/>
        <v>0</v>
      </c>
      <c r="BH112" s="3">
        <f t="shared" si="129"/>
        <v>0</v>
      </c>
      <c r="BI112" s="3">
        <f t="shared" si="129"/>
        <v>0</v>
      </c>
      <c r="BJ112" s="3">
        <f t="shared" si="129"/>
        <v>0</v>
      </c>
      <c r="BK112" s="3">
        <f t="shared" si="129"/>
        <v>0</v>
      </c>
      <c r="BL112" s="3">
        <f t="shared" si="129"/>
        <v>0</v>
      </c>
      <c r="BM112" s="3">
        <f t="shared" si="129"/>
        <v>0</v>
      </c>
      <c r="BN112" s="3">
        <f t="shared" si="129"/>
        <v>0</v>
      </c>
      <c r="BO112" s="3">
        <f t="shared" si="129"/>
        <v>0</v>
      </c>
      <c r="BP112" s="3">
        <f t="shared" si="129"/>
        <v>0</v>
      </c>
      <c r="BQ112" s="3">
        <f t="shared" si="129"/>
        <v>0</v>
      </c>
      <c r="BR112" s="3">
        <f t="shared" si="129"/>
        <v>0</v>
      </c>
      <c r="BS112" s="3">
        <f t="shared" ref="BS112:CE112" si="130">SUM(BS108:BS111)</f>
        <v>0</v>
      </c>
      <c r="BT112" s="3">
        <f t="shared" si="130"/>
        <v>0</v>
      </c>
      <c r="BU112" s="3">
        <f t="shared" si="130"/>
        <v>0</v>
      </c>
      <c r="BV112" s="3">
        <f t="shared" si="130"/>
        <v>0</v>
      </c>
      <c r="BW112" s="3">
        <f t="shared" si="130"/>
        <v>0</v>
      </c>
      <c r="BX112" s="3">
        <f t="shared" si="130"/>
        <v>0</v>
      </c>
      <c r="BY112" s="3">
        <f t="shared" si="130"/>
        <v>0</v>
      </c>
      <c r="BZ112" s="3">
        <f t="shared" si="130"/>
        <v>0</v>
      </c>
      <c r="CA112" s="3">
        <f t="shared" si="130"/>
        <v>0</v>
      </c>
      <c r="CB112" s="3">
        <f t="shared" si="130"/>
        <v>0</v>
      </c>
      <c r="CC112" s="3">
        <f t="shared" si="130"/>
        <v>0</v>
      </c>
      <c r="CD112" s="3">
        <f t="shared" si="130"/>
        <v>0</v>
      </c>
      <c r="CE112" s="3">
        <f t="shared" si="130"/>
        <v>0</v>
      </c>
    </row>
    <row r="113" spans="1:83" x14ac:dyDescent="0.25">
      <c r="A113" s="17" t="s">
        <v>75</v>
      </c>
      <c r="B113" s="17" t="s">
        <v>79</v>
      </c>
      <c r="C113" s="13"/>
      <c r="D113" s="3">
        <f>D112*44/12</f>
        <v>0</v>
      </c>
      <c r="E113" s="3">
        <f>E112*44/12</f>
        <v>0</v>
      </c>
      <c r="F113" s="3">
        <f>F112*44/12</f>
        <v>0</v>
      </c>
      <c r="G113" s="3">
        <f t="shared" ref="G113:BR113" si="131">G112*44/12</f>
        <v>0</v>
      </c>
      <c r="H113" s="3">
        <f t="shared" si="131"/>
        <v>0</v>
      </c>
      <c r="I113" s="3">
        <f t="shared" si="131"/>
        <v>0</v>
      </c>
      <c r="J113" s="3">
        <f t="shared" si="131"/>
        <v>0</v>
      </c>
      <c r="K113" s="3">
        <f t="shared" si="131"/>
        <v>0</v>
      </c>
      <c r="L113" s="3">
        <f t="shared" si="131"/>
        <v>0</v>
      </c>
      <c r="M113" s="3">
        <f t="shared" si="131"/>
        <v>0</v>
      </c>
      <c r="N113" s="3">
        <f t="shared" si="131"/>
        <v>0</v>
      </c>
      <c r="O113" s="3">
        <f t="shared" si="131"/>
        <v>0</v>
      </c>
      <c r="P113" s="3">
        <f t="shared" si="131"/>
        <v>0</v>
      </c>
      <c r="Q113" s="3">
        <f t="shared" si="131"/>
        <v>0</v>
      </c>
      <c r="R113" s="3">
        <f t="shared" si="131"/>
        <v>0</v>
      </c>
      <c r="S113" s="3">
        <f t="shared" si="131"/>
        <v>0</v>
      </c>
      <c r="T113" s="3">
        <f t="shared" si="131"/>
        <v>0</v>
      </c>
      <c r="U113" s="3">
        <f t="shared" si="131"/>
        <v>0</v>
      </c>
      <c r="V113" s="3">
        <f t="shared" si="131"/>
        <v>0</v>
      </c>
      <c r="W113" s="3">
        <f t="shared" si="131"/>
        <v>0</v>
      </c>
      <c r="X113" s="3">
        <f t="shared" si="131"/>
        <v>0</v>
      </c>
      <c r="Y113" s="3">
        <f t="shared" si="131"/>
        <v>0</v>
      </c>
      <c r="Z113" s="3">
        <f t="shared" si="131"/>
        <v>0</v>
      </c>
      <c r="AA113" s="3">
        <f t="shared" si="131"/>
        <v>0</v>
      </c>
      <c r="AB113" s="3">
        <f t="shared" si="131"/>
        <v>0</v>
      </c>
      <c r="AC113" s="3">
        <f t="shared" si="131"/>
        <v>0</v>
      </c>
      <c r="AD113" s="3">
        <f t="shared" si="131"/>
        <v>0</v>
      </c>
      <c r="AE113" s="3">
        <f t="shared" si="131"/>
        <v>0</v>
      </c>
      <c r="AF113" s="3">
        <f t="shared" si="131"/>
        <v>0</v>
      </c>
      <c r="AG113" s="6">
        <f t="shared" si="131"/>
        <v>0</v>
      </c>
      <c r="AH113" s="3">
        <f t="shared" si="131"/>
        <v>0</v>
      </c>
      <c r="AI113" s="3">
        <f t="shared" si="131"/>
        <v>0</v>
      </c>
      <c r="AJ113" s="3">
        <f t="shared" si="131"/>
        <v>0</v>
      </c>
      <c r="AK113" s="3">
        <f t="shared" si="131"/>
        <v>0</v>
      </c>
      <c r="AL113" s="3">
        <f t="shared" si="131"/>
        <v>0</v>
      </c>
      <c r="AM113" s="3">
        <f t="shared" si="131"/>
        <v>0</v>
      </c>
      <c r="AN113" s="3">
        <f t="shared" si="131"/>
        <v>0</v>
      </c>
      <c r="AO113" s="3">
        <f t="shared" si="131"/>
        <v>0</v>
      </c>
      <c r="AP113" s="3">
        <f t="shared" si="131"/>
        <v>0</v>
      </c>
      <c r="AQ113" s="3">
        <f t="shared" si="131"/>
        <v>0</v>
      </c>
      <c r="AR113" s="3">
        <f t="shared" si="131"/>
        <v>0</v>
      </c>
      <c r="AS113" s="3">
        <f t="shared" si="131"/>
        <v>0</v>
      </c>
      <c r="AT113" s="3">
        <f t="shared" si="131"/>
        <v>0</v>
      </c>
      <c r="AU113" s="3">
        <f t="shared" si="131"/>
        <v>0</v>
      </c>
      <c r="AV113" s="3">
        <f t="shared" si="131"/>
        <v>0</v>
      </c>
      <c r="AW113" s="3">
        <f t="shared" si="131"/>
        <v>0</v>
      </c>
      <c r="AX113" s="3">
        <f t="shared" si="131"/>
        <v>0</v>
      </c>
      <c r="AY113" s="3">
        <f t="shared" si="131"/>
        <v>0</v>
      </c>
      <c r="AZ113" s="3">
        <f t="shared" si="131"/>
        <v>0</v>
      </c>
      <c r="BA113" s="3">
        <f t="shared" si="131"/>
        <v>0</v>
      </c>
      <c r="BB113" s="3">
        <f t="shared" si="131"/>
        <v>0</v>
      </c>
      <c r="BC113" s="3">
        <f t="shared" si="131"/>
        <v>0</v>
      </c>
      <c r="BD113" s="3">
        <f t="shared" si="131"/>
        <v>0</v>
      </c>
      <c r="BE113" s="3">
        <f t="shared" si="131"/>
        <v>0</v>
      </c>
      <c r="BF113" s="3">
        <f t="shared" si="131"/>
        <v>0</v>
      </c>
      <c r="BG113" s="3">
        <f t="shared" si="131"/>
        <v>0</v>
      </c>
      <c r="BH113" s="3">
        <f t="shared" si="131"/>
        <v>0</v>
      </c>
      <c r="BI113" s="3">
        <f t="shared" si="131"/>
        <v>0</v>
      </c>
      <c r="BJ113" s="3">
        <f t="shared" si="131"/>
        <v>0</v>
      </c>
      <c r="BK113" s="3">
        <f t="shared" si="131"/>
        <v>0</v>
      </c>
      <c r="BL113" s="3">
        <f t="shared" si="131"/>
        <v>0</v>
      </c>
      <c r="BM113" s="3">
        <f t="shared" si="131"/>
        <v>0</v>
      </c>
      <c r="BN113" s="3">
        <f t="shared" si="131"/>
        <v>0</v>
      </c>
      <c r="BO113" s="3">
        <f t="shared" si="131"/>
        <v>0</v>
      </c>
      <c r="BP113" s="3">
        <f t="shared" si="131"/>
        <v>0</v>
      </c>
      <c r="BQ113" s="3">
        <f t="shared" si="131"/>
        <v>0</v>
      </c>
      <c r="BR113" s="3">
        <f t="shared" si="131"/>
        <v>0</v>
      </c>
      <c r="BS113" s="3">
        <f t="shared" ref="BS113:CE113" si="132">BS112*44/12</f>
        <v>0</v>
      </c>
      <c r="BT113" s="3">
        <f t="shared" si="132"/>
        <v>0</v>
      </c>
      <c r="BU113" s="3">
        <f t="shared" si="132"/>
        <v>0</v>
      </c>
      <c r="BV113" s="3">
        <f t="shared" si="132"/>
        <v>0</v>
      </c>
      <c r="BW113" s="3">
        <f t="shared" si="132"/>
        <v>0</v>
      </c>
      <c r="BX113" s="3">
        <f t="shared" si="132"/>
        <v>0</v>
      </c>
      <c r="BY113" s="3">
        <f t="shared" si="132"/>
        <v>0</v>
      </c>
      <c r="BZ113" s="3">
        <f t="shared" si="132"/>
        <v>0</v>
      </c>
      <c r="CA113" s="3">
        <f t="shared" si="132"/>
        <v>0</v>
      </c>
      <c r="CB113" s="3">
        <f t="shared" si="132"/>
        <v>0</v>
      </c>
      <c r="CC113" s="3">
        <f t="shared" si="132"/>
        <v>0</v>
      </c>
      <c r="CD113" s="3">
        <f t="shared" si="132"/>
        <v>0</v>
      </c>
      <c r="CE113" s="3">
        <f t="shared" si="132"/>
        <v>0</v>
      </c>
    </row>
    <row r="114" spans="1:83" x14ac:dyDescent="0.25">
      <c r="C114" s="1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</row>
    <row r="115" spans="1:83" x14ac:dyDescent="0.25">
      <c r="C115" s="1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</row>
    <row r="116" spans="1:83" x14ac:dyDescent="0.25">
      <c r="B116" s="26"/>
      <c r="C116" s="26"/>
      <c r="D116" s="27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</row>
    <row r="117" spans="1:83" s="49" customFormat="1" x14ac:dyDescent="0.25"/>
    <row r="118" spans="1:83" s="51" customFormat="1" x14ac:dyDescent="0.25">
      <c r="B118" s="52" t="s">
        <v>89</v>
      </c>
      <c r="C118" s="53">
        <f>D32+D60+D88</f>
        <v>0</v>
      </c>
      <c r="D118" s="51" t="s">
        <v>90</v>
      </c>
      <c r="F118" s="51" t="s">
        <v>91</v>
      </c>
      <c r="I118" s="53">
        <f>C118*(1-N124-N125)</f>
        <v>0</v>
      </c>
      <c r="J118" s="51" t="s">
        <v>90</v>
      </c>
      <c r="AA118" s="54"/>
    </row>
    <row r="119" spans="1:83" s="49" customFormat="1" x14ac:dyDescent="0.25"/>
    <row r="120" spans="1:83" s="49" customFormat="1" x14ac:dyDescent="0.25"/>
    <row r="121" spans="1:83" s="49" customFormat="1" x14ac:dyDescent="0.25"/>
    <row r="122" spans="1:83" s="49" customFormat="1" x14ac:dyDescent="0.25">
      <c r="G122" s="73" t="s">
        <v>17</v>
      </c>
      <c r="H122" s="73"/>
      <c r="I122" s="73"/>
      <c r="J122" s="73"/>
      <c r="K122" s="73"/>
      <c r="L122" s="73"/>
      <c r="M122" s="73"/>
      <c r="N122" s="73" t="s">
        <v>18</v>
      </c>
      <c r="O122" s="73"/>
      <c r="P122" s="73" t="s">
        <v>19</v>
      </c>
      <c r="Q122" s="73"/>
      <c r="R122" s="73"/>
      <c r="S122" s="73"/>
      <c r="T122" s="73"/>
      <c r="U122" s="73"/>
      <c r="V122" s="73"/>
    </row>
    <row r="123" spans="1:83" s="49" customFormat="1" x14ac:dyDescent="0.25">
      <c r="G123" s="64" t="s">
        <v>92</v>
      </c>
      <c r="H123" s="64"/>
      <c r="I123" s="64"/>
      <c r="J123" s="64"/>
      <c r="K123" s="64"/>
      <c r="L123" s="64"/>
      <c r="M123" s="64"/>
      <c r="N123" s="70">
        <v>0.2</v>
      </c>
      <c r="O123" s="70"/>
      <c r="P123" s="66" t="s">
        <v>82</v>
      </c>
      <c r="Q123" s="66"/>
      <c r="R123" s="66"/>
      <c r="S123" s="66"/>
      <c r="T123" s="66"/>
      <c r="U123" s="66"/>
      <c r="V123" s="66"/>
    </row>
    <row r="124" spans="1:83" s="49" customFormat="1" x14ac:dyDescent="0.25">
      <c r="G124" s="74" t="s">
        <v>21</v>
      </c>
      <c r="H124" s="74"/>
      <c r="I124" s="74"/>
      <c r="J124" s="74"/>
      <c r="K124" s="74"/>
      <c r="L124" s="74"/>
      <c r="M124" s="74"/>
      <c r="N124" s="75">
        <v>0.1</v>
      </c>
      <c r="O124" s="75"/>
      <c r="P124" s="73" t="s">
        <v>22</v>
      </c>
      <c r="Q124" s="73"/>
      <c r="R124" s="73"/>
      <c r="S124" s="73"/>
      <c r="T124" s="73"/>
      <c r="U124" s="73"/>
      <c r="V124" s="73"/>
    </row>
    <row r="125" spans="1:83" s="49" customFormat="1" x14ac:dyDescent="0.25">
      <c r="G125" s="67" t="s">
        <v>23</v>
      </c>
      <c r="H125" s="67"/>
      <c r="I125" s="67"/>
      <c r="J125" s="67"/>
      <c r="K125" s="67"/>
      <c r="L125" s="67"/>
      <c r="M125" s="67"/>
      <c r="N125" s="68">
        <v>0.1</v>
      </c>
      <c r="O125" s="68"/>
      <c r="P125" s="69" t="s">
        <v>83</v>
      </c>
      <c r="Q125" s="66"/>
      <c r="R125" s="66"/>
      <c r="S125" s="66"/>
      <c r="T125" s="66"/>
      <c r="U125" s="66"/>
      <c r="V125" s="66"/>
    </row>
    <row r="126" spans="1:83" s="49" customFormat="1" x14ac:dyDescent="0.25">
      <c r="G126" s="64" t="s">
        <v>26</v>
      </c>
      <c r="H126" s="64"/>
      <c r="I126" s="64"/>
      <c r="J126" s="64"/>
      <c r="K126" s="64"/>
      <c r="L126" s="64"/>
      <c r="M126" s="64"/>
      <c r="N126" s="70">
        <v>0.1</v>
      </c>
      <c r="O126" s="70"/>
      <c r="P126" s="66" t="s">
        <v>84</v>
      </c>
      <c r="Q126" s="66"/>
      <c r="R126" s="66"/>
      <c r="S126" s="66"/>
      <c r="T126" s="66"/>
      <c r="U126" s="66"/>
      <c r="V126" s="66"/>
    </row>
    <row r="127" spans="1:83" s="49" customFormat="1" x14ac:dyDescent="0.25">
      <c r="G127" s="64" t="s">
        <v>24</v>
      </c>
      <c r="H127" s="64"/>
      <c r="I127" s="64"/>
      <c r="J127" s="64"/>
      <c r="K127" s="64"/>
      <c r="L127" s="64"/>
      <c r="M127" s="64"/>
      <c r="N127" s="71" t="s">
        <v>81</v>
      </c>
      <c r="O127" s="71"/>
      <c r="P127" s="66" t="s">
        <v>25</v>
      </c>
      <c r="Q127" s="66"/>
      <c r="R127" s="66"/>
      <c r="S127" s="66"/>
      <c r="T127" s="66"/>
      <c r="U127" s="66"/>
      <c r="V127" s="66"/>
    </row>
    <row r="128" spans="1:83" s="49" customFormat="1" x14ac:dyDescent="0.25"/>
  </sheetData>
  <mergeCells count="24">
    <mergeCell ref="G126:M126"/>
    <mergeCell ref="N126:O126"/>
    <mergeCell ref="P126:V126"/>
    <mergeCell ref="G127:M127"/>
    <mergeCell ref="N127:O127"/>
    <mergeCell ref="P127:V127"/>
    <mergeCell ref="G124:M124"/>
    <mergeCell ref="N124:O124"/>
    <mergeCell ref="P124:V124"/>
    <mergeCell ref="G125:M125"/>
    <mergeCell ref="N125:O125"/>
    <mergeCell ref="P125:V125"/>
    <mergeCell ref="G122:M122"/>
    <mergeCell ref="N122:O122"/>
    <mergeCell ref="P122:V122"/>
    <mergeCell ref="G123:M123"/>
    <mergeCell ref="N123:O123"/>
    <mergeCell ref="P123:V123"/>
    <mergeCell ref="A2:E2"/>
    <mergeCell ref="A92:B92"/>
    <mergeCell ref="A8:B8"/>
    <mergeCell ref="A4:C4"/>
    <mergeCell ref="A36:B36"/>
    <mergeCell ref="A64:B64"/>
  </mergeCells>
  <conditionalFormatting sqref="D95:AF96 BA72:BA74 CF72:CI74 CU72:CX74 BO72:CD74 CK72:CS74 CZ72:DC74">
    <cfRule type="cellIs" dxfId="44" priority="50" operator="greaterThan">
      <formula>0</formula>
    </cfRule>
  </conditionalFormatting>
  <conditionalFormatting sqref="D114:BF115 AH95:CD96 D97:CD98 D104:CE113">
    <cfRule type="cellIs" dxfId="43" priority="51" operator="greaterThan">
      <formula>0</formula>
    </cfRule>
  </conditionalFormatting>
  <conditionalFormatting sqref="D99:AF103 AH99:CE103">
    <cfRule type="cellIs" dxfId="42" priority="49" operator="greaterThan">
      <formula>0</formula>
    </cfRule>
  </conditionalFormatting>
  <conditionalFormatting sqref="CE97:CE98">
    <cfRule type="cellIs" dxfId="41" priority="48" operator="greaterThan">
      <formula>0</formula>
    </cfRule>
  </conditionalFormatting>
  <conditionalFormatting sqref="D11:AF12">
    <cfRule type="cellIs" dxfId="40" priority="46" operator="greaterThan">
      <formula>0</formula>
    </cfRule>
  </conditionalFormatting>
  <conditionalFormatting sqref="AH11:DD12 D13:DD15 D19:DD30 D16:AP18 DE13:DN14 DE20:DN30 D31:DN31">
    <cfRule type="cellIs" dxfId="39" priority="47" operator="greaterThan">
      <formula>0</formula>
    </cfRule>
  </conditionalFormatting>
  <conditionalFormatting sqref="CU16:DC18 AQ16:CS18">
    <cfRule type="cellIs" dxfId="38" priority="43" operator="greaterThan">
      <formula>0</formula>
    </cfRule>
  </conditionalFormatting>
  <conditionalFormatting sqref="CT16">
    <cfRule type="cellIs" dxfId="37" priority="42" operator="greaterThan">
      <formula>0</formula>
    </cfRule>
  </conditionalFormatting>
  <conditionalFormatting sqref="CT17">
    <cfRule type="cellIs" dxfId="36" priority="41" operator="greaterThan">
      <formula>0</formula>
    </cfRule>
  </conditionalFormatting>
  <conditionalFormatting sqref="CT18">
    <cfRule type="cellIs" dxfId="35" priority="40" operator="greaterThan">
      <formula>0</formula>
    </cfRule>
  </conditionalFormatting>
  <conditionalFormatting sqref="D39:AF40">
    <cfRule type="cellIs" dxfId="34" priority="37" operator="greaterThan">
      <formula>0</formula>
    </cfRule>
  </conditionalFormatting>
  <conditionalFormatting sqref="D44:AP46 AH39:GT40 D41:GT43 D47:GT59">
    <cfRule type="cellIs" dxfId="33" priority="38" operator="greaterThan">
      <formula>0</formula>
    </cfRule>
  </conditionalFormatting>
  <conditionalFormatting sqref="CU44:CU46 DE44:DE46 DG44:DG46 DI44:DI46 DK44:DK46 DM44:DM46 DO44:DO46 DQ44:DQ46 DS44:DS46 EI44:EI46 EY44:EY46 FO44:FO46 GE44:GE46 DU44:DU46 EK44:EK46 FA44:FA46 GG44:GG46 DW44:DW46 EM44:EM46 FC44:FC46 FS44:FS46 GI44:GI46 DY44:DY46 EO44:EO46 FE44:FE46 FU44:FU46 GK44:GK46 EA44:EA46 EQ44:EQ46 FW44:FW46 GM44:GM46 EC44:EC46 ES44:ES46 FI44:FI46 FY44:FY46 GO44:GO46 EE44:EE46 EU44:EU46 FK44:FK46 GA44:GA46 GQ44:GQ46 EG44:EG46 FM44:FM46 GC44:GC46 GS44:GS46 AQ44:CS46 CW44:DC46 EW44:EW46">
    <cfRule type="cellIs" dxfId="32" priority="36" operator="greaterThan">
      <formula>0</formula>
    </cfRule>
  </conditionalFormatting>
  <conditionalFormatting sqref="DD44:DD46 DF44:DF46 DH44:DH46 DJ44:DJ46 DL44:DL46 DP44:DP46 DR44:DR46 DT44:DT46 EJ44:EJ46 EZ44:EZ46 FP44:FP46 GF44:GF46 DV44:DV46 EL44:EL46 FB44:FB46 FR44:FR46 GH44:GH46 DX44:DX46 EN44:EN46 FD44:FD46 FT44:FT46 GJ44:GJ46 DZ44:DZ46 EP44:EP46 FF44:FF46 FV44:FV46 GL44:GL46 EB44:EB46 ER44:ER46 FH44:FH46 FX44:FX46 GN44:GN46 ED44:ED46 ET44:ET46 FJ44:FJ46 FZ44:FZ46 GP44:GP46 EF44:EF46 EV44:EV46 FL44:FL46 GB44:GB46 GR44:GR46 EX44:EX46 FN44:FN46 GD44:GD46 GT44:GT46">
    <cfRule type="cellIs" dxfId="31" priority="32" operator="greaterThan">
      <formula>0</formula>
    </cfRule>
  </conditionalFormatting>
  <conditionalFormatting sqref="CV44">
    <cfRule type="cellIs" dxfId="30" priority="31" operator="greaterThan">
      <formula>0</formula>
    </cfRule>
  </conditionalFormatting>
  <conditionalFormatting sqref="CV45">
    <cfRule type="cellIs" dxfId="29" priority="30" operator="greaterThan">
      <formula>0</formula>
    </cfRule>
  </conditionalFormatting>
  <conditionalFormatting sqref="CV46">
    <cfRule type="cellIs" dxfId="28" priority="29" operator="greaterThan">
      <formula>0</formula>
    </cfRule>
  </conditionalFormatting>
  <conditionalFormatting sqref="CT44:CT46">
    <cfRule type="cellIs" dxfId="27" priority="28" operator="greaterThan">
      <formula>0</formula>
    </cfRule>
  </conditionalFormatting>
  <conditionalFormatting sqref="DN44:DN46">
    <cfRule type="cellIs" dxfId="26" priority="27" operator="greaterThan">
      <formula>0</formula>
    </cfRule>
  </conditionalFormatting>
  <conditionalFormatting sqref="EH44:EH46">
    <cfRule type="cellIs" dxfId="25" priority="26" operator="greaterThan">
      <formula>0</formula>
    </cfRule>
  </conditionalFormatting>
  <conditionalFormatting sqref="FG44">
    <cfRule type="cellIs" dxfId="24" priority="25" operator="greaterThan">
      <formula>0</formula>
    </cfRule>
  </conditionalFormatting>
  <conditionalFormatting sqref="FG45">
    <cfRule type="cellIs" dxfId="23" priority="24" operator="greaterThan">
      <formula>0</formula>
    </cfRule>
  </conditionalFormatting>
  <conditionalFormatting sqref="FG46">
    <cfRule type="cellIs" dxfId="22" priority="23" operator="greaterThan">
      <formula>0</formula>
    </cfRule>
  </conditionalFormatting>
  <conditionalFormatting sqref="FQ44:FQ46">
    <cfRule type="cellIs" dxfId="21" priority="22" operator="greaterThan">
      <formula>0</formula>
    </cfRule>
  </conditionalFormatting>
  <conditionalFormatting sqref="DN16:DN18">
    <cfRule type="cellIs" dxfId="20" priority="21" operator="greaterThan">
      <formula>0</formula>
    </cfRule>
  </conditionalFormatting>
  <conditionalFormatting sqref="DD16">
    <cfRule type="cellIs" dxfId="19" priority="20" operator="greaterThan">
      <formula>0</formula>
    </cfRule>
  </conditionalFormatting>
  <conditionalFormatting sqref="DD17">
    <cfRule type="cellIs" dxfId="18" priority="19" operator="greaterThan">
      <formula>0</formula>
    </cfRule>
  </conditionalFormatting>
  <conditionalFormatting sqref="DD18">
    <cfRule type="cellIs" dxfId="17" priority="18" operator="greaterThan">
      <formula>0</formula>
    </cfRule>
  </conditionalFormatting>
  <conditionalFormatting sqref="D72:AO74 DE72:DR74">
    <cfRule type="cellIs" dxfId="16" priority="17" operator="greaterThan">
      <formula>0</formula>
    </cfRule>
  </conditionalFormatting>
  <conditionalFormatting sqref="D67:AF68">
    <cfRule type="cellIs" dxfId="15" priority="15" operator="greaterThan">
      <formula>0</formula>
    </cfRule>
  </conditionalFormatting>
  <conditionalFormatting sqref="D70:DD71 D75:DD75 AH67:EC68 DE70:EC70 D69:EC69 D76:EC87">
    <cfRule type="cellIs" dxfId="14" priority="16" operator="greaterThan">
      <formula>0</formula>
    </cfRule>
  </conditionalFormatting>
  <conditionalFormatting sqref="DT72:EA74">
    <cfRule type="cellIs" dxfId="13" priority="14" operator="greaterThan">
      <formula>0</formula>
    </cfRule>
  </conditionalFormatting>
  <conditionalFormatting sqref="EB72">
    <cfRule type="cellIs" dxfId="12" priority="13" operator="greaterThan">
      <formula>0</formula>
    </cfRule>
  </conditionalFormatting>
  <conditionalFormatting sqref="EB73">
    <cfRule type="cellIs" dxfId="11" priority="12" operator="greaterThan">
      <formula>0</formula>
    </cfRule>
  </conditionalFormatting>
  <conditionalFormatting sqref="EB74">
    <cfRule type="cellIs" dxfId="10" priority="11" operator="greaterThan">
      <formula>0</formula>
    </cfRule>
  </conditionalFormatting>
  <conditionalFormatting sqref="CY72:CY74">
    <cfRule type="cellIs" dxfId="9" priority="10" operator="greaterThan">
      <formula>0</formula>
    </cfRule>
  </conditionalFormatting>
  <conditionalFormatting sqref="CJ72:CJ74">
    <cfRule type="cellIs" dxfId="8" priority="6" operator="greaterThan">
      <formula>0</formula>
    </cfRule>
  </conditionalFormatting>
  <conditionalFormatting sqref="DS72">
    <cfRule type="cellIs" dxfId="7" priority="4" operator="greaterThan">
      <formula>0</formula>
    </cfRule>
  </conditionalFormatting>
  <conditionalFormatting sqref="DS73">
    <cfRule type="cellIs" dxfId="6" priority="3" operator="greaterThan">
      <formula>0</formula>
    </cfRule>
  </conditionalFormatting>
  <conditionalFormatting sqref="DS74">
    <cfRule type="cellIs" dxfId="5" priority="2" operator="greaterThan">
      <formula>0</formula>
    </cfRule>
  </conditionalFormatting>
  <conditionalFormatting sqref="EC72:EC74">
    <cfRule type="cellIs" dxfId="4" priority="1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C1C96E-6849-4A13-AE1D-01055FE013B8}">
  <dimension ref="A1:DR57"/>
  <sheetViews>
    <sheetView workbookViewId="0">
      <pane xSplit="1" topLeftCell="B1" activePane="topRight" state="frozen"/>
      <selection pane="topRight" activeCell="C47" sqref="C47"/>
    </sheetView>
  </sheetViews>
  <sheetFormatPr baseColWidth="10" defaultRowHeight="15" x14ac:dyDescent="0.25"/>
  <cols>
    <col min="1" max="1" width="48.5703125" customWidth="1"/>
    <col min="2" max="2" width="13.140625" customWidth="1"/>
  </cols>
  <sheetData>
    <row r="1" spans="1:122" x14ac:dyDescent="0.25">
      <c r="A1" s="1" t="s">
        <v>12</v>
      </c>
      <c r="C1" s="1"/>
      <c r="D1" s="1"/>
      <c r="E1" s="1"/>
    </row>
    <row r="2" spans="1:122" x14ac:dyDescent="0.25">
      <c r="A2" s="72" t="s">
        <v>98</v>
      </c>
      <c r="B2" s="72"/>
      <c r="C2" s="72"/>
      <c r="D2" s="72"/>
      <c r="E2" s="72"/>
    </row>
    <row r="3" spans="1:122" x14ac:dyDescent="0.25">
      <c r="A3" s="1"/>
      <c r="B3" s="1"/>
      <c r="C3" s="1"/>
      <c r="D3" s="1"/>
      <c r="E3" s="1"/>
    </row>
    <row r="4" spans="1:122" ht="18.75" x14ac:dyDescent="0.3">
      <c r="A4" s="77" t="s">
        <v>31</v>
      </c>
      <c r="B4" s="77"/>
      <c r="C4" s="77"/>
      <c r="D4" s="77"/>
      <c r="E4" s="45"/>
      <c r="F4" s="45"/>
    </row>
    <row r="8" spans="1:122" ht="18.75" x14ac:dyDescent="0.3">
      <c r="A8" s="76" t="s">
        <v>85</v>
      </c>
      <c r="B8" s="76"/>
    </row>
    <row r="9" spans="1:122" x14ac:dyDescent="0.25">
      <c r="A9" t="s">
        <v>45</v>
      </c>
      <c r="B9" t="s">
        <v>46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 s="5">
        <v>0</v>
      </c>
    </row>
    <row r="10" spans="1:122" x14ac:dyDescent="0.25">
      <c r="A10" t="s">
        <v>36</v>
      </c>
      <c r="B10" t="s">
        <v>32</v>
      </c>
      <c r="C10">
        <v>115</v>
      </c>
      <c r="D10">
        <v>1</v>
      </c>
      <c r="E10">
        <v>2</v>
      </c>
      <c r="F10">
        <v>3</v>
      </c>
      <c r="G10">
        <v>4</v>
      </c>
      <c r="H10">
        <v>5</v>
      </c>
      <c r="I10">
        <v>6</v>
      </c>
      <c r="J10">
        <v>7</v>
      </c>
      <c r="K10">
        <v>8</v>
      </c>
      <c r="L10">
        <v>9</v>
      </c>
      <c r="M10">
        <v>10</v>
      </c>
      <c r="N10">
        <v>11</v>
      </c>
      <c r="O10">
        <v>12</v>
      </c>
      <c r="P10">
        <v>13</v>
      </c>
      <c r="Q10">
        <v>14</v>
      </c>
      <c r="R10">
        <v>15</v>
      </c>
      <c r="S10">
        <v>16</v>
      </c>
      <c r="T10">
        <v>17</v>
      </c>
      <c r="U10">
        <v>18</v>
      </c>
      <c r="V10">
        <v>19</v>
      </c>
      <c r="W10">
        <v>20</v>
      </c>
      <c r="X10">
        <v>21</v>
      </c>
      <c r="Y10">
        <v>22</v>
      </c>
      <c r="Z10">
        <v>23</v>
      </c>
      <c r="AA10">
        <v>24</v>
      </c>
      <c r="AB10">
        <v>25</v>
      </c>
      <c r="AC10">
        <v>26</v>
      </c>
      <c r="AD10">
        <v>27</v>
      </c>
      <c r="AE10">
        <v>28</v>
      </c>
      <c r="AF10">
        <v>29</v>
      </c>
      <c r="AG10" s="5">
        <v>30</v>
      </c>
      <c r="DQ10" s="2"/>
      <c r="DR10" s="2"/>
    </row>
    <row r="11" spans="1:122" x14ac:dyDescent="0.25">
      <c r="A11" t="s">
        <v>47</v>
      </c>
      <c r="C11" s="13">
        <v>0.43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14"/>
      <c r="AH11" s="2"/>
      <c r="AI11" s="2"/>
      <c r="AJ11" s="2"/>
    </row>
    <row r="12" spans="1:122" x14ac:dyDescent="0.25">
      <c r="A12" t="s">
        <v>48</v>
      </c>
      <c r="B12" s="1" t="s">
        <v>49</v>
      </c>
      <c r="C12" s="13"/>
      <c r="D12" s="2">
        <f>$C$11*D9</f>
        <v>0</v>
      </c>
      <c r="E12" s="2">
        <f t="shared" ref="E12:AG12" si="0">$C$11*E9</f>
        <v>0</v>
      </c>
      <c r="F12" s="2">
        <f t="shared" si="0"/>
        <v>0</v>
      </c>
      <c r="G12" s="2">
        <f t="shared" si="0"/>
        <v>0</v>
      </c>
      <c r="H12" s="2">
        <f t="shared" si="0"/>
        <v>0</v>
      </c>
      <c r="I12" s="2">
        <f t="shared" si="0"/>
        <v>0</v>
      </c>
      <c r="J12" s="2">
        <f t="shared" si="0"/>
        <v>0</v>
      </c>
      <c r="K12" s="2">
        <f t="shared" si="0"/>
        <v>0</v>
      </c>
      <c r="L12" s="2">
        <f t="shared" si="0"/>
        <v>0</v>
      </c>
      <c r="M12" s="2">
        <f t="shared" si="0"/>
        <v>0</v>
      </c>
      <c r="N12" s="2">
        <f t="shared" si="0"/>
        <v>0</v>
      </c>
      <c r="O12" s="2">
        <f t="shared" si="0"/>
        <v>0</v>
      </c>
      <c r="P12" s="2">
        <f t="shared" si="0"/>
        <v>0</v>
      </c>
      <c r="Q12" s="2">
        <f t="shared" si="0"/>
        <v>0</v>
      </c>
      <c r="R12" s="2">
        <f t="shared" si="0"/>
        <v>0</v>
      </c>
      <c r="S12" s="2">
        <f t="shared" si="0"/>
        <v>0</v>
      </c>
      <c r="T12" s="2">
        <f t="shared" si="0"/>
        <v>0</v>
      </c>
      <c r="U12" s="2">
        <f t="shared" si="0"/>
        <v>0</v>
      </c>
      <c r="V12" s="2">
        <f t="shared" si="0"/>
        <v>0</v>
      </c>
      <c r="W12" s="2">
        <f t="shared" si="0"/>
        <v>0</v>
      </c>
      <c r="X12" s="2">
        <f t="shared" si="0"/>
        <v>0</v>
      </c>
      <c r="Y12" s="2">
        <f t="shared" si="0"/>
        <v>0</v>
      </c>
      <c r="Z12" s="2">
        <f t="shared" si="0"/>
        <v>0</v>
      </c>
      <c r="AA12" s="2">
        <f t="shared" si="0"/>
        <v>0</v>
      </c>
      <c r="AB12" s="2">
        <f t="shared" si="0"/>
        <v>0</v>
      </c>
      <c r="AC12" s="2">
        <f t="shared" si="0"/>
        <v>0</v>
      </c>
      <c r="AD12" s="2">
        <f t="shared" si="0"/>
        <v>0</v>
      </c>
      <c r="AE12" s="2">
        <f t="shared" si="0"/>
        <v>0</v>
      </c>
      <c r="AF12" s="2">
        <f t="shared" si="0"/>
        <v>0</v>
      </c>
      <c r="AG12" s="14">
        <f t="shared" si="0"/>
        <v>0</v>
      </c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</row>
    <row r="13" spans="1:122" x14ac:dyDescent="0.25">
      <c r="A13" s="1" t="s">
        <v>50</v>
      </c>
      <c r="C13" s="15">
        <f>SUM(D12:BE12)</f>
        <v>0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</row>
    <row r="16" spans="1:122" s="35" customFormat="1" x14ac:dyDescent="0.25"/>
    <row r="17" spans="1:122" s="35" customFormat="1" ht="18.75" x14ac:dyDescent="0.3">
      <c r="A17" s="76" t="s">
        <v>95</v>
      </c>
      <c r="B17" s="76"/>
    </row>
    <row r="18" spans="1:122" s="35" customFormat="1" x14ac:dyDescent="0.25">
      <c r="A18" s="35" t="s">
        <v>45</v>
      </c>
      <c r="B18" s="35" t="s">
        <v>46</v>
      </c>
      <c r="D18" s="35">
        <v>0</v>
      </c>
      <c r="E18" s="35">
        <v>0</v>
      </c>
      <c r="F18" s="35">
        <v>0</v>
      </c>
      <c r="G18" s="35">
        <v>0</v>
      </c>
      <c r="H18" s="35">
        <v>0</v>
      </c>
      <c r="I18" s="35">
        <v>0</v>
      </c>
      <c r="J18" s="35">
        <v>0</v>
      </c>
      <c r="K18" s="35">
        <v>0</v>
      </c>
      <c r="L18" s="35">
        <v>0</v>
      </c>
      <c r="M18" s="35">
        <v>0</v>
      </c>
      <c r="N18" s="35">
        <v>0</v>
      </c>
      <c r="O18" s="35">
        <v>0</v>
      </c>
      <c r="P18" s="35">
        <v>0</v>
      </c>
      <c r="Q18" s="35">
        <v>0</v>
      </c>
      <c r="R18" s="35">
        <v>0</v>
      </c>
      <c r="S18" s="35">
        <v>0</v>
      </c>
      <c r="T18" s="35">
        <v>0</v>
      </c>
      <c r="U18" s="35">
        <v>0</v>
      </c>
      <c r="V18" s="35">
        <v>0</v>
      </c>
      <c r="W18" s="35">
        <v>0</v>
      </c>
      <c r="X18" s="35">
        <v>0</v>
      </c>
      <c r="Y18" s="35">
        <v>0</v>
      </c>
      <c r="Z18" s="35">
        <v>0</v>
      </c>
      <c r="AA18" s="35">
        <v>0</v>
      </c>
      <c r="AB18" s="35">
        <v>0</v>
      </c>
      <c r="AC18" s="35">
        <v>0</v>
      </c>
      <c r="AD18" s="35">
        <v>0</v>
      </c>
      <c r="AE18" s="35">
        <v>0</v>
      </c>
      <c r="AF18" s="35">
        <v>0</v>
      </c>
      <c r="AG18" s="5">
        <v>0</v>
      </c>
    </row>
    <row r="19" spans="1:122" s="35" customFormat="1" x14ac:dyDescent="0.25">
      <c r="A19" s="35" t="s">
        <v>36</v>
      </c>
      <c r="B19" s="35" t="s">
        <v>33</v>
      </c>
      <c r="C19" s="35">
        <v>170</v>
      </c>
      <c r="D19" s="35">
        <v>1</v>
      </c>
      <c r="E19" s="35">
        <v>2</v>
      </c>
      <c r="F19" s="35">
        <v>3</v>
      </c>
      <c r="G19" s="35">
        <v>4</v>
      </c>
      <c r="H19" s="35">
        <v>5</v>
      </c>
      <c r="I19" s="35">
        <v>6</v>
      </c>
      <c r="J19" s="35">
        <v>7</v>
      </c>
      <c r="K19" s="35">
        <v>8</v>
      </c>
      <c r="L19" s="35">
        <v>9</v>
      </c>
      <c r="M19" s="35">
        <v>10</v>
      </c>
      <c r="N19" s="35">
        <v>11</v>
      </c>
      <c r="O19" s="35">
        <v>12</v>
      </c>
      <c r="P19" s="35">
        <v>13</v>
      </c>
      <c r="Q19" s="35">
        <v>14</v>
      </c>
      <c r="R19" s="35">
        <v>15</v>
      </c>
      <c r="S19" s="35">
        <v>16</v>
      </c>
      <c r="T19" s="35">
        <v>17</v>
      </c>
      <c r="U19" s="35">
        <v>18</v>
      </c>
      <c r="V19" s="35">
        <v>19</v>
      </c>
      <c r="W19" s="35">
        <v>20</v>
      </c>
      <c r="X19" s="35">
        <v>21</v>
      </c>
      <c r="Y19" s="35">
        <v>22</v>
      </c>
      <c r="Z19" s="35">
        <v>23</v>
      </c>
      <c r="AA19" s="35">
        <v>24</v>
      </c>
      <c r="AB19" s="35">
        <v>25</v>
      </c>
      <c r="AC19" s="35">
        <v>26</v>
      </c>
      <c r="AD19" s="35">
        <v>27</v>
      </c>
      <c r="AE19" s="35">
        <v>28</v>
      </c>
      <c r="AF19" s="35">
        <v>29</v>
      </c>
      <c r="AG19" s="5">
        <v>30</v>
      </c>
      <c r="DQ19" s="2"/>
      <c r="DR19" s="2"/>
    </row>
    <row r="20" spans="1:122" s="35" customFormat="1" x14ac:dyDescent="0.25">
      <c r="A20" s="35" t="s">
        <v>47</v>
      </c>
      <c r="C20" s="13">
        <v>0.43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14"/>
      <c r="AH20" s="2"/>
      <c r="AI20" s="2"/>
      <c r="AJ20" s="2"/>
    </row>
    <row r="21" spans="1:122" s="35" customFormat="1" x14ac:dyDescent="0.25">
      <c r="A21" s="35" t="s">
        <v>48</v>
      </c>
      <c r="B21" s="34" t="s">
        <v>49</v>
      </c>
      <c r="C21" s="13"/>
      <c r="D21" s="2">
        <f>$C$20*D18</f>
        <v>0</v>
      </c>
      <c r="E21" s="2">
        <f t="shared" ref="E21:AG21" si="1">$C$20*E18</f>
        <v>0</v>
      </c>
      <c r="F21" s="2">
        <f t="shared" si="1"/>
        <v>0</v>
      </c>
      <c r="G21" s="2">
        <f t="shared" si="1"/>
        <v>0</v>
      </c>
      <c r="H21" s="2">
        <f t="shared" si="1"/>
        <v>0</v>
      </c>
      <c r="I21" s="2">
        <f t="shared" si="1"/>
        <v>0</v>
      </c>
      <c r="J21" s="2">
        <f t="shared" si="1"/>
        <v>0</v>
      </c>
      <c r="K21" s="2">
        <f t="shared" si="1"/>
        <v>0</v>
      </c>
      <c r="L21" s="2">
        <f t="shared" si="1"/>
        <v>0</v>
      </c>
      <c r="M21" s="2">
        <f t="shared" si="1"/>
        <v>0</v>
      </c>
      <c r="N21" s="2">
        <f t="shared" si="1"/>
        <v>0</v>
      </c>
      <c r="O21" s="2">
        <f t="shared" si="1"/>
        <v>0</v>
      </c>
      <c r="P21" s="2">
        <f t="shared" si="1"/>
        <v>0</v>
      </c>
      <c r="Q21" s="2">
        <f t="shared" si="1"/>
        <v>0</v>
      </c>
      <c r="R21" s="2">
        <f t="shared" si="1"/>
        <v>0</v>
      </c>
      <c r="S21" s="2">
        <f t="shared" si="1"/>
        <v>0</v>
      </c>
      <c r="T21" s="2">
        <f t="shared" si="1"/>
        <v>0</v>
      </c>
      <c r="U21" s="2">
        <f t="shared" si="1"/>
        <v>0</v>
      </c>
      <c r="V21" s="2">
        <f t="shared" si="1"/>
        <v>0</v>
      </c>
      <c r="W21" s="2">
        <f t="shared" si="1"/>
        <v>0</v>
      </c>
      <c r="X21" s="2">
        <f t="shared" si="1"/>
        <v>0</v>
      </c>
      <c r="Y21" s="2">
        <f t="shared" si="1"/>
        <v>0</v>
      </c>
      <c r="Z21" s="2">
        <f t="shared" si="1"/>
        <v>0</v>
      </c>
      <c r="AA21" s="2">
        <f t="shared" si="1"/>
        <v>0</v>
      </c>
      <c r="AB21" s="2">
        <f t="shared" si="1"/>
        <v>0</v>
      </c>
      <c r="AC21" s="2">
        <f t="shared" si="1"/>
        <v>0</v>
      </c>
      <c r="AD21" s="2">
        <f t="shared" si="1"/>
        <v>0</v>
      </c>
      <c r="AE21" s="2">
        <f t="shared" si="1"/>
        <v>0</v>
      </c>
      <c r="AF21" s="2">
        <f t="shared" si="1"/>
        <v>0</v>
      </c>
      <c r="AG21" s="14">
        <f t="shared" si="1"/>
        <v>0</v>
      </c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</row>
    <row r="22" spans="1:122" s="35" customFormat="1" x14ac:dyDescent="0.25">
      <c r="A22" s="34" t="s">
        <v>50</v>
      </c>
      <c r="C22" s="15">
        <f>SUM(D21:BE21)</f>
        <v>0</v>
      </c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</row>
    <row r="23" spans="1:122" s="58" customFormat="1" x14ac:dyDescent="0.25">
      <c r="A23" s="57"/>
      <c r="C23" s="15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</row>
    <row r="24" spans="1:122" s="58" customFormat="1" x14ac:dyDescent="0.25">
      <c r="A24" s="57"/>
      <c r="C24" s="15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</row>
    <row r="25" spans="1:122" s="35" customFormat="1" x14ac:dyDescent="0.25"/>
    <row r="26" spans="1:122" s="58" customFormat="1" ht="18.75" x14ac:dyDescent="0.3">
      <c r="A26" s="65" t="s">
        <v>97</v>
      </c>
      <c r="B26" s="65"/>
      <c r="C26" s="16"/>
      <c r="D26" s="16"/>
      <c r="E26" s="16"/>
      <c r="F26" s="16"/>
      <c r="G26" s="16"/>
      <c r="H26" s="16"/>
      <c r="I26" s="16"/>
      <c r="J26" s="16"/>
      <c r="K26" s="16"/>
      <c r="L26" s="16"/>
    </row>
    <row r="27" spans="1:122" s="57" customFormat="1" x14ac:dyDescent="0.25">
      <c r="A27" s="57" t="s">
        <v>45</v>
      </c>
      <c r="B27" s="57" t="s">
        <v>46</v>
      </c>
      <c r="D27" s="57">
        <v>0</v>
      </c>
      <c r="E27" s="57">
        <v>0</v>
      </c>
      <c r="F27" s="57">
        <v>0</v>
      </c>
      <c r="G27" s="57">
        <v>0</v>
      </c>
      <c r="H27" s="57">
        <v>0</v>
      </c>
      <c r="I27" s="57">
        <v>0</v>
      </c>
      <c r="J27" s="57">
        <v>0</v>
      </c>
      <c r="K27" s="57">
        <v>0</v>
      </c>
      <c r="L27" s="57">
        <v>0</v>
      </c>
      <c r="M27" s="57">
        <v>0</v>
      </c>
      <c r="N27" s="57">
        <v>0</v>
      </c>
      <c r="O27" s="57">
        <v>0</v>
      </c>
      <c r="P27" s="57">
        <v>0</v>
      </c>
      <c r="Q27" s="57">
        <v>0</v>
      </c>
      <c r="R27" s="57">
        <v>0</v>
      </c>
      <c r="S27" s="57">
        <v>0</v>
      </c>
      <c r="T27" s="57">
        <v>0</v>
      </c>
      <c r="U27" s="57">
        <v>0</v>
      </c>
      <c r="V27" s="57">
        <v>0</v>
      </c>
      <c r="W27" s="57">
        <v>0</v>
      </c>
      <c r="X27" s="57">
        <v>0</v>
      </c>
      <c r="Y27" s="57">
        <v>0</v>
      </c>
      <c r="Z27" s="57">
        <v>0</v>
      </c>
      <c r="AA27" s="57">
        <v>0</v>
      </c>
      <c r="AB27" s="57">
        <v>0</v>
      </c>
      <c r="AC27" s="57">
        <v>0</v>
      </c>
      <c r="AD27" s="57">
        <v>0</v>
      </c>
      <c r="AE27" s="57">
        <v>0</v>
      </c>
      <c r="AF27" s="57">
        <v>0</v>
      </c>
      <c r="AG27" s="12">
        <v>0</v>
      </c>
    </row>
    <row r="28" spans="1:122" s="58" customFormat="1" x14ac:dyDescent="0.25">
      <c r="A28" s="58" t="s">
        <v>36</v>
      </c>
      <c r="B28" s="58" t="s">
        <v>33</v>
      </c>
      <c r="C28" s="58">
        <v>130</v>
      </c>
      <c r="D28" s="58">
        <v>1</v>
      </c>
      <c r="E28" s="58">
        <v>2</v>
      </c>
      <c r="F28" s="58">
        <v>3</v>
      </c>
      <c r="G28" s="58">
        <v>4</v>
      </c>
      <c r="H28" s="58">
        <v>5</v>
      </c>
      <c r="I28" s="58">
        <v>6</v>
      </c>
      <c r="J28" s="58">
        <v>7</v>
      </c>
      <c r="K28" s="58">
        <v>8</v>
      </c>
      <c r="L28" s="58">
        <v>9</v>
      </c>
      <c r="M28" s="58">
        <v>10</v>
      </c>
      <c r="N28" s="58">
        <v>11</v>
      </c>
      <c r="O28" s="58">
        <v>12</v>
      </c>
      <c r="P28" s="58">
        <v>13</v>
      </c>
      <c r="Q28" s="58">
        <v>14</v>
      </c>
      <c r="R28" s="58">
        <v>15</v>
      </c>
      <c r="S28" s="58">
        <v>16</v>
      </c>
      <c r="T28" s="58">
        <v>17</v>
      </c>
      <c r="U28" s="58">
        <v>18</v>
      </c>
      <c r="V28" s="58">
        <v>19</v>
      </c>
      <c r="W28" s="58">
        <v>20</v>
      </c>
      <c r="X28" s="58">
        <v>21</v>
      </c>
      <c r="Y28" s="58">
        <v>22</v>
      </c>
      <c r="Z28" s="58">
        <v>23</v>
      </c>
      <c r="AA28" s="58">
        <v>24</v>
      </c>
      <c r="AB28" s="58">
        <v>25</v>
      </c>
      <c r="AC28" s="58">
        <v>26</v>
      </c>
      <c r="AD28" s="58">
        <v>27</v>
      </c>
      <c r="AE28" s="58">
        <v>28</v>
      </c>
      <c r="AF28" s="58">
        <v>29</v>
      </c>
      <c r="AG28" s="5">
        <v>30</v>
      </c>
    </row>
    <row r="29" spans="1:122" s="58" customFormat="1" x14ac:dyDescent="0.25">
      <c r="A29" s="58" t="s">
        <v>47</v>
      </c>
      <c r="C29" s="13">
        <v>0.43</v>
      </c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14"/>
      <c r="AH29" s="2"/>
      <c r="AI29" s="2"/>
      <c r="AJ29" s="2"/>
    </row>
    <row r="30" spans="1:122" s="58" customFormat="1" x14ac:dyDescent="0.25">
      <c r="A30" s="58" t="s">
        <v>48</v>
      </c>
      <c r="B30" s="57" t="s">
        <v>49</v>
      </c>
      <c r="C30" s="13"/>
      <c r="D30" s="2">
        <f>$C$20*D27</f>
        <v>0</v>
      </c>
      <c r="E30" s="2">
        <f t="shared" ref="E30:AG30" si="2">$C$20*E27</f>
        <v>0</v>
      </c>
      <c r="F30" s="2">
        <f t="shared" si="2"/>
        <v>0</v>
      </c>
      <c r="G30" s="2">
        <f t="shared" si="2"/>
        <v>0</v>
      </c>
      <c r="H30" s="2">
        <f t="shared" si="2"/>
        <v>0</v>
      </c>
      <c r="I30" s="2">
        <f t="shared" si="2"/>
        <v>0</v>
      </c>
      <c r="J30" s="2">
        <f t="shared" si="2"/>
        <v>0</v>
      </c>
      <c r="K30" s="2">
        <f t="shared" si="2"/>
        <v>0</v>
      </c>
      <c r="L30" s="2">
        <f t="shared" si="2"/>
        <v>0</v>
      </c>
      <c r="M30" s="2">
        <f t="shared" si="2"/>
        <v>0</v>
      </c>
      <c r="N30" s="2">
        <f t="shared" si="2"/>
        <v>0</v>
      </c>
      <c r="O30" s="2">
        <f t="shared" si="2"/>
        <v>0</v>
      </c>
      <c r="P30" s="2">
        <f t="shared" si="2"/>
        <v>0</v>
      </c>
      <c r="Q30" s="2">
        <f t="shared" si="2"/>
        <v>0</v>
      </c>
      <c r="R30" s="2">
        <f t="shared" si="2"/>
        <v>0</v>
      </c>
      <c r="S30" s="2">
        <f t="shared" si="2"/>
        <v>0</v>
      </c>
      <c r="T30" s="2">
        <f t="shared" si="2"/>
        <v>0</v>
      </c>
      <c r="U30" s="2">
        <f t="shared" si="2"/>
        <v>0</v>
      </c>
      <c r="V30" s="2">
        <f t="shared" si="2"/>
        <v>0</v>
      </c>
      <c r="W30" s="2">
        <f t="shared" si="2"/>
        <v>0</v>
      </c>
      <c r="X30" s="2">
        <f t="shared" si="2"/>
        <v>0</v>
      </c>
      <c r="Y30" s="2">
        <f t="shared" si="2"/>
        <v>0</v>
      </c>
      <c r="Z30" s="2">
        <f t="shared" si="2"/>
        <v>0</v>
      </c>
      <c r="AA30" s="2">
        <f t="shared" si="2"/>
        <v>0</v>
      </c>
      <c r="AB30" s="2">
        <f t="shared" si="2"/>
        <v>0</v>
      </c>
      <c r="AC30" s="2">
        <f t="shared" si="2"/>
        <v>0</v>
      </c>
      <c r="AD30" s="2">
        <f t="shared" si="2"/>
        <v>0</v>
      </c>
      <c r="AE30" s="2">
        <f t="shared" si="2"/>
        <v>0</v>
      </c>
      <c r="AF30" s="2">
        <f t="shared" si="2"/>
        <v>0</v>
      </c>
      <c r="AG30" s="14">
        <f t="shared" si="2"/>
        <v>0</v>
      </c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</row>
    <row r="31" spans="1:122" s="58" customFormat="1" x14ac:dyDescent="0.25">
      <c r="A31" s="57" t="s">
        <v>50</v>
      </c>
      <c r="C31" s="15">
        <f>SUM(D30:BE30)</f>
        <v>0</v>
      </c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</row>
    <row r="32" spans="1:122" s="58" customFormat="1" x14ac:dyDescent="0.25">
      <c r="A32" s="57"/>
      <c r="C32" s="15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</row>
    <row r="35" spans="1:122" ht="18.75" x14ac:dyDescent="0.3">
      <c r="A35" s="79" t="s">
        <v>87</v>
      </c>
      <c r="B35" s="79"/>
      <c r="C35" s="36"/>
      <c r="D35" s="36"/>
      <c r="E35" s="36"/>
      <c r="F35" s="16"/>
      <c r="G35" s="16"/>
      <c r="H35" s="16"/>
      <c r="I35" s="16"/>
      <c r="J35" s="16"/>
      <c r="K35" s="16"/>
      <c r="L35" s="16"/>
      <c r="M35" s="16"/>
      <c r="N35" s="16"/>
    </row>
    <row r="36" spans="1:122" x14ac:dyDescent="0.25">
      <c r="A36" t="s">
        <v>45</v>
      </c>
      <c r="B36" t="s">
        <v>46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 s="5">
        <v>0</v>
      </c>
    </row>
    <row r="37" spans="1:122" x14ac:dyDescent="0.25">
      <c r="A37" t="s">
        <v>36</v>
      </c>
      <c r="B37" t="s">
        <v>88</v>
      </c>
      <c r="D37">
        <v>1</v>
      </c>
      <c r="E37">
        <v>2</v>
      </c>
      <c r="F37">
        <v>3</v>
      </c>
      <c r="G37">
        <v>4</v>
      </c>
      <c r="H37">
        <v>5</v>
      </c>
      <c r="I37">
        <v>6</v>
      </c>
      <c r="J37">
        <v>7</v>
      </c>
      <c r="K37">
        <v>8</v>
      </c>
      <c r="L37">
        <v>9</v>
      </c>
      <c r="M37">
        <v>10</v>
      </c>
      <c r="N37">
        <v>11</v>
      </c>
      <c r="O37">
        <v>12</v>
      </c>
      <c r="P37">
        <v>13</v>
      </c>
      <c r="Q37">
        <v>14</v>
      </c>
      <c r="R37">
        <v>15</v>
      </c>
      <c r="S37">
        <v>16</v>
      </c>
      <c r="T37">
        <v>17</v>
      </c>
      <c r="U37">
        <v>18</v>
      </c>
      <c r="V37">
        <v>19</v>
      </c>
      <c r="W37">
        <v>20</v>
      </c>
      <c r="X37">
        <v>21</v>
      </c>
      <c r="Y37">
        <v>22</v>
      </c>
      <c r="Z37">
        <v>23</v>
      </c>
      <c r="AA37">
        <v>24</v>
      </c>
      <c r="AB37">
        <v>25</v>
      </c>
      <c r="AC37">
        <v>26</v>
      </c>
      <c r="AD37">
        <v>27</v>
      </c>
      <c r="AE37">
        <v>28</v>
      </c>
      <c r="AF37">
        <v>29</v>
      </c>
      <c r="AG37" s="5">
        <v>30</v>
      </c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</row>
    <row r="38" spans="1:122" x14ac:dyDescent="0.25">
      <c r="A38" t="s">
        <v>47</v>
      </c>
      <c r="C38" s="13">
        <v>0.25</v>
      </c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14"/>
      <c r="AH38" s="2"/>
      <c r="AI38" s="2"/>
      <c r="AJ38" s="2"/>
    </row>
    <row r="39" spans="1:122" x14ac:dyDescent="0.25">
      <c r="A39" t="s">
        <v>48</v>
      </c>
      <c r="B39" s="1" t="s">
        <v>49</v>
      </c>
      <c r="C39" s="13"/>
      <c r="D39" s="2">
        <f>$C$38*D36</f>
        <v>0</v>
      </c>
      <c r="E39" s="2">
        <f t="shared" ref="E39:AG39" si="3">$C$38*E36</f>
        <v>0</v>
      </c>
      <c r="F39" s="2">
        <f t="shared" si="3"/>
        <v>0</v>
      </c>
      <c r="G39" s="2">
        <f t="shared" si="3"/>
        <v>0</v>
      </c>
      <c r="H39" s="2">
        <f t="shared" si="3"/>
        <v>0</v>
      </c>
      <c r="I39" s="2">
        <f t="shared" si="3"/>
        <v>0</v>
      </c>
      <c r="J39" s="2">
        <f t="shared" si="3"/>
        <v>0</v>
      </c>
      <c r="K39" s="2">
        <f t="shared" si="3"/>
        <v>0</v>
      </c>
      <c r="L39" s="2">
        <f t="shared" si="3"/>
        <v>0</v>
      </c>
      <c r="M39" s="2">
        <f t="shared" si="3"/>
        <v>0</v>
      </c>
      <c r="N39" s="2">
        <f t="shared" si="3"/>
        <v>0</v>
      </c>
      <c r="O39" s="2">
        <f t="shared" si="3"/>
        <v>0</v>
      </c>
      <c r="P39" s="2">
        <f t="shared" si="3"/>
        <v>0</v>
      </c>
      <c r="Q39" s="2">
        <f t="shared" si="3"/>
        <v>0</v>
      </c>
      <c r="R39" s="2">
        <f t="shared" si="3"/>
        <v>0</v>
      </c>
      <c r="S39" s="2">
        <f t="shared" si="3"/>
        <v>0</v>
      </c>
      <c r="T39" s="2">
        <f t="shared" si="3"/>
        <v>0</v>
      </c>
      <c r="U39" s="2">
        <f t="shared" si="3"/>
        <v>0</v>
      </c>
      <c r="V39" s="2">
        <f t="shared" si="3"/>
        <v>0</v>
      </c>
      <c r="W39" s="2">
        <f t="shared" si="3"/>
        <v>0</v>
      </c>
      <c r="X39" s="2">
        <f t="shared" si="3"/>
        <v>0</v>
      </c>
      <c r="Y39" s="2">
        <f t="shared" si="3"/>
        <v>0</v>
      </c>
      <c r="Z39" s="2">
        <f t="shared" si="3"/>
        <v>0</v>
      </c>
      <c r="AA39" s="2">
        <f t="shared" si="3"/>
        <v>0</v>
      </c>
      <c r="AB39" s="2">
        <f t="shared" si="3"/>
        <v>0</v>
      </c>
      <c r="AC39" s="2">
        <f t="shared" si="3"/>
        <v>0</v>
      </c>
      <c r="AD39" s="2">
        <f t="shared" si="3"/>
        <v>0</v>
      </c>
      <c r="AE39" s="2">
        <f t="shared" si="3"/>
        <v>0</v>
      </c>
      <c r="AF39" s="2">
        <f t="shared" si="3"/>
        <v>0</v>
      </c>
      <c r="AG39" s="14">
        <f t="shared" si="3"/>
        <v>0</v>
      </c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</row>
    <row r="40" spans="1:122" x14ac:dyDescent="0.25">
      <c r="A40" s="1" t="s">
        <v>50</v>
      </c>
      <c r="C40" s="15">
        <f>SUM(D39:BE39)</f>
        <v>0</v>
      </c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</row>
    <row r="45" spans="1:122" s="49" customFormat="1" x14ac:dyDescent="0.25"/>
    <row r="46" spans="1:122" s="51" customFormat="1" x14ac:dyDescent="0.25">
      <c r="B46" s="52" t="s">
        <v>89</v>
      </c>
      <c r="C46" s="53">
        <f>C13+C22+C31-C40</f>
        <v>0</v>
      </c>
      <c r="D46" s="51" t="s">
        <v>90</v>
      </c>
      <c r="F46" s="51" t="s">
        <v>91</v>
      </c>
      <c r="I46" s="53">
        <f>C46*(1-N52-N53)</f>
        <v>0</v>
      </c>
      <c r="J46" s="51" t="s">
        <v>90</v>
      </c>
      <c r="AA46" s="54"/>
    </row>
    <row r="47" spans="1:122" s="49" customFormat="1" x14ac:dyDescent="0.25"/>
    <row r="48" spans="1:122" s="49" customFormat="1" x14ac:dyDescent="0.25"/>
    <row r="49" spans="7:22" s="49" customFormat="1" x14ac:dyDescent="0.25"/>
    <row r="50" spans="7:22" s="49" customFormat="1" x14ac:dyDescent="0.25">
      <c r="G50" s="73" t="s">
        <v>17</v>
      </c>
      <c r="H50" s="73"/>
      <c r="I50" s="73"/>
      <c r="J50" s="73"/>
      <c r="K50" s="73"/>
      <c r="L50" s="73"/>
      <c r="M50" s="73"/>
      <c r="N50" s="73" t="s">
        <v>18</v>
      </c>
      <c r="O50" s="73"/>
      <c r="P50" s="73" t="s">
        <v>19</v>
      </c>
      <c r="Q50" s="73"/>
      <c r="R50" s="73"/>
      <c r="S50" s="73"/>
      <c r="T50" s="73"/>
      <c r="U50" s="73"/>
      <c r="V50" s="73"/>
    </row>
    <row r="51" spans="7:22" s="49" customFormat="1" x14ac:dyDescent="0.25">
      <c r="G51" s="64" t="s">
        <v>92</v>
      </c>
      <c r="H51" s="64"/>
      <c r="I51" s="64"/>
      <c r="J51" s="64"/>
      <c r="K51" s="64"/>
      <c r="L51" s="64"/>
      <c r="M51" s="64"/>
      <c r="N51" s="70">
        <v>0.2</v>
      </c>
      <c r="O51" s="70"/>
      <c r="P51" s="66" t="s">
        <v>82</v>
      </c>
      <c r="Q51" s="66"/>
      <c r="R51" s="66"/>
      <c r="S51" s="66"/>
      <c r="T51" s="66"/>
      <c r="U51" s="66"/>
      <c r="V51" s="66"/>
    </row>
    <row r="52" spans="7:22" s="49" customFormat="1" x14ac:dyDescent="0.25">
      <c r="G52" s="74" t="s">
        <v>21</v>
      </c>
      <c r="H52" s="74"/>
      <c r="I52" s="74"/>
      <c r="J52" s="74"/>
      <c r="K52" s="74"/>
      <c r="L52" s="74"/>
      <c r="M52" s="74"/>
      <c r="N52" s="75">
        <v>0.1</v>
      </c>
      <c r="O52" s="75"/>
      <c r="P52" s="73" t="s">
        <v>22</v>
      </c>
      <c r="Q52" s="73"/>
      <c r="R52" s="73"/>
      <c r="S52" s="73"/>
      <c r="T52" s="73"/>
      <c r="U52" s="73"/>
      <c r="V52" s="73"/>
    </row>
    <row r="53" spans="7:22" s="49" customFormat="1" x14ac:dyDescent="0.25">
      <c r="G53" s="67" t="s">
        <v>23</v>
      </c>
      <c r="H53" s="67"/>
      <c r="I53" s="67"/>
      <c r="J53" s="67"/>
      <c r="K53" s="67"/>
      <c r="L53" s="67"/>
      <c r="M53" s="67"/>
      <c r="N53" s="68">
        <v>0.1</v>
      </c>
      <c r="O53" s="68"/>
      <c r="P53" s="69" t="s">
        <v>83</v>
      </c>
      <c r="Q53" s="66"/>
      <c r="R53" s="66"/>
      <c r="S53" s="66"/>
      <c r="T53" s="66"/>
      <c r="U53" s="66"/>
      <c r="V53" s="66"/>
    </row>
    <row r="54" spans="7:22" s="49" customFormat="1" x14ac:dyDescent="0.25">
      <c r="G54" s="64" t="s">
        <v>26</v>
      </c>
      <c r="H54" s="64"/>
      <c r="I54" s="64"/>
      <c r="J54" s="64"/>
      <c r="K54" s="64"/>
      <c r="L54" s="64"/>
      <c r="M54" s="64"/>
      <c r="N54" s="70">
        <v>0.1</v>
      </c>
      <c r="O54" s="70"/>
      <c r="P54" s="66" t="s">
        <v>84</v>
      </c>
      <c r="Q54" s="66"/>
      <c r="R54" s="66"/>
      <c r="S54" s="66"/>
      <c r="T54" s="66"/>
      <c r="U54" s="66"/>
      <c r="V54" s="66"/>
    </row>
    <row r="55" spans="7:22" s="49" customFormat="1" x14ac:dyDescent="0.25">
      <c r="G55" s="64" t="s">
        <v>24</v>
      </c>
      <c r="H55" s="64"/>
      <c r="I55" s="64"/>
      <c r="J55" s="64"/>
      <c r="K55" s="64"/>
      <c r="L55" s="64"/>
      <c r="M55" s="64"/>
      <c r="N55" s="71" t="s">
        <v>81</v>
      </c>
      <c r="O55" s="71"/>
      <c r="P55" s="66" t="s">
        <v>25</v>
      </c>
      <c r="Q55" s="66"/>
      <c r="R55" s="66"/>
      <c r="S55" s="66"/>
      <c r="T55" s="66"/>
      <c r="U55" s="66"/>
      <c r="V55" s="66"/>
    </row>
    <row r="56" spans="7:22" s="49" customFormat="1" x14ac:dyDescent="0.25"/>
    <row r="57" spans="7:22" s="49" customFormat="1" x14ac:dyDescent="0.25"/>
  </sheetData>
  <mergeCells count="24">
    <mergeCell ref="G54:M54"/>
    <mergeCell ref="N54:O54"/>
    <mergeCell ref="P54:V54"/>
    <mergeCell ref="G55:M55"/>
    <mergeCell ref="N55:O55"/>
    <mergeCell ref="P55:V55"/>
    <mergeCell ref="G52:M52"/>
    <mergeCell ref="N52:O52"/>
    <mergeCell ref="P52:V52"/>
    <mergeCell ref="G53:M53"/>
    <mergeCell ref="N53:O53"/>
    <mergeCell ref="P53:V53"/>
    <mergeCell ref="G50:M50"/>
    <mergeCell ref="N50:O50"/>
    <mergeCell ref="P50:V50"/>
    <mergeCell ref="G51:M51"/>
    <mergeCell ref="N51:O51"/>
    <mergeCell ref="P51:V51"/>
    <mergeCell ref="A2:E2"/>
    <mergeCell ref="A8:B8"/>
    <mergeCell ref="A35:B35"/>
    <mergeCell ref="A17:B17"/>
    <mergeCell ref="A4:D4"/>
    <mergeCell ref="A26:B26"/>
  </mergeCells>
  <conditionalFormatting sqref="D11:AJ11 D13:BE13">
    <cfRule type="cellIs" dxfId="3" priority="4" operator="greaterThan">
      <formula>0</formula>
    </cfRule>
  </conditionalFormatting>
  <conditionalFormatting sqref="D38:AJ38 D40:BE40">
    <cfRule type="cellIs" dxfId="2" priority="3" operator="greaterThan">
      <formula>0</formula>
    </cfRule>
  </conditionalFormatting>
  <conditionalFormatting sqref="D20:AJ20 D22:BE24">
    <cfRule type="cellIs" dxfId="1" priority="2" operator="greaterThan">
      <formula>0</formula>
    </cfRule>
  </conditionalFormatting>
  <conditionalFormatting sqref="D29:AJ29 D31:BE32">
    <cfRule type="cellIs" dxfId="0" priority="1" operator="greaterThan">
      <formula>0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3AB13F-F2B3-4818-9E21-17ABF93A68D4}">
  <sheetPr>
    <pageSetUpPr fitToPage="1"/>
  </sheetPr>
  <dimension ref="A1:L39"/>
  <sheetViews>
    <sheetView topLeftCell="A16" workbookViewId="0">
      <selection activeCell="L17" sqref="L17"/>
    </sheetView>
  </sheetViews>
  <sheetFormatPr baseColWidth="10" defaultRowHeight="15" x14ac:dyDescent="0.25"/>
  <cols>
    <col min="1" max="3" width="11.42578125" style="62"/>
    <col min="4" max="4" width="17.85546875" style="62" bestFit="1" customWidth="1"/>
    <col min="5" max="6" width="11.42578125" style="62"/>
    <col min="7" max="7" width="13.85546875" style="62" customWidth="1"/>
    <col min="8" max="8" width="17.85546875" style="62" bestFit="1" customWidth="1"/>
    <col min="9" max="11" width="11.42578125" style="62"/>
    <col min="12" max="12" width="17.85546875" style="62" bestFit="1" customWidth="1"/>
    <col min="13" max="16384" width="11.42578125" style="62"/>
  </cols>
  <sheetData>
    <row r="1" spans="1:12" x14ac:dyDescent="0.25">
      <c r="A1" s="80" t="s">
        <v>101</v>
      </c>
      <c r="B1" s="80"/>
      <c r="C1" s="80"/>
      <c r="D1" s="80"/>
      <c r="E1" s="81" t="s">
        <v>102</v>
      </c>
      <c r="F1" s="81"/>
      <c r="G1" s="81"/>
      <c r="H1" s="81"/>
      <c r="I1" s="80" t="s">
        <v>103</v>
      </c>
      <c r="J1" s="80"/>
      <c r="K1" s="80"/>
      <c r="L1" s="80"/>
    </row>
    <row r="2" spans="1:12" s="61" customFormat="1" x14ac:dyDescent="0.25">
      <c r="A2" s="82" t="s">
        <v>104</v>
      </c>
      <c r="B2" s="82" t="s">
        <v>105</v>
      </c>
      <c r="C2" s="82" t="s">
        <v>106</v>
      </c>
      <c r="D2" s="82" t="s">
        <v>107</v>
      </c>
      <c r="E2" s="83" t="s">
        <v>104</v>
      </c>
      <c r="F2" s="83" t="s">
        <v>105</v>
      </c>
      <c r="G2" s="84" t="s">
        <v>106</v>
      </c>
      <c r="H2" s="83" t="s">
        <v>107</v>
      </c>
      <c r="I2" s="82" t="s">
        <v>104</v>
      </c>
      <c r="J2" s="82" t="s">
        <v>105</v>
      </c>
      <c r="K2" s="82" t="s">
        <v>106</v>
      </c>
      <c r="L2" s="82" t="s">
        <v>107</v>
      </c>
    </row>
    <row r="3" spans="1:12" x14ac:dyDescent="0.25">
      <c r="A3" s="85">
        <v>20</v>
      </c>
      <c r="B3" s="85">
        <v>8</v>
      </c>
      <c r="C3" s="85">
        <v>158</v>
      </c>
      <c r="D3" s="85">
        <v>7.9</v>
      </c>
      <c r="E3" s="86">
        <v>20</v>
      </c>
      <c r="F3" s="87">
        <f t="shared" ref="F3:H11" si="0">AVERAGE(B3,J3)</f>
        <v>6.375</v>
      </c>
      <c r="G3" s="88">
        <f t="shared" si="0"/>
        <v>136.5</v>
      </c>
      <c r="H3" s="87">
        <f t="shared" si="0"/>
        <v>6.85</v>
      </c>
      <c r="I3" s="85">
        <v>20</v>
      </c>
      <c r="J3" s="85">
        <v>4.75</v>
      </c>
      <c r="K3" s="85">
        <v>115</v>
      </c>
      <c r="L3" s="85">
        <v>5.8</v>
      </c>
    </row>
    <row r="4" spans="1:12" x14ac:dyDescent="0.25">
      <c r="A4" s="85">
        <v>30</v>
      </c>
      <c r="B4" s="85">
        <v>12.5</v>
      </c>
      <c r="C4" s="85">
        <v>250</v>
      </c>
      <c r="D4" s="85">
        <v>8.3000000000000007</v>
      </c>
      <c r="E4" s="86">
        <v>30</v>
      </c>
      <c r="F4" s="87">
        <f t="shared" si="0"/>
        <v>9.875</v>
      </c>
      <c r="G4" s="88">
        <f t="shared" si="0"/>
        <v>215</v>
      </c>
      <c r="H4" s="87">
        <f t="shared" si="0"/>
        <v>7.15</v>
      </c>
      <c r="I4" s="85">
        <v>30</v>
      </c>
      <c r="J4" s="85">
        <v>7.25</v>
      </c>
      <c r="K4" s="85">
        <v>180</v>
      </c>
      <c r="L4" s="85">
        <v>6</v>
      </c>
    </row>
    <row r="5" spans="1:12" x14ac:dyDescent="0.25">
      <c r="A5" s="85">
        <v>40</v>
      </c>
      <c r="B5" s="85">
        <v>17</v>
      </c>
      <c r="C5" s="85">
        <v>350</v>
      </c>
      <c r="D5" s="85">
        <v>8.8000000000000007</v>
      </c>
      <c r="E5" s="86">
        <v>40</v>
      </c>
      <c r="F5" s="87">
        <f t="shared" si="0"/>
        <v>13.375</v>
      </c>
      <c r="G5" s="88">
        <f t="shared" si="0"/>
        <v>300</v>
      </c>
      <c r="H5" s="87">
        <f t="shared" si="0"/>
        <v>7.5500000000000007</v>
      </c>
      <c r="I5" s="85">
        <v>40</v>
      </c>
      <c r="J5" s="85">
        <v>9.75</v>
      </c>
      <c r="K5" s="85">
        <v>250</v>
      </c>
      <c r="L5" s="85">
        <v>6.3</v>
      </c>
    </row>
    <row r="6" spans="1:12" x14ac:dyDescent="0.25">
      <c r="A6" s="85">
        <v>50</v>
      </c>
      <c r="B6" s="85">
        <v>21</v>
      </c>
      <c r="C6" s="85">
        <v>465</v>
      </c>
      <c r="D6" s="85">
        <v>9.3000000000000007</v>
      </c>
      <c r="E6" s="86">
        <v>50</v>
      </c>
      <c r="F6" s="87">
        <f t="shared" si="0"/>
        <v>16.625</v>
      </c>
      <c r="G6" s="88">
        <f t="shared" si="0"/>
        <v>392.5</v>
      </c>
      <c r="H6" s="87">
        <f t="shared" si="0"/>
        <v>7.9</v>
      </c>
      <c r="I6" s="85">
        <v>50</v>
      </c>
      <c r="J6" s="85">
        <v>12.25</v>
      </c>
      <c r="K6" s="85">
        <v>320</v>
      </c>
      <c r="L6" s="85">
        <v>6.5</v>
      </c>
    </row>
    <row r="7" spans="1:12" x14ac:dyDescent="0.25">
      <c r="A7" s="85">
        <v>60</v>
      </c>
      <c r="B7" s="85">
        <v>24.25</v>
      </c>
      <c r="C7" s="85">
        <v>600</v>
      </c>
      <c r="D7" s="85">
        <v>10</v>
      </c>
      <c r="E7" s="86">
        <v>60</v>
      </c>
      <c r="F7" s="87">
        <f t="shared" si="0"/>
        <v>19.375</v>
      </c>
      <c r="G7" s="88">
        <f t="shared" si="0"/>
        <v>500</v>
      </c>
      <c r="H7" s="87">
        <f t="shared" si="0"/>
        <v>8.35</v>
      </c>
      <c r="I7" s="85">
        <v>60</v>
      </c>
      <c r="J7" s="85">
        <v>14.5</v>
      </c>
      <c r="K7" s="85">
        <v>400</v>
      </c>
      <c r="L7" s="85">
        <v>6.7</v>
      </c>
    </row>
    <row r="8" spans="1:12" x14ac:dyDescent="0.25">
      <c r="A8" s="85">
        <v>70</v>
      </c>
      <c r="B8" s="85">
        <v>27</v>
      </c>
      <c r="C8" s="85">
        <v>755</v>
      </c>
      <c r="D8" s="85">
        <v>10.8</v>
      </c>
      <c r="E8" s="86">
        <v>70</v>
      </c>
      <c r="F8" s="87">
        <f t="shared" si="0"/>
        <v>21.75</v>
      </c>
      <c r="G8" s="88">
        <f t="shared" si="0"/>
        <v>615</v>
      </c>
      <c r="H8" s="87">
        <f t="shared" si="0"/>
        <v>8.8000000000000007</v>
      </c>
      <c r="I8" s="85">
        <v>70</v>
      </c>
      <c r="J8" s="85">
        <v>16.5</v>
      </c>
      <c r="K8" s="85">
        <v>475</v>
      </c>
      <c r="L8" s="85">
        <v>6.8</v>
      </c>
    </row>
    <row r="9" spans="1:12" x14ac:dyDescent="0.25">
      <c r="A9" s="85">
        <v>80</v>
      </c>
      <c r="B9" s="85">
        <v>29.25</v>
      </c>
      <c r="C9" s="85">
        <v>925</v>
      </c>
      <c r="D9" s="85">
        <v>11.6</v>
      </c>
      <c r="E9" s="86">
        <v>80</v>
      </c>
      <c r="F9" s="87">
        <f t="shared" si="0"/>
        <v>23.625</v>
      </c>
      <c r="G9" s="88">
        <f t="shared" si="0"/>
        <v>738.5</v>
      </c>
      <c r="H9" s="87">
        <f t="shared" si="0"/>
        <v>9.25</v>
      </c>
      <c r="I9" s="85">
        <v>80</v>
      </c>
      <c r="J9" s="85">
        <v>18</v>
      </c>
      <c r="K9" s="85">
        <v>552</v>
      </c>
      <c r="L9" s="85">
        <v>6.9</v>
      </c>
    </row>
    <row r="10" spans="1:12" x14ac:dyDescent="0.25">
      <c r="A10" s="85">
        <v>90</v>
      </c>
      <c r="B10" s="85">
        <v>30.75</v>
      </c>
      <c r="C10" s="85">
        <v>1100</v>
      </c>
      <c r="D10" s="85">
        <v>12.2</v>
      </c>
      <c r="E10" s="86">
        <v>90</v>
      </c>
      <c r="F10" s="87">
        <f t="shared" si="0"/>
        <v>24.875</v>
      </c>
      <c r="G10" s="88">
        <f t="shared" si="0"/>
        <v>867.5</v>
      </c>
      <c r="H10" s="87">
        <f t="shared" si="0"/>
        <v>9.6499999999999986</v>
      </c>
      <c r="I10" s="85">
        <v>90</v>
      </c>
      <c r="J10" s="85">
        <v>19</v>
      </c>
      <c r="K10" s="85">
        <v>635</v>
      </c>
      <c r="L10" s="85">
        <v>7.1</v>
      </c>
    </row>
    <row r="11" spans="1:12" x14ac:dyDescent="0.25">
      <c r="A11" s="85">
        <v>100</v>
      </c>
      <c r="B11" s="85">
        <v>31.75</v>
      </c>
      <c r="C11" s="85">
        <v>1285</v>
      </c>
      <c r="D11" s="85">
        <v>12.6</v>
      </c>
      <c r="E11" s="86">
        <v>100</v>
      </c>
      <c r="F11" s="87">
        <f t="shared" si="0"/>
        <v>25.625</v>
      </c>
      <c r="G11" s="88">
        <f t="shared" si="0"/>
        <v>1001.5</v>
      </c>
      <c r="H11" s="87">
        <f t="shared" si="0"/>
        <v>9.9</v>
      </c>
      <c r="I11" s="85">
        <v>100</v>
      </c>
      <c r="J11" s="85">
        <v>19.5</v>
      </c>
      <c r="K11" s="85">
        <v>718</v>
      </c>
      <c r="L11" s="85">
        <v>7.2</v>
      </c>
    </row>
    <row r="12" spans="1:12" x14ac:dyDescent="0.25">
      <c r="A12" s="85"/>
      <c r="B12" s="85"/>
      <c r="C12" s="85"/>
      <c r="D12" s="85"/>
      <c r="E12" s="86">
        <v>110</v>
      </c>
      <c r="F12" s="87">
        <f>F11</f>
        <v>25.625</v>
      </c>
      <c r="G12" s="88">
        <f>G11+10*H11</f>
        <v>1100.5</v>
      </c>
      <c r="H12" s="87">
        <f>H11</f>
        <v>9.9</v>
      </c>
      <c r="I12" s="85">
        <v>110</v>
      </c>
      <c r="J12" s="85">
        <v>19.5</v>
      </c>
      <c r="K12" s="85">
        <v>805</v>
      </c>
      <c r="L12" s="85">
        <v>7.3</v>
      </c>
    </row>
    <row r="16" spans="1:12" x14ac:dyDescent="0.25">
      <c r="A16" s="31" t="s">
        <v>108</v>
      </c>
      <c r="B16" s="30"/>
      <c r="C16" s="30"/>
      <c r="D16" s="30"/>
      <c r="E16" s="30"/>
      <c r="F16" s="30"/>
      <c r="G16" s="30"/>
      <c r="H16" s="30"/>
      <c r="I16" s="30"/>
      <c r="J16" s="30"/>
    </row>
    <row r="17" spans="1:9" x14ac:dyDescent="0.25">
      <c r="A17" s="62" t="s">
        <v>109</v>
      </c>
    </row>
    <row r="18" spans="1:9" x14ac:dyDescent="0.25">
      <c r="A18" s="62" t="s">
        <v>110</v>
      </c>
    </row>
    <row r="19" spans="1:9" x14ac:dyDescent="0.25">
      <c r="F19" s="89"/>
      <c r="G19" s="90"/>
      <c r="H19" s="90"/>
    </row>
    <row r="20" spans="1:9" s="93" customFormat="1" ht="45" x14ac:dyDescent="0.25">
      <c r="A20" s="91" t="s">
        <v>104</v>
      </c>
      <c r="B20" s="91" t="s">
        <v>106</v>
      </c>
      <c r="C20" s="91" t="s">
        <v>107</v>
      </c>
      <c r="D20" s="91" t="s">
        <v>106</v>
      </c>
      <c r="E20" s="91" t="s">
        <v>111</v>
      </c>
      <c r="F20" s="92" t="s">
        <v>112</v>
      </c>
      <c r="G20" s="92" t="s">
        <v>113</v>
      </c>
      <c r="H20" s="91" t="s">
        <v>114</v>
      </c>
    </row>
    <row r="21" spans="1:9" x14ac:dyDescent="0.25">
      <c r="A21" s="86">
        <v>20</v>
      </c>
      <c r="B21" s="86">
        <v>136.5</v>
      </c>
      <c r="C21" s="86">
        <v>6.85</v>
      </c>
      <c r="D21" s="86">
        <f>B21</f>
        <v>136.5</v>
      </c>
      <c r="E21" s="94"/>
      <c r="F21" s="95"/>
      <c r="G21" s="95"/>
      <c r="H21" s="94"/>
      <c r="I21" s="96"/>
    </row>
    <row r="22" spans="1:9" x14ac:dyDescent="0.25">
      <c r="A22" s="86">
        <v>30</v>
      </c>
      <c r="B22" s="86">
        <v>215</v>
      </c>
      <c r="C22" s="86">
        <v>7.15</v>
      </c>
      <c r="D22" s="86">
        <f>B22</f>
        <v>215</v>
      </c>
      <c r="E22" s="94"/>
      <c r="F22" s="95"/>
      <c r="G22" s="95"/>
      <c r="H22" s="94"/>
      <c r="I22" s="96"/>
    </row>
    <row r="23" spans="1:9" x14ac:dyDescent="0.25">
      <c r="A23" s="86">
        <v>40</v>
      </c>
      <c r="B23" s="86">
        <v>300</v>
      </c>
      <c r="C23" s="86">
        <v>7.5500000000000007</v>
      </c>
      <c r="D23" s="86">
        <f>B23</f>
        <v>300</v>
      </c>
      <c r="E23" s="94"/>
      <c r="F23" s="95"/>
      <c r="G23" s="95"/>
      <c r="H23" s="94"/>
      <c r="I23" s="96"/>
    </row>
    <row r="24" spans="1:9" x14ac:dyDescent="0.25">
      <c r="A24" s="97">
        <v>45</v>
      </c>
      <c r="B24" s="86"/>
      <c r="C24" s="86"/>
      <c r="D24" s="86">
        <f>D23+5*C25</f>
        <v>339.5</v>
      </c>
      <c r="E24" s="94"/>
      <c r="F24" s="95">
        <f>D24</f>
        <v>339.5</v>
      </c>
      <c r="G24" s="95">
        <f>F24-H24</f>
        <v>226.33333333333331</v>
      </c>
      <c r="H24" s="94">
        <f>F24/3</f>
        <v>113.16666666666667</v>
      </c>
      <c r="I24" s="96"/>
    </row>
    <row r="25" spans="1:9" x14ac:dyDescent="0.25">
      <c r="A25" s="86">
        <v>50</v>
      </c>
      <c r="B25" s="86">
        <v>392.5</v>
      </c>
      <c r="C25" s="86">
        <v>7.9</v>
      </c>
      <c r="D25" s="86">
        <f>B25</f>
        <v>392.5</v>
      </c>
      <c r="E25" s="94"/>
      <c r="F25" s="95"/>
      <c r="G25" s="95"/>
      <c r="H25" s="94"/>
      <c r="I25" s="96"/>
    </row>
    <row r="26" spans="1:9" x14ac:dyDescent="0.25">
      <c r="A26" s="97">
        <v>55</v>
      </c>
      <c r="B26" s="86"/>
      <c r="C26" s="86"/>
      <c r="D26" s="86">
        <f>D25+5*C27</f>
        <v>434.25</v>
      </c>
      <c r="E26" s="94">
        <f>D26-D24</f>
        <v>94.75</v>
      </c>
      <c r="F26" s="95">
        <f>SUM(G26:H26)</f>
        <v>321.08333333333331</v>
      </c>
      <c r="G26" s="95">
        <f>G24+E26*1/3</f>
        <v>257.91666666666663</v>
      </c>
      <c r="H26" s="94">
        <f>E26*2/3</f>
        <v>63.166666666666664</v>
      </c>
      <c r="I26" s="96"/>
    </row>
    <row r="27" spans="1:9" x14ac:dyDescent="0.25">
      <c r="A27" s="86">
        <v>60</v>
      </c>
      <c r="B27" s="86">
        <v>500</v>
      </c>
      <c r="C27" s="86">
        <v>8.35</v>
      </c>
      <c r="D27" s="86">
        <f>B27</f>
        <v>500</v>
      </c>
      <c r="E27" s="94"/>
      <c r="F27" s="95"/>
      <c r="G27" s="95"/>
      <c r="H27" s="94"/>
      <c r="I27" s="96"/>
    </row>
    <row r="28" spans="1:9" x14ac:dyDescent="0.25">
      <c r="A28" s="97">
        <v>65</v>
      </c>
      <c r="B28" s="86"/>
      <c r="C28" s="86"/>
      <c r="D28" s="86">
        <f>D27+5*C29</f>
        <v>544</v>
      </c>
      <c r="E28" s="94">
        <f>D28-D26</f>
        <v>109.75</v>
      </c>
      <c r="F28" s="95">
        <f>SUM(G28:H28)</f>
        <v>367.66666666666663</v>
      </c>
      <c r="G28" s="95">
        <f>G26+E28*1/3</f>
        <v>294.49999999999994</v>
      </c>
      <c r="H28" s="94">
        <f>E28*2/3</f>
        <v>73.166666666666671</v>
      </c>
      <c r="I28" s="96"/>
    </row>
    <row r="29" spans="1:9" x14ac:dyDescent="0.25">
      <c r="A29" s="86">
        <v>70</v>
      </c>
      <c r="B29" s="86">
        <v>615</v>
      </c>
      <c r="C29" s="86">
        <v>8.8000000000000007</v>
      </c>
      <c r="D29" s="86">
        <f>B29</f>
        <v>615</v>
      </c>
      <c r="E29" s="94"/>
      <c r="F29" s="95"/>
      <c r="G29" s="95"/>
      <c r="H29" s="94"/>
      <c r="I29" s="96"/>
    </row>
    <row r="30" spans="1:9" x14ac:dyDescent="0.25">
      <c r="A30" s="97">
        <v>75</v>
      </c>
      <c r="B30" s="86"/>
      <c r="C30" s="86"/>
      <c r="D30" s="86">
        <f>D29+5*C31</f>
        <v>661.25</v>
      </c>
      <c r="E30" s="94">
        <f>D30-D28</f>
        <v>117.25</v>
      </c>
      <c r="F30" s="95">
        <f>SUM(G30:H30)</f>
        <v>411.74999999999994</v>
      </c>
      <c r="G30" s="95">
        <f>G28+E30*1/3</f>
        <v>333.58333333333326</v>
      </c>
      <c r="H30" s="94">
        <f>E30*2/3</f>
        <v>78.166666666666671</v>
      </c>
      <c r="I30" s="96"/>
    </row>
    <row r="31" spans="1:9" x14ac:dyDescent="0.25">
      <c r="A31" s="86">
        <v>80</v>
      </c>
      <c r="B31" s="86">
        <v>738.5</v>
      </c>
      <c r="C31" s="86">
        <v>9.25</v>
      </c>
      <c r="D31" s="86">
        <f>B31</f>
        <v>738.5</v>
      </c>
      <c r="E31" s="94"/>
      <c r="F31" s="95"/>
      <c r="G31" s="95"/>
      <c r="H31" s="94"/>
      <c r="I31" s="96"/>
    </row>
    <row r="32" spans="1:9" x14ac:dyDescent="0.25">
      <c r="A32" s="97">
        <v>90</v>
      </c>
      <c r="B32" s="86">
        <v>867.5</v>
      </c>
      <c r="C32" s="86">
        <v>9.6499999999999986</v>
      </c>
      <c r="D32" s="86">
        <f>B32</f>
        <v>867.5</v>
      </c>
      <c r="E32" s="94">
        <f>D32-D30</f>
        <v>206.25</v>
      </c>
      <c r="F32" s="95">
        <f>SUM(G32:H32)</f>
        <v>539.83333333333326</v>
      </c>
      <c r="G32" s="95">
        <f>G30+E32*1/3</f>
        <v>402.33333333333326</v>
      </c>
      <c r="H32" s="94">
        <f>E32*2/3</f>
        <v>137.5</v>
      </c>
      <c r="I32" s="96"/>
    </row>
    <row r="33" spans="1:9" x14ac:dyDescent="0.25">
      <c r="A33" s="86">
        <v>100</v>
      </c>
      <c r="B33" s="86">
        <v>1001.5</v>
      </c>
      <c r="C33" s="86">
        <v>9.9</v>
      </c>
      <c r="D33" s="86">
        <f>B33</f>
        <v>1001.5</v>
      </c>
      <c r="E33" s="94"/>
      <c r="F33" s="95"/>
      <c r="G33" s="95"/>
      <c r="H33" s="94"/>
      <c r="I33" s="96"/>
    </row>
    <row r="34" spans="1:9" x14ac:dyDescent="0.25">
      <c r="A34" s="97">
        <v>105</v>
      </c>
      <c r="B34" s="86"/>
      <c r="C34" s="86"/>
      <c r="D34" s="86">
        <f>D33+5*C35</f>
        <v>1051</v>
      </c>
      <c r="E34" s="94">
        <f>D34-D32</f>
        <v>183.5</v>
      </c>
      <c r="F34" s="95">
        <f>SUM(G34:H34)</f>
        <v>585.83333333333326</v>
      </c>
      <c r="G34" s="95">
        <f>G32+E34*1/3</f>
        <v>463.49999999999994</v>
      </c>
      <c r="H34" s="94">
        <f>E34*2/3</f>
        <v>122.33333333333333</v>
      </c>
      <c r="I34" s="96"/>
    </row>
    <row r="35" spans="1:9" x14ac:dyDescent="0.25">
      <c r="A35" s="86">
        <v>110</v>
      </c>
      <c r="B35" s="86">
        <v>1100.5</v>
      </c>
      <c r="C35" s="86">
        <v>9.9</v>
      </c>
      <c r="D35" s="98">
        <f>B35</f>
        <v>1100.5</v>
      </c>
      <c r="E35" s="94"/>
      <c r="F35" s="95"/>
      <c r="G35" s="95">
        <f>G34+D35-D34</f>
        <v>513</v>
      </c>
      <c r="H35" s="94"/>
      <c r="I35" s="96"/>
    </row>
    <row r="36" spans="1:9" x14ac:dyDescent="0.25">
      <c r="E36" s="96"/>
      <c r="F36" s="99" t="s">
        <v>115</v>
      </c>
      <c r="G36" s="100">
        <f>G35</f>
        <v>513</v>
      </c>
      <c r="H36" s="101">
        <f>SUM(H21:H35)</f>
        <v>587.5</v>
      </c>
      <c r="I36" s="102">
        <f>SUM(G36:H36)</f>
        <v>1100.5</v>
      </c>
    </row>
    <row r="37" spans="1:9" x14ac:dyDescent="0.25">
      <c r="G37" s="103">
        <f>G36/I36</f>
        <v>0.46615174920490687</v>
      </c>
      <c r="H37" s="103">
        <f>H36/I36</f>
        <v>0.53384825079509313</v>
      </c>
    </row>
    <row r="38" spans="1:9" x14ac:dyDescent="0.25">
      <c r="G38" s="62" t="s">
        <v>116</v>
      </c>
    </row>
    <row r="39" spans="1:9" x14ac:dyDescent="0.25">
      <c r="G39" s="62" t="s">
        <v>117</v>
      </c>
    </row>
  </sheetData>
  <pageMargins left="0.25" right="0.25" top="0.75" bottom="0.75" header="0.3" footer="0.3"/>
  <pageSetup paperSize="9" scale="77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5</vt:i4>
      </vt:variant>
      <vt:variant>
        <vt:lpstr>Plages nommées</vt:lpstr>
      </vt:variant>
      <vt:variant>
        <vt:i4>1</vt:i4>
      </vt:variant>
    </vt:vector>
  </HeadingPairs>
  <TitlesOfParts>
    <vt:vector size="6" baseType="lpstr">
      <vt:lpstr>REA_forêt21</vt:lpstr>
      <vt:lpstr>REA_forêt28</vt:lpstr>
      <vt:lpstr>REA_produits</vt:lpstr>
      <vt:lpstr>REI_substitution</vt:lpstr>
      <vt:lpstr>Modelisation_CEDRE</vt:lpstr>
      <vt:lpstr>Modelisation_CEDRE!Zone_d_impression</vt:lpstr>
    </vt:vector>
  </TitlesOfParts>
  <Company>Office 365 1908.11929.20606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TROMONT Romane</dc:creator>
  <cp:lastModifiedBy>FLEURY Bertrand</cp:lastModifiedBy>
  <dcterms:created xsi:type="dcterms:W3CDTF">2020-11-23T14:51:36Z</dcterms:created>
  <dcterms:modified xsi:type="dcterms:W3CDTF">2021-06-18T07:34:36Z</dcterms:modified>
</cp:coreProperties>
</file>