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28776" windowHeight="11076" tabRatio="766" activeTab="2"/>
  </bookViews>
  <sheets>
    <sheet name="Tables de production employées" sheetId="23" r:id="rId1"/>
    <sheet name="Récapitulatif des résultats" sheetId="24" r:id="rId2"/>
    <sheet name="Douglas" sheetId="13" r:id="rId3"/>
    <sheet name="B" sheetId="18" r:id="rId4"/>
    <sheet name="C" sheetId="19" r:id="rId5"/>
    <sheet name="D" sheetId="20" r:id="rId6"/>
    <sheet name="E" sheetId="26" r:id="rId7"/>
    <sheet name="F" sheetId="21" r:id="rId8"/>
  </sheets>
  <definedNames>
    <definedName name="_xlnm.Print_Area" localSheetId="1">'Récapitulatif des résultats'!#REF!</definedName>
    <definedName name="_xlnm.Print_Area" localSheetId="0">'Tables de production employées'!#REF!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3" l="1"/>
  <c r="C29" i="13" s="1"/>
  <c r="B26" i="13"/>
  <c r="C26" i="13" s="1"/>
  <c r="B30" i="13" l="1"/>
  <c r="C31" i="13"/>
  <c r="C28" i="13"/>
  <c r="B27" i="13"/>
  <c r="B28" i="13"/>
  <c r="C30" i="13" l="1"/>
  <c r="B29" i="13"/>
  <c r="C33" i="13"/>
  <c r="B32" i="13"/>
  <c r="B34" i="13" l="1"/>
  <c r="C35" i="13"/>
  <c r="C32" i="13"/>
  <c r="B31" i="13"/>
  <c r="C34" i="13" l="1"/>
  <c r="B33" i="13"/>
  <c r="C37" i="13"/>
  <c r="B36" i="13"/>
  <c r="B38" i="13" l="1"/>
  <c r="C39" i="13"/>
  <c r="B35" i="13"/>
  <c r="C36" i="13"/>
  <c r="C38" i="13" l="1"/>
  <c r="B37" i="13"/>
  <c r="C41" i="13"/>
  <c r="B40" i="13"/>
  <c r="B42" i="13" l="1"/>
  <c r="C43" i="13"/>
  <c r="C40" i="13"/>
  <c r="B39" i="13"/>
  <c r="C42" i="13" l="1"/>
  <c r="B41" i="13"/>
  <c r="C45" i="13"/>
  <c r="B46" i="13" s="1"/>
  <c r="B44" i="13"/>
  <c r="C44" i="13" l="1"/>
  <c r="B43" i="13"/>
  <c r="C46" i="13" l="1"/>
  <c r="B45" i="13"/>
  <c r="G108" i="21" l="1"/>
  <c r="G108" i="26"/>
  <c r="G108" i="20"/>
  <c r="G108" i="19"/>
  <c r="G108" i="18"/>
  <c r="E82" i="13"/>
  <c r="F82" i="13"/>
  <c r="C93" i="13"/>
  <c r="B93" i="13"/>
  <c r="C92" i="13"/>
  <c r="B92" i="13"/>
  <c r="C91" i="13"/>
  <c r="B91" i="13"/>
  <c r="C90" i="13"/>
  <c r="B90" i="13"/>
  <c r="C89" i="13"/>
  <c r="H89" i="13" s="1"/>
  <c r="B89" i="13"/>
  <c r="C88" i="13"/>
  <c r="B88" i="13"/>
  <c r="C87" i="13"/>
  <c r="B87" i="13"/>
  <c r="C86" i="13"/>
  <c r="B86" i="13"/>
  <c r="C85" i="13"/>
  <c r="AB40" i="13" s="1"/>
  <c r="B85" i="13"/>
  <c r="C84" i="13"/>
  <c r="B84" i="13"/>
  <c r="C83" i="13"/>
  <c r="B83" i="13"/>
  <c r="C82" i="13"/>
  <c r="B82" i="13"/>
  <c r="B94" i="18"/>
  <c r="C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D47" i="18"/>
  <c r="D45" i="18"/>
  <c r="D43" i="18"/>
  <c r="D41" i="18"/>
  <c r="D39" i="18"/>
  <c r="D37" i="18"/>
  <c r="D35" i="18"/>
  <c r="D33" i="18"/>
  <c r="D31" i="18"/>
  <c r="D29" i="18"/>
  <c r="D25" i="18"/>
  <c r="D27" i="18"/>
  <c r="B48" i="18"/>
  <c r="C48" i="18"/>
  <c r="E48" i="18"/>
  <c r="F48" i="18"/>
  <c r="F47" i="18"/>
  <c r="G48" i="18"/>
  <c r="B46" i="18"/>
  <c r="C46" i="18"/>
  <c r="E46" i="18"/>
  <c r="F46" i="18"/>
  <c r="F45" i="18"/>
  <c r="G46" i="18"/>
  <c r="B47" i="18"/>
  <c r="C47" i="18"/>
  <c r="E47" i="18"/>
  <c r="G47" i="18"/>
  <c r="B41" i="18"/>
  <c r="C41" i="18"/>
  <c r="E41" i="18"/>
  <c r="F41" i="18"/>
  <c r="F40" i="18"/>
  <c r="G41" i="18"/>
  <c r="B42" i="18"/>
  <c r="C42" i="18"/>
  <c r="E42" i="18"/>
  <c r="F42" i="18"/>
  <c r="G42" i="18"/>
  <c r="B43" i="18"/>
  <c r="C43" i="18"/>
  <c r="E43" i="18"/>
  <c r="F43" i="18"/>
  <c r="G43" i="18"/>
  <c r="B44" i="18"/>
  <c r="C44" i="18"/>
  <c r="E44" i="18"/>
  <c r="F44" i="18"/>
  <c r="G44" i="18"/>
  <c r="B45" i="18"/>
  <c r="C45" i="18"/>
  <c r="E45" i="18"/>
  <c r="G45" i="18"/>
  <c r="C37" i="18"/>
  <c r="C38" i="18"/>
  <c r="C39" i="18"/>
  <c r="C40" i="18"/>
  <c r="C36" i="18"/>
  <c r="C35" i="18"/>
  <c r="C34" i="18"/>
  <c r="C33" i="18"/>
  <c r="C32" i="18"/>
  <c r="C31" i="18"/>
  <c r="C30" i="18"/>
  <c r="C29" i="18"/>
  <c r="C26" i="18"/>
  <c r="C28" i="18"/>
  <c r="C27" i="18"/>
  <c r="B94" i="13"/>
  <c r="C94" i="13"/>
  <c r="B26" i="18"/>
  <c r="C94" i="19"/>
  <c r="F24" i="24"/>
  <c r="I11" i="24" s="1"/>
  <c r="G24" i="24"/>
  <c r="E24" i="24"/>
  <c r="AT205" i="21"/>
  <c r="AS205" i="21"/>
  <c r="AR205" i="21"/>
  <c r="AQ205" i="21"/>
  <c r="AP205" i="21"/>
  <c r="AO205" i="21"/>
  <c r="AN205" i="21"/>
  <c r="AM205" i="21"/>
  <c r="AL205" i="21"/>
  <c r="AT204" i="21"/>
  <c r="AS204" i="21"/>
  <c r="AR204" i="21"/>
  <c r="AQ204" i="21"/>
  <c r="AP204" i="21"/>
  <c r="AO204" i="21"/>
  <c r="AN204" i="21"/>
  <c r="AM204" i="21"/>
  <c r="AL204" i="21"/>
  <c r="AT203" i="21"/>
  <c r="AS203" i="21"/>
  <c r="AR203" i="21"/>
  <c r="AQ203" i="21"/>
  <c r="AP203" i="21"/>
  <c r="AO203" i="21"/>
  <c r="AN203" i="21"/>
  <c r="AM203" i="21"/>
  <c r="AL203" i="21"/>
  <c r="AT202" i="21"/>
  <c r="AS202" i="21"/>
  <c r="AR202" i="21"/>
  <c r="AQ202" i="21"/>
  <c r="AP202" i="21"/>
  <c r="AO202" i="21"/>
  <c r="AN202" i="21"/>
  <c r="AM202" i="21"/>
  <c r="AL202" i="21"/>
  <c r="AT201" i="21"/>
  <c r="AS201" i="21"/>
  <c r="AR201" i="21"/>
  <c r="AQ201" i="21"/>
  <c r="AP201" i="21"/>
  <c r="AO201" i="21"/>
  <c r="AN201" i="21"/>
  <c r="AM201" i="21"/>
  <c r="AL201" i="21"/>
  <c r="AT200" i="21"/>
  <c r="AS200" i="21"/>
  <c r="AR200" i="21"/>
  <c r="AQ200" i="21"/>
  <c r="AP200" i="21"/>
  <c r="AO200" i="21"/>
  <c r="AN200" i="21"/>
  <c r="AM200" i="21"/>
  <c r="AL200" i="21"/>
  <c r="AT199" i="21"/>
  <c r="AS199" i="21"/>
  <c r="AR199" i="21"/>
  <c r="AQ199" i="21"/>
  <c r="AP199" i="21"/>
  <c r="AO199" i="21"/>
  <c r="AN199" i="21"/>
  <c r="AM199" i="21"/>
  <c r="AL199" i="21"/>
  <c r="AT198" i="21"/>
  <c r="AS198" i="21"/>
  <c r="AR198" i="21"/>
  <c r="AQ198" i="21"/>
  <c r="AP198" i="21"/>
  <c r="AO198" i="21"/>
  <c r="AN198" i="21"/>
  <c r="AM198" i="21"/>
  <c r="AL198" i="21"/>
  <c r="AT197" i="21"/>
  <c r="AS197" i="21"/>
  <c r="AR197" i="21"/>
  <c r="AQ197" i="21"/>
  <c r="AP197" i="21"/>
  <c r="AO197" i="21"/>
  <c r="AN197" i="21"/>
  <c r="AM197" i="21"/>
  <c r="AL197" i="21"/>
  <c r="AT196" i="21"/>
  <c r="AS196" i="21"/>
  <c r="AR196" i="21"/>
  <c r="AQ196" i="21"/>
  <c r="AP196" i="21"/>
  <c r="AO196" i="21"/>
  <c r="AN196" i="21"/>
  <c r="AM196" i="21"/>
  <c r="AL196" i="21"/>
  <c r="AT195" i="21"/>
  <c r="AS195" i="21"/>
  <c r="AR195" i="21"/>
  <c r="AQ195" i="21"/>
  <c r="AP195" i="21"/>
  <c r="AO195" i="21"/>
  <c r="AN195" i="21"/>
  <c r="AM195" i="21"/>
  <c r="AL195" i="21"/>
  <c r="AT194" i="21"/>
  <c r="AS194" i="21"/>
  <c r="AR194" i="21"/>
  <c r="AQ194" i="21"/>
  <c r="AP194" i="21"/>
  <c r="AO194" i="21"/>
  <c r="AN194" i="21"/>
  <c r="AM194" i="21"/>
  <c r="AL194" i="21"/>
  <c r="AT193" i="21"/>
  <c r="AS193" i="21"/>
  <c r="AR193" i="21"/>
  <c r="AQ193" i="21"/>
  <c r="AP193" i="21"/>
  <c r="AO193" i="21"/>
  <c r="AN193" i="21"/>
  <c r="AM193" i="21"/>
  <c r="AL193" i="21"/>
  <c r="AT192" i="21"/>
  <c r="AS192" i="21"/>
  <c r="AR192" i="21"/>
  <c r="AQ192" i="21"/>
  <c r="AP192" i="21"/>
  <c r="AO192" i="21"/>
  <c r="AN192" i="21"/>
  <c r="AM192" i="21"/>
  <c r="AL192" i="21"/>
  <c r="AT191" i="21"/>
  <c r="AS191" i="21"/>
  <c r="AR191" i="21"/>
  <c r="AQ191" i="21"/>
  <c r="AP191" i="21"/>
  <c r="AO191" i="21"/>
  <c r="AN191" i="21"/>
  <c r="AM191" i="21"/>
  <c r="AL191" i="21"/>
  <c r="AT190" i="21"/>
  <c r="AS190" i="21"/>
  <c r="AR190" i="21"/>
  <c r="AQ190" i="21"/>
  <c r="AP190" i="21"/>
  <c r="AO190" i="21"/>
  <c r="AN190" i="21"/>
  <c r="AM190" i="21"/>
  <c r="AL190" i="21"/>
  <c r="AT189" i="21"/>
  <c r="AS189" i="21"/>
  <c r="AR189" i="21"/>
  <c r="AQ189" i="21"/>
  <c r="AP189" i="21"/>
  <c r="AO189" i="21"/>
  <c r="AN189" i="21"/>
  <c r="AM189" i="21"/>
  <c r="AL189" i="21"/>
  <c r="AT188" i="21"/>
  <c r="AS188" i="21"/>
  <c r="AR188" i="21"/>
  <c r="AQ188" i="21"/>
  <c r="AP188" i="21"/>
  <c r="AO188" i="21"/>
  <c r="AN188" i="21"/>
  <c r="AM188" i="21"/>
  <c r="AL188" i="21"/>
  <c r="AT187" i="21"/>
  <c r="AS187" i="21"/>
  <c r="AR187" i="21"/>
  <c r="AQ187" i="21"/>
  <c r="AP187" i="21"/>
  <c r="AO187" i="21"/>
  <c r="AN187" i="21"/>
  <c r="AM187" i="21"/>
  <c r="AL187" i="21"/>
  <c r="AT186" i="21"/>
  <c r="AS186" i="21"/>
  <c r="AR186" i="21"/>
  <c r="AQ186" i="21"/>
  <c r="AP186" i="21"/>
  <c r="AO186" i="21"/>
  <c r="AN186" i="21"/>
  <c r="AM186" i="21"/>
  <c r="AL186" i="21"/>
  <c r="AT185" i="21"/>
  <c r="AS185" i="21"/>
  <c r="AR185" i="21"/>
  <c r="AQ185" i="21"/>
  <c r="AP185" i="21"/>
  <c r="AO185" i="21"/>
  <c r="AN185" i="21"/>
  <c r="AM185" i="21"/>
  <c r="AL185" i="21"/>
  <c r="AT184" i="21"/>
  <c r="AS184" i="21"/>
  <c r="AR184" i="21"/>
  <c r="AQ184" i="21"/>
  <c r="AP184" i="21"/>
  <c r="AO184" i="21"/>
  <c r="AN184" i="21"/>
  <c r="AM184" i="21"/>
  <c r="AL184" i="21"/>
  <c r="AT183" i="21"/>
  <c r="AS183" i="21"/>
  <c r="AR183" i="21"/>
  <c r="AQ183" i="21"/>
  <c r="AP183" i="21"/>
  <c r="AO183" i="21"/>
  <c r="AN183" i="21"/>
  <c r="AM183" i="21"/>
  <c r="AL183" i="21"/>
  <c r="AT182" i="21"/>
  <c r="AS182" i="21"/>
  <c r="AR182" i="21"/>
  <c r="AQ182" i="21"/>
  <c r="AP182" i="21"/>
  <c r="AO182" i="21"/>
  <c r="AN182" i="21"/>
  <c r="AM182" i="21"/>
  <c r="AL182" i="21"/>
  <c r="AT181" i="21"/>
  <c r="AS181" i="21"/>
  <c r="AR181" i="21"/>
  <c r="AQ181" i="21"/>
  <c r="AP181" i="21"/>
  <c r="AO181" i="21"/>
  <c r="AN181" i="21"/>
  <c r="AM181" i="21"/>
  <c r="AL181" i="21"/>
  <c r="AT180" i="21"/>
  <c r="AS180" i="21"/>
  <c r="AR180" i="21"/>
  <c r="AQ180" i="21"/>
  <c r="AP180" i="21"/>
  <c r="AO180" i="21"/>
  <c r="AN180" i="21"/>
  <c r="AM180" i="21"/>
  <c r="AL180" i="21"/>
  <c r="AT179" i="21"/>
  <c r="AS179" i="21"/>
  <c r="AR179" i="21"/>
  <c r="AQ179" i="21"/>
  <c r="AP179" i="21"/>
  <c r="AO179" i="21"/>
  <c r="AN179" i="21"/>
  <c r="AM179" i="21"/>
  <c r="AL179" i="21"/>
  <c r="AT178" i="21"/>
  <c r="AS178" i="21"/>
  <c r="AR178" i="21"/>
  <c r="AQ178" i="21"/>
  <c r="AP178" i="21"/>
  <c r="AO178" i="21"/>
  <c r="AN178" i="21"/>
  <c r="AM178" i="21"/>
  <c r="AL178" i="21"/>
  <c r="AT177" i="21"/>
  <c r="AS177" i="21"/>
  <c r="AR177" i="21"/>
  <c r="AQ177" i="21"/>
  <c r="AP177" i="21"/>
  <c r="AO177" i="21"/>
  <c r="AN177" i="21"/>
  <c r="AM177" i="21"/>
  <c r="AL177" i="21"/>
  <c r="AT176" i="21"/>
  <c r="AS176" i="21"/>
  <c r="AR176" i="21"/>
  <c r="AQ176" i="21"/>
  <c r="AP176" i="21"/>
  <c r="AO176" i="21"/>
  <c r="AN176" i="21"/>
  <c r="AM176" i="21"/>
  <c r="AL176" i="21"/>
  <c r="AT175" i="21"/>
  <c r="AS175" i="21"/>
  <c r="AR175" i="21"/>
  <c r="AQ175" i="21"/>
  <c r="AP175" i="21"/>
  <c r="AO175" i="21"/>
  <c r="AN175" i="21"/>
  <c r="AM175" i="21"/>
  <c r="AL175" i="21"/>
  <c r="AT174" i="21"/>
  <c r="AS174" i="21"/>
  <c r="AR174" i="21"/>
  <c r="AQ174" i="21"/>
  <c r="AP174" i="21"/>
  <c r="AO174" i="21"/>
  <c r="AN174" i="21"/>
  <c r="AM174" i="21"/>
  <c r="AL174" i="21"/>
  <c r="AT173" i="21"/>
  <c r="AS173" i="21"/>
  <c r="AR173" i="21"/>
  <c r="AQ173" i="21"/>
  <c r="AP173" i="21"/>
  <c r="AO173" i="21"/>
  <c r="AN173" i="21"/>
  <c r="AM173" i="21"/>
  <c r="AL173" i="21"/>
  <c r="AT172" i="21"/>
  <c r="AS172" i="21"/>
  <c r="AR172" i="21"/>
  <c r="AQ172" i="21"/>
  <c r="AP172" i="21"/>
  <c r="AO172" i="21"/>
  <c r="AN172" i="21"/>
  <c r="AM172" i="21"/>
  <c r="AL172" i="21"/>
  <c r="AT171" i="21"/>
  <c r="AS171" i="21"/>
  <c r="AR171" i="21"/>
  <c r="AQ171" i="21"/>
  <c r="AP171" i="21"/>
  <c r="AO171" i="21"/>
  <c r="AN171" i="21"/>
  <c r="AM171" i="21"/>
  <c r="AL171" i="21"/>
  <c r="AT170" i="21"/>
  <c r="AS170" i="21"/>
  <c r="AR170" i="21"/>
  <c r="AQ170" i="21"/>
  <c r="AP170" i="21"/>
  <c r="AO170" i="21"/>
  <c r="AN170" i="21"/>
  <c r="AM170" i="21"/>
  <c r="AL170" i="21"/>
  <c r="AT169" i="21"/>
  <c r="AS169" i="21"/>
  <c r="AR169" i="21"/>
  <c r="AQ169" i="21"/>
  <c r="AP169" i="21"/>
  <c r="AO169" i="21"/>
  <c r="AN169" i="21"/>
  <c r="AM169" i="21"/>
  <c r="AL169" i="21"/>
  <c r="AT168" i="21"/>
  <c r="AS168" i="21"/>
  <c r="AR168" i="21"/>
  <c r="AQ168" i="21"/>
  <c r="AP168" i="21"/>
  <c r="AO168" i="21"/>
  <c r="AN168" i="21"/>
  <c r="AM168" i="21"/>
  <c r="AL168" i="21"/>
  <c r="AT167" i="21"/>
  <c r="AS167" i="21"/>
  <c r="AR167" i="21"/>
  <c r="AQ167" i="21"/>
  <c r="AP167" i="21"/>
  <c r="AO167" i="21"/>
  <c r="AN167" i="21"/>
  <c r="AM167" i="21"/>
  <c r="AL167" i="21"/>
  <c r="AT166" i="21"/>
  <c r="AS166" i="21"/>
  <c r="AR166" i="21"/>
  <c r="AQ166" i="21"/>
  <c r="AP166" i="21"/>
  <c r="AO166" i="21"/>
  <c r="AN166" i="21"/>
  <c r="AM166" i="21"/>
  <c r="AL166" i="21"/>
  <c r="AT165" i="21"/>
  <c r="AS165" i="21"/>
  <c r="AR165" i="21"/>
  <c r="AQ165" i="21"/>
  <c r="AP165" i="21"/>
  <c r="AO165" i="21"/>
  <c r="AN165" i="21"/>
  <c r="AM165" i="21"/>
  <c r="AL165" i="21"/>
  <c r="AT164" i="21"/>
  <c r="AS164" i="21"/>
  <c r="AR164" i="21"/>
  <c r="AQ164" i="21"/>
  <c r="AP164" i="21"/>
  <c r="AO164" i="21"/>
  <c r="AN164" i="21"/>
  <c r="AM164" i="21"/>
  <c r="AL164" i="21"/>
  <c r="AT163" i="21"/>
  <c r="AS163" i="21"/>
  <c r="AR163" i="21"/>
  <c r="AQ163" i="21"/>
  <c r="AP163" i="21"/>
  <c r="AO163" i="21"/>
  <c r="AN163" i="21"/>
  <c r="AM163" i="21"/>
  <c r="AL163" i="21"/>
  <c r="AT162" i="21"/>
  <c r="AS162" i="21"/>
  <c r="AR162" i="21"/>
  <c r="AQ162" i="21"/>
  <c r="AP162" i="21"/>
  <c r="AO162" i="21"/>
  <c r="AN162" i="21"/>
  <c r="AM162" i="21"/>
  <c r="AL162" i="21"/>
  <c r="AT161" i="21"/>
  <c r="AS161" i="21"/>
  <c r="AR161" i="21"/>
  <c r="AQ161" i="21"/>
  <c r="AP161" i="21"/>
  <c r="AO161" i="21"/>
  <c r="AN161" i="21"/>
  <c r="AM161" i="21"/>
  <c r="AL161" i="21"/>
  <c r="AT160" i="21"/>
  <c r="AS160" i="21"/>
  <c r="AR160" i="21"/>
  <c r="AQ160" i="21"/>
  <c r="AP160" i="21"/>
  <c r="AO160" i="21"/>
  <c r="AN160" i="21"/>
  <c r="AM160" i="21"/>
  <c r="AL160" i="21"/>
  <c r="AT159" i="21"/>
  <c r="AS159" i="21"/>
  <c r="AR159" i="21"/>
  <c r="AQ159" i="21"/>
  <c r="AP159" i="21"/>
  <c r="AO159" i="21"/>
  <c r="AN159" i="21"/>
  <c r="AM159" i="21"/>
  <c r="AL159" i="21"/>
  <c r="AT158" i="21"/>
  <c r="AS158" i="21"/>
  <c r="AR158" i="21"/>
  <c r="AQ158" i="21"/>
  <c r="AP158" i="21"/>
  <c r="AO158" i="21"/>
  <c r="AN158" i="21"/>
  <c r="AM158" i="21"/>
  <c r="AL158" i="21"/>
  <c r="AT157" i="21"/>
  <c r="AS157" i="21"/>
  <c r="AR157" i="21"/>
  <c r="AQ157" i="21"/>
  <c r="AP157" i="21"/>
  <c r="AO157" i="21"/>
  <c r="AN157" i="21"/>
  <c r="AM157" i="21"/>
  <c r="AL157" i="21"/>
  <c r="AT156" i="21"/>
  <c r="AS156" i="21"/>
  <c r="AR156" i="21"/>
  <c r="AQ156" i="21"/>
  <c r="AP156" i="21"/>
  <c r="AO156" i="21"/>
  <c r="AN156" i="21"/>
  <c r="AM156" i="21"/>
  <c r="AL156" i="21"/>
  <c r="AT155" i="21"/>
  <c r="AS155" i="21"/>
  <c r="AR155" i="21"/>
  <c r="AQ155" i="21"/>
  <c r="AP155" i="21"/>
  <c r="AO155" i="21"/>
  <c r="AN155" i="21"/>
  <c r="AM155" i="21"/>
  <c r="AL155" i="21"/>
  <c r="AT154" i="21"/>
  <c r="AS154" i="21"/>
  <c r="AR154" i="21"/>
  <c r="AQ154" i="21"/>
  <c r="AP154" i="21"/>
  <c r="AO154" i="21"/>
  <c r="AN154" i="21"/>
  <c r="AM154" i="21"/>
  <c r="AL154" i="21"/>
  <c r="AT153" i="21"/>
  <c r="AS153" i="21"/>
  <c r="AR153" i="21"/>
  <c r="AQ153" i="21"/>
  <c r="AP153" i="21"/>
  <c r="AO153" i="21"/>
  <c r="AN153" i="21"/>
  <c r="AM153" i="21"/>
  <c r="AL153" i="21"/>
  <c r="AT152" i="21"/>
  <c r="AS152" i="21"/>
  <c r="AR152" i="21"/>
  <c r="AQ152" i="21"/>
  <c r="AP152" i="21"/>
  <c r="AO152" i="21"/>
  <c r="AN152" i="21"/>
  <c r="AM152" i="21"/>
  <c r="AL152" i="21"/>
  <c r="AT151" i="21"/>
  <c r="AS151" i="21"/>
  <c r="AR151" i="21"/>
  <c r="AQ151" i="21"/>
  <c r="AP151" i="21"/>
  <c r="AO151" i="21"/>
  <c r="AN151" i="21"/>
  <c r="AM151" i="21"/>
  <c r="AL151" i="21"/>
  <c r="AT150" i="21"/>
  <c r="AS150" i="21"/>
  <c r="AR150" i="21"/>
  <c r="AQ150" i="21"/>
  <c r="AP150" i="21"/>
  <c r="AO150" i="21"/>
  <c r="AN150" i="21"/>
  <c r="AM150" i="21"/>
  <c r="AL150" i="21"/>
  <c r="AT149" i="21"/>
  <c r="AS149" i="21"/>
  <c r="AR149" i="21"/>
  <c r="AQ149" i="21"/>
  <c r="AP149" i="21"/>
  <c r="AO149" i="21"/>
  <c r="AN149" i="21"/>
  <c r="AM149" i="21"/>
  <c r="AL149" i="21"/>
  <c r="AT148" i="21"/>
  <c r="AS148" i="21"/>
  <c r="AR148" i="21"/>
  <c r="AQ148" i="21"/>
  <c r="AP148" i="21"/>
  <c r="AO148" i="21"/>
  <c r="AN148" i="21"/>
  <c r="AM148" i="21"/>
  <c r="AL148" i="21"/>
  <c r="AT147" i="21"/>
  <c r="AS147" i="21"/>
  <c r="AR147" i="21"/>
  <c r="AQ147" i="21"/>
  <c r="AP147" i="21"/>
  <c r="AO147" i="21"/>
  <c r="AN147" i="21"/>
  <c r="AM147" i="21"/>
  <c r="AL147" i="21"/>
  <c r="AT146" i="21"/>
  <c r="AS146" i="21"/>
  <c r="AR146" i="21"/>
  <c r="AQ146" i="21"/>
  <c r="AP146" i="21"/>
  <c r="AO146" i="21"/>
  <c r="AN146" i="21"/>
  <c r="AM146" i="21"/>
  <c r="AL146" i="21"/>
  <c r="AT145" i="21"/>
  <c r="AS145" i="21"/>
  <c r="AR145" i="21"/>
  <c r="AQ145" i="21"/>
  <c r="AP145" i="21"/>
  <c r="AO145" i="21"/>
  <c r="AN145" i="21"/>
  <c r="AM145" i="21"/>
  <c r="AL145" i="21"/>
  <c r="AT144" i="21"/>
  <c r="AS144" i="21"/>
  <c r="AR144" i="21"/>
  <c r="AQ144" i="21"/>
  <c r="AP144" i="21"/>
  <c r="AO144" i="21"/>
  <c r="AN144" i="21"/>
  <c r="AM144" i="21"/>
  <c r="AL144" i="21"/>
  <c r="AT143" i="21"/>
  <c r="AS143" i="21"/>
  <c r="AR143" i="21"/>
  <c r="AQ143" i="21"/>
  <c r="AP143" i="21"/>
  <c r="AO143" i="21"/>
  <c r="AN143" i="21"/>
  <c r="AM143" i="21"/>
  <c r="AL143" i="21"/>
  <c r="AT142" i="21"/>
  <c r="AS142" i="21"/>
  <c r="AR142" i="21"/>
  <c r="AQ142" i="21"/>
  <c r="AP142" i="21"/>
  <c r="AO142" i="21"/>
  <c r="AN142" i="21"/>
  <c r="AM142" i="21"/>
  <c r="AL142" i="21"/>
  <c r="AT141" i="21"/>
  <c r="AS141" i="21"/>
  <c r="AR141" i="21"/>
  <c r="AQ141" i="21"/>
  <c r="AP141" i="21"/>
  <c r="AO141" i="21"/>
  <c r="AN141" i="21"/>
  <c r="AM141" i="21"/>
  <c r="AL141" i="21"/>
  <c r="AT140" i="21"/>
  <c r="AS140" i="21"/>
  <c r="AR140" i="21"/>
  <c r="AQ140" i="21"/>
  <c r="AP140" i="21"/>
  <c r="AO140" i="21"/>
  <c r="AN140" i="21"/>
  <c r="AM140" i="21"/>
  <c r="AL140" i="21"/>
  <c r="AT139" i="21"/>
  <c r="AS139" i="21"/>
  <c r="AR139" i="21"/>
  <c r="AQ139" i="21"/>
  <c r="AP139" i="21"/>
  <c r="AO139" i="21"/>
  <c r="AN139" i="21"/>
  <c r="AM139" i="21"/>
  <c r="AL139" i="21"/>
  <c r="AT138" i="21"/>
  <c r="AS138" i="21"/>
  <c r="AR138" i="21"/>
  <c r="AQ138" i="21"/>
  <c r="AP138" i="21"/>
  <c r="AO138" i="21"/>
  <c r="AN138" i="21"/>
  <c r="AM138" i="21"/>
  <c r="AL138" i="21"/>
  <c r="AT137" i="21"/>
  <c r="AS137" i="21"/>
  <c r="AR137" i="21"/>
  <c r="AQ137" i="21"/>
  <c r="AP137" i="21"/>
  <c r="AO137" i="21"/>
  <c r="AN137" i="21"/>
  <c r="AM137" i="21"/>
  <c r="AL137" i="21"/>
  <c r="AT136" i="21"/>
  <c r="AS136" i="21"/>
  <c r="AR136" i="21"/>
  <c r="AQ136" i="21"/>
  <c r="AP136" i="21"/>
  <c r="AO136" i="21"/>
  <c r="AN136" i="21"/>
  <c r="AM136" i="21"/>
  <c r="AL136" i="21"/>
  <c r="AT135" i="21"/>
  <c r="AS135" i="21"/>
  <c r="AR135" i="21"/>
  <c r="AQ135" i="21"/>
  <c r="AP135" i="21"/>
  <c r="AO135" i="21"/>
  <c r="AN135" i="21"/>
  <c r="AM135" i="21"/>
  <c r="AL135" i="21"/>
  <c r="AT134" i="21"/>
  <c r="AS134" i="21"/>
  <c r="AR134" i="21"/>
  <c r="AQ134" i="21"/>
  <c r="AP134" i="21"/>
  <c r="AO134" i="21"/>
  <c r="AN134" i="21"/>
  <c r="AM134" i="21"/>
  <c r="AL134" i="21"/>
  <c r="AT133" i="21"/>
  <c r="AS133" i="21"/>
  <c r="AR133" i="21"/>
  <c r="AQ133" i="21"/>
  <c r="AP133" i="21"/>
  <c r="AO133" i="21"/>
  <c r="AN133" i="21"/>
  <c r="AM133" i="21"/>
  <c r="AL133" i="21"/>
  <c r="AT132" i="21"/>
  <c r="AS132" i="21"/>
  <c r="AR132" i="21"/>
  <c r="AQ132" i="21"/>
  <c r="AP132" i="21"/>
  <c r="AO132" i="21"/>
  <c r="AN132" i="21"/>
  <c r="AM132" i="21"/>
  <c r="AL132" i="21"/>
  <c r="AT131" i="21"/>
  <c r="AS131" i="21"/>
  <c r="AR131" i="21"/>
  <c r="AQ131" i="21"/>
  <c r="AP131" i="21"/>
  <c r="AO131" i="21"/>
  <c r="AN131" i="21"/>
  <c r="AM131" i="21"/>
  <c r="AL131" i="21"/>
  <c r="AT130" i="21"/>
  <c r="AS130" i="21"/>
  <c r="AR130" i="21"/>
  <c r="AQ130" i="21"/>
  <c r="AP130" i="21"/>
  <c r="AO130" i="21"/>
  <c r="AN130" i="21"/>
  <c r="AM130" i="21"/>
  <c r="AL130" i="21"/>
  <c r="AT129" i="21"/>
  <c r="AS129" i="21"/>
  <c r="AR129" i="21"/>
  <c r="AQ129" i="21"/>
  <c r="AP129" i="21"/>
  <c r="AO129" i="21"/>
  <c r="AN129" i="21"/>
  <c r="AM129" i="21"/>
  <c r="AL129" i="21"/>
  <c r="AT128" i="21"/>
  <c r="AS128" i="21"/>
  <c r="AR128" i="21"/>
  <c r="AQ128" i="21"/>
  <c r="AP128" i="21"/>
  <c r="AO128" i="21"/>
  <c r="AN128" i="21"/>
  <c r="AM128" i="21"/>
  <c r="AL128" i="21"/>
  <c r="AT127" i="21"/>
  <c r="AS127" i="21"/>
  <c r="AR127" i="21"/>
  <c r="AQ127" i="21"/>
  <c r="AP127" i="21"/>
  <c r="AO127" i="21"/>
  <c r="AN127" i="21"/>
  <c r="AM127" i="21"/>
  <c r="AL127" i="21"/>
  <c r="AT126" i="21"/>
  <c r="AS126" i="21"/>
  <c r="AR126" i="21"/>
  <c r="AQ126" i="21"/>
  <c r="AP126" i="21"/>
  <c r="AO126" i="21"/>
  <c r="AN126" i="21"/>
  <c r="AM126" i="21"/>
  <c r="AL126" i="21"/>
  <c r="AT125" i="21"/>
  <c r="AS125" i="21"/>
  <c r="AR125" i="21"/>
  <c r="AQ125" i="21"/>
  <c r="AP125" i="21"/>
  <c r="AO125" i="21"/>
  <c r="AN125" i="21"/>
  <c r="AM125" i="21"/>
  <c r="AL125" i="21"/>
  <c r="AT124" i="21"/>
  <c r="AS124" i="21"/>
  <c r="AR124" i="21"/>
  <c r="AQ124" i="21"/>
  <c r="AP124" i="21"/>
  <c r="AO124" i="21"/>
  <c r="AN124" i="21"/>
  <c r="AM124" i="21"/>
  <c r="AL124" i="21"/>
  <c r="AT123" i="21"/>
  <c r="AS123" i="21"/>
  <c r="AR123" i="21"/>
  <c r="AQ123" i="21"/>
  <c r="AP123" i="21"/>
  <c r="AO123" i="21"/>
  <c r="AN123" i="21"/>
  <c r="AM123" i="21"/>
  <c r="AL123" i="21"/>
  <c r="AT122" i="21"/>
  <c r="AS122" i="21"/>
  <c r="AR122" i="21"/>
  <c r="AQ122" i="21"/>
  <c r="AP122" i="21"/>
  <c r="AO122" i="21"/>
  <c r="AN122" i="21"/>
  <c r="AM122" i="21"/>
  <c r="AL122" i="21"/>
  <c r="AT121" i="21"/>
  <c r="AS121" i="21"/>
  <c r="AR121" i="21"/>
  <c r="AQ121" i="21"/>
  <c r="AP121" i="21"/>
  <c r="AO121" i="21"/>
  <c r="AN121" i="21"/>
  <c r="AM121" i="21"/>
  <c r="AL121" i="21"/>
  <c r="AT120" i="21"/>
  <c r="AS120" i="21"/>
  <c r="AR120" i="21"/>
  <c r="AQ120" i="21"/>
  <c r="AP120" i="21"/>
  <c r="AO120" i="21"/>
  <c r="AN120" i="21"/>
  <c r="AM120" i="21"/>
  <c r="AL120" i="21"/>
  <c r="AT119" i="21"/>
  <c r="AS119" i="21"/>
  <c r="AR119" i="21"/>
  <c r="AQ119" i="21"/>
  <c r="AP119" i="21"/>
  <c r="AO119" i="21"/>
  <c r="AN119" i="21"/>
  <c r="AM119" i="21"/>
  <c r="AL119" i="21"/>
  <c r="AT118" i="21"/>
  <c r="AS118" i="21"/>
  <c r="AR118" i="21"/>
  <c r="AQ118" i="21"/>
  <c r="AP118" i="21"/>
  <c r="AO118" i="21"/>
  <c r="AN118" i="21"/>
  <c r="AM118" i="21"/>
  <c r="AL118" i="21"/>
  <c r="AT117" i="21"/>
  <c r="AS117" i="21"/>
  <c r="AR117" i="21"/>
  <c r="AQ117" i="21"/>
  <c r="AP117" i="21"/>
  <c r="AO117" i="21"/>
  <c r="AN117" i="21"/>
  <c r="AM117" i="21"/>
  <c r="AL117" i="21"/>
  <c r="AT116" i="21"/>
  <c r="AS116" i="21"/>
  <c r="AR116" i="21"/>
  <c r="AQ116" i="21"/>
  <c r="AP116" i="21"/>
  <c r="AO116" i="21"/>
  <c r="AN116" i="21"/>
  <c r="AM116" i="21"/>
  <c r="AL116" i="21"/>
  <c r="AT115" i="21"/>
  <c r="AS115" i="21"/>
  <c r="AR115" i="21"/>
  <c r="AQ115" i="21"/>
  <c r="AP115" i="21"/>
  <c r="AO115" i="21"/>
  <c r="AN115" i="21"/>
  <c r="AM115" i="21"/>
  <c r="AL115" i="21"/>
  <c r="AT114" i="21"/>
  <c r="AS114" i="21"/>
  <c r="AR114" i="21"/>
  <c r="AQ114" i="21"/>
  <c r="AP114" i="21"/>
  <c r="AO114" i="21"/>
  <c r="AN114" i="21"/>
  <c r="AM114" i="21"/>
  <c r="AL114" i="21"/>
  <c r="AT113" i="21"/>
  <c r="AS113" i="21"/>
  <c r="AR113" i="21"/>
  <c r="AQ113" i="21"/>
  <c r="AP113" i="21"/>
  <c r="AO113" i="21"/>
  <c r="AN113" i="21"/>
  <c r="AM113" i="21"/>
  <c r="AL113" i="21"/>
  <c r="AT112" i="21"/>
  <c r="AS112" i="21"/>
  <c r="AR112" i="21"/>
  <c r="AQ112" i="21"/>
  <c r="AP112" i="21"/>
  <c r="AO112" i="21"/>
  <c r="AN112" i="21"/>
  <c r="AM112" i="21"/>
  <c r="AL112" i="21"/>
  <c r="AT111" i="21"/>
  <c r="AS111" i="21"/>
  <c r="AR111" i="21"/>
  <c r="AQ111" i="21"/>
  <c r="AP111" i="21"/>
  <c r="AO111" i="21"/>
  <c r="AN111" i="21"/>
  <c r="AM111" i="21"/>
  <c r="AL111" i="21"/>
  <c r="AT110" i="21"/>
  <c r="AS110" i="21"/>
  <c r="AR110" i="21"/>
  <c r="AQ110" i="21"/>
  <c r="AP110" i="21"/>
  <c r="AO110" i="21"/>
  <c r="AN110" i="21"/>
  <c r="AM110" i="21"/>
  <c r="AL110" i="21"/>
  <c r="AT109" i="21"/>
  <c r="AS109" i="21"/>
  <c r="AR109" i="21"/>
  <c r="AQ109" i="21"/>
  <c r="AP109" i="21"/>
  <c r="AO109" i="21"/>
  <c r="AN109" i="21"/>
  <c r="AM109" i="21"/>
  <c r="AL109" i="21"/>
  <c r="AT108" i="21"/>
  <c r="AS108" i="21"/>
  <c r="AR108" i="21"/>
  <c r="AQ108" i="21"/>
  <c r="AP108" i="21"/>
  <c r="AO108" i="21"/>
  <c r="AN108" i="21"/>
  <c r="AM108" i="21"/>
  <c r="AL108" i="21"/>
  <c r="AT107" i="21"/>
  <c r="AS107" i="21"/>
  <c r="AR107" i="21"/>
  <c r="AQ107" i="21"/>
  <c r="AP107" i="21"/>
  <c r="AO107" i="21"/>
  <c r="AN107" i="21"/>
  <c r="AM107" i="21"/>
  <c r="AL107" i="21"/>
  <c r="AT106" i="21"/>
  <c r="AS106" i="21"/>
  <c r="AR106" i="21"/>
  <c r="AQ106" i="21"/>
  <c r="AP106" i="21"/>
  <c r="AO106" i="21"/>
  <c r="AN106" i="21"/>
  <c r="AM106" i="21"/>
  <c r="AL106" i="21"/>
  <c r="AT105" i="21"/>
  <c r="AS105" i="21"/>
  <c r="AR105" i="21"/>
  <c r="AQ105" i="21"/>
  <c r="AP105" i="21"/>
  <c r="AO105" i="21"/>
  <c r="AN105" i="21"/>
  <c r="AM105" i="21"/>
  <c r="AL105" i="21"/>
  <c r="AT104" i="21"/>
  <c r="AS104" i="21"/>
  <c r="AR104" i="21"/>
  <c r="AQ104" i="21"/>
  <c r="AP104" i="21"/>
  <c r="AO104" i="21"/>
  <c r="AN104" i="21"/>
  <c r="AM104" i="21"/>
  <c r="AL104" i="21"/>
  <c r="AT103" i="21"/>
  <c r="AS103" i="21"/>
  <c r="AR103" i="21"/>
  <c r="AQ103" i="21"/>
  <c r="AP103" i="21"/>
  <c r="AO103" i="21"/>
  <c r="AN103" i="21"/>
  <c r="AM103" i="21"/>
  <c r="AL103" i="21"/>
  <c r="AT102" i="21"/>
  <c r="AS102" i="21"/>
  <c r="AR102" i="21"/>
  <c r="AQ102" i="21"/>
  <c r="AP102" i="21"/>
  <c r="AO102" i="21"/>
  <c r="AN102" i="21"/>
  <c r="AM102" i="21"/>
  <c r="AL102" i="21"/>
  <c r="AT101" i="21"/>
  <c r="AS101" i="21"/>
  <c r="AR101" i="21"/>
  <c r="AQ101" i="21"/>
  <c r="AP101" i="21"/>
  <c r="AO101" i="21"/>
  <c r="AN101" i="21"/>
  <c r="AM101" i="21"/>
  <c r="AL101" i="21"/>
  <c r="AT100" i="21"/>
  <c r="AS100" i="21"/>
  <c r="AR100" i="21"/>
  <c r="AQ100" i="21"/>
  <c r="AP100" i="21"/>
  <c r="AO100" i="21"/>
  <c r="AN100" i="21"/>
  <c r="AM100" i="21"/>
  <c r="AL100" i="21"/>
  <c r="AT99" i="21"/>
  <c r="AS99" i="21"/>
  <c r="AR99" i="21"/>
  <c r="AQ99" i="21"/>
  <c r="AP99" i="21"/>
  <c r="AO99" i="21"/>
  <c r="AN99" i="21"/>
  <c r="AM99" i="21"/>
  <c r="AL99" i="21"/>
  <c r="AT98" i="21"/>
  <c r="AS98" i="21"/>
  <c r="AR98" i="21"/>
  <c r="AQ98" i="21"/>
  <c r="AP98" i="21"/>
  <c r="AO98" i="21"/>
  <c r="AN98" i="21"/>
  <c r="AM98" i="21"/>
  <c r="AL98" i="21"/>
  <c r="AT97" i="21"/>
  <c r="AS97" i="21"/>
  <c r="AR97" i="21"/>
  <c r="AQ97" i="21"/>
  <c r="AP97" i="21"/>
  <c r="AO97" i="21"/>
  <c r="AN97" i="21"/>
  <c r="AM97" i="21"/>
  <c r="AL97" i="21"/>
  <c r="AT96" i="21"/>
  <c r="AS96" i="21"/>
  <c r="AR96" i="21"/>
  <c r="AQ96" i="21"/>
  <c r="AP96" i="21"/>
  <c r="AO96" i="21"/>
  <c r="AN96" i="21"/>
  <c r="AM96" i="21"/>
  <c r="AL96" i="21"/>
  <c r="AT95" i="21"/>
  <c r="AS95" i="21"/>
  <c r="AR95" i="21"/>
  <c r="AQ95" i="21"/>
  <c r="AP95" i="21"/>
  <c r="AO95" i="21"/>
  <c r="AN95" i="21"/>
  <c r="AM95" i="21"/>
  <c r="AL95" i="21"/>
  <c r="AT94" i="21"/>
  <c r="AS94" i="21"/>
  <c r="AR94" i="21"/>
  <c r="AQ94" i="21"/>
  <c r="AP94" i="21"/>
  <c r="AO94" i="21"/>
  <c r="AN94" i="21"/>
  <c r="AM94" i="21"/>
  <c r="AL94" i="21"/>
  <c r="AT93" i="21"/>
  <c r="AS93" i="21"/>
  <c r="AR93" i="21"/>
  <c r="AQ93" i="21"/>
  <c r="AP93" i="21"/>
  <c r="AO93" i="21"/>
  <c r="AN93" i="21"/>
  <c r="AM93" i="21"/>
  <c r="AL93" i="21"/>
  <c r="AT92" i="21"/>
  <c r="AS92" i="21"/>
  <c r="AR92" i="21"/>
  <c r="AQ92" i="21"/>
  <c r="AP92" i="21"/>
  <c r="AO92" i="21"/>
  <c r="AN92" i="21"/>
  <c r="AM92" i="21"/>
  <c r="AL92" i="21"/>
  <c r="AT91" i="21"/>
  <c r="AS91" i="21"/>
  <c r="AR91" i="21"/>
  <c r="AQ91" i="21"/>
  <c r="AP91" i="21"/>
  <c r="AO91" i="21"/>
  <c r="AN91" i="21"/>
  <c r="AM91" i="21"/>
  <c r="AL91" i="21"/>
  <c r="AT90" i="21"/>
  <c r="AS90" i="21"/>
  <c r="AR90" i="21"/>
  <c r="AQ90" i="21"/>
  <c r="AP90" i="21"/>
  <c r="AO90" i="21"/>
  <c r="AN90" i="21"/>
  <c r="AM90" i="21"/>
  <c r="AL90" i="21"/>
  <c r="AT89" i="21"/>
  <c r="AS89" i="21"/>
  <c r="AR89" i="21"/>
  <c r="AQ89" i="21"/>
  <c r="AP89" i="21"/>
  <c r="AO89" i="21"/>
  <c r="AN89" i="21"/>
  <c r="AM89" i="21"/>
  <c r="AL89" i="21"/>
  <c r="AT88" i="21"/>
  <c r="AS88" i="21"/>
  <c r="AR88" i="21"/>
  <c r="AQ88" i="21"/>
  <c r="AP88" i="21"/>
  <c r="AO88" i="21"/>
  <c r="AN88" i="21"/>
  <c r="AM88" i="21"/>
  <c r="AL88" i="21"/>
  <c r="AT87" i="21"/>
  <c r="AS87" i="21"/>
  <c r="AR87" i="21"/>
  <c r="AQ87" i="21"/>
  <c r="AP87" i="21"/>
  <c r="AO87" i="21"/>
  <c r="AN87" i="21"/>
  <c r="AM87" i="21"/>
  <c r="AL87" i="21"/>
  <c r="AT86" i="21"/>
  <c r="AS86" i="21"/>
  <c r="AR86" i="21"/>
  <c r="AQ86" i="21"/>
  <c r="AP86" i="21"/>
  <c r="AO86" i="21"/>
  <c r="AN86" i="21"/>
  <c r="AM86" i="21"/>
  <c r="AL86" i="21"/>
  <c r="AT85" i="21"/>
  <c r="AS85" i="21"/>
  <c r="AR85" i="21"/>
  <c r="AQ85" i="21"/>
  <c r="AP85" i="21"/>
  <c r="AO85" i="21"/>
  <c r="AN85" i="21"/>
  <c r="AM85" i="21"/>
  <c r="AL85" i="21"/>
  <c r="AT84" i="21"/>
  <c r="AS84" i="21"/>
  <c r="AR84" i="21"/>
  <c r="AQ84" i="21"/>
  <c r="AP84" i="21"/>
  <c r="AO84" i="21"/>
  <c r="AN84" i="21"/>
  <c r="AM84" i="21"/>
  <c r="AL84" i="21"/>
  <c r="AT83" i="21"/>
  <c r="AS83" i="21"/>
  <c r="AR83" i="21"/>
  <c r="AQ83" i="21"/>
  <c r="AP83" i="21"/>
  <c r="AO83" i="21"/>
  <c r="AN83" i="21"/>
  <c r="AM83" i="21"/>
  <c r="AL83" i="21"/>
  <c r="AT82" i="21"/>
  <c r="AS82" i="21"/>
  <c r="AR82" i="21"/>
  <c r="AQ82" i="21"/>
  <c r="AP82" i="21"/>
  <c r="AO82" i="21"/>
  <c r="AN82" i="21"/>
  <c r="AM82" i="21"/>
  <c r="AL82" i="21"/>
  <c r="AT81" i="21"/>
  <c r="AS81" i="21"/>
  <c r="AR81" i="21"/>
  <c r="AQ81" i="21"/>
  <c r="AP81" i="21"/>
  <c r="AO81" i="21"/>
  <c r="AN81" i="21"/>
  <c r="AM81" i="21"/>
  <c r="AL81" i="21"/>
  <c r="AT80" i="21"/>
  <c r="AS80" i="21"/>
  <c r="AR80" i="21"/>
  <c r="AQ80" i="21"/>
  <c r="AP80" i="21"/>
  <c r="AO80" i="21"/>
  <c r="AN80" i="21"/>
  <c r="AM80" i="21"/>
  <c r="AL80" i="21"/>
  <c r="AT79" i="21"/>
  <c r="AS79" i="21"/>
  <c r="AR79" i="21"/>
  <c r="AQ79" i="21"/>
  <c r="AP79" i="21"/>
  <c r="AO79" i="21"/>
  <c r="AN79" i="21"/>
  <c r="AM79" i="21"/>
  <c r="AL79" i="21"/>
  <c r="AT78" i="21"/>
  <c r="AS78" i="21"/>
  <c r="AR78" i="21"/>
  <c r="AQ78" i="21"/>
  <c r="AP78" i="21"/>
  <c r="AO78" i="21"/>
  <c r="AN78" i="21"/>
  <c r="AM78" i="21"/>
  <c r="AL78" i="21"/>
  <c r="AT77" i="21"/>
  <c r="AS77" i="21"/>
  <c r="AR77" i="21"/>
  <c r="AQ77" i="21"/>
  <c r="AP77" i="21"/>
  <c r="AO77" i="21"/>
  <c r="AN77" i="21"/>
  <c r="AM77" i="21"/>
  <c r="AL77" i="21"/>
  <c r="AT76" i="21"/>
  <c r="AS76" i="21"/>
  <c r="AR76" i="21"/>
  <c r="AQ76" i="21"/>
  <c r="AP76" i="21"/>
  <c r="AO76" i="21"/>
  <c r="AN76" i="21"/>
  <c r="AM76" i="21"/>
  <c r="AL76" i="21"/>
  <c r="AT75" i="21"/>
  <c r="AS75" i="21"/>
  <c r="AR75" i="21"/>
  <c r="AQ75" i="21"/>
  <c r="AP75" i="21"/>
  <c r="AO75" i="21"/>
  <c r="AN75" i="21"/>
  <c r="AM75" i="21"/>
  <c r="AL75" i="21"/>
  <c r="AT74" i="21"/>
  <c r="AS74" i="21"/>
  <c r="AR74" i="21"/>
  <c r="AQ74" i="21"/>
  <c r="AP74" i="21"/>
  <c r="AO74" i="21"/>
  <c r="AN74" i="21"/>
  <c r="AM74" i="21"/>
  <c r="AL74" i="21"/>
  <c r="AT73" i="21"/>
  <c r="AS73" i="21"/>
  <c r="AR73" i="21"/>
  <c r="AQ73" i="21"/>
  <c r="AP73" i="21"/>
  <c r="AO73" i="21"/>
  <c r="AN73" i="21"/>
  <c r="AM73" i="21"/>
  <c r="AL73" i="21"/>
  <c r="AT72" i="21"/>
  <c r="AS72" i="21"/>
  <c r="AR72" i="21"/>
  <c r="AQ72" i="21"/>
  <c r="AP72" i="21"/>
  <c r="AO72" i="21"/>
  <c r="AN72" i="21"/>
  <c r="AM72" i="21"/>
  <c r="AL72" i="21"/>
  <c r="AT71" i="21"/>
  <c r="AS71" i="21"/>
  <c r="AR71" i="21"/>
  <c r="AQ71" i="21"/>
  <c r="AP71" i="21"/>
  <c r="AO71" i="21"/>
  <c r="AN71" i="21"/>
  <c r="AM71" i="21"/>
  <c r="AL71" i="21"/>
  <c r="AT70" i="21"/>
  <c r="AS70" i="21"/>
  <c r="AR70" i="21"/>
  <c r="AQ70" i="21"/>
  <c r="AP70" i="21"/>
  <c r="AO70" i="21"/>
  <c r="AN70" i="21"/>
  <c r="AM70" i="21"/>
  <c r="AL70" i="21"/>
  <c r="AT69" i="21"/>
  <c r="AS69" i="21"/>
  <c r="AR69" i="21"/>
  <c r="AQ69" i="21"/>
  <c r="AP69" i="21"/>
  <c r="AO69" i="21"/>
  <c r="AN69" i="21"/>
  <c r="AM69" i="21"/>
  <c r="AL69" i="21"/>
  <c r="AT68" i="21"/>
  <c r="AS68" i="21"/>
  <c r="AR68" i="21"/>
  <c r="AQ68" i="21"/>
  <c r="AP68" i="21"/>
  <c r="AO68" i="21"/>
  <c r="AN68" i="21"/>
  <c r="AM68" i="21"/>
  <c r="AL68" i="21"/>
  <c r="AT67" i="21"/>
  <c r="AS67" i="21"/>
  <c r="AR67" i="21"/>
  <c r="AQ67" i="21"/>
  <c r="AP67" i="21"/>
  <c r="AO67" i="21"/>
  <c r="AN67" i="21"/>
  <c r="AM67" i="21"/>
  <c r="AL67" i="21"/>
  <c r="AT66" i="21"/>
  <c r="AS66" i="21"/>
  <c r="AR66" i="21"/>
  <c r="AQ66" i="21"/>
  <c r="AP66" i="21"/>
  <c r="AO66" i="21"/>
  <c r="AN66" i="21"/>
  <c r="AM66" i="21"/>
  <c r="AL66" i="21"/>
  <c r="AT65" i="21"/>
  <c r="AS65" i="21"/>
  <c r="AR65" i="21"/>
  <c r="AQ65" i="21"/>
  <c r="AP65" i="21"/>
  <c r="AO65" i="21"/>
  <c r="AN65" i="21"/>
  <c r="AM65" i="21"/>
  <c r="AL65" i="21"/>
  <c r="AT64" i="21"/>
  <c r="AS64" i="21"/>
  <c r="AR64" i="21"/>
  <c r="AQ64" i="21"/>
  <c r="AP64" i="21"/>
  <c r="AO64" i="21"/>
  <c r="AN64" i="21"/>
  <c r="AM64" i="21"/>
  <c r="AL64" i="21"/>
  <c r="AT63" i="21"/>
  <c r="AS63" i="21"/>
  <c r="AR63" i="21"/>
  <c r="AQ63" i="21"/>
  <c r="AP63" i="21"/>
  <c r="AO63" i="21"/>
  <c r="AN63" i="21"/>
  <c r="AM63" i="21"/>
  <c r="AL63" i="21"/>
  <c r="AT62" i="21"/>
  <c r="AS62" i="21"/>
  <c r="AR62" i="21"/>
  <c r="AQ62" i="21"/>
  <c r="AP62" i="21"/>
  <c r="AO62" i="21"/>
  <c r="AN62" i="21"/>
  <c r="AM62" i="21"/>
  <c r="AL62" i="21"/>
  <c r="AT61" i="21"/>
  <c r="AS61" i="21"/>
  <c r="AR61" i="21"/>
  <c r="AQ61" i="21"/>
  <c r="AP61" i="21"/>
  <c r="AO61" i="21"/>
  <c r="AN61" i="21"/>
  <c r="AM61" i="21"/>
  <c r="AL61" i="21"/>
  <c r="AT60" i="21"/>
  <c r="AS60" i="21"/>
  <c r="AR60" i="21"/>
  <c r="AQ60" i="21"/>
  <c r="AP60" i="21"/>
  <c r="AO60" i="21"/>
  <c r="AN60" i="21"/>
  <c r="AM60" i="21"/>
  <c r="AL60" i="21"/>
  <c r="AT59" i="21"/>
  <c r="AS59" i="21"/>
  <c r="AR59" i="21"/>
  <c r="AQ59" i="21"/>
  <c r="AP59" i="21"/>
  <c r="AO59" i="21"/>
  <c r="AN59" i="21"/>
  <c r="AM59" i="21"/>
  <c r="AL59" i="21"/>
  <c r="AT58" i="21"/>
  <c r="AS58" i="21"/>
  <c r="AR58" i="21"/>
  <c r="AQ58" i="21"/>
  <c r="AP58" i="21"/>
  <c r="AO58" i="21"/>
  <c r="AN58" i="21"/>
  <c r="AM58" i="21"/>
  <c r="AL58" i="21"/>
  <c r="AT57" i="21"/>
  <c r="AS57" i="21"/>
  <c r="AR57" i="21"/>
  <c r="AQ57" i="21"/>
  <c r="AP57" i="21"/>
  <c r="AO57" i="21"/>
  <c r="AN57" i="21"/>
  <c r="AM57" i="21"/>
  <c r="AL57" i="21"/>
  <c r="AT56" i="21"/>
  <c r="AS56" i="21"/>
  <c r="AR56" i="21"/>
  <c r="AQ56" i="21"/>
  <c r="AP56" i="21"/>
  <c r="AO56" i="21"/>
  <c r="AN56" i="21"/>
  <c r="AM56" i="21"/>
  <c r="AL56" i="21"/>
  <c r="AT55" i="21"/>
  <c r="AS55" i="21"/>
  <c r="AR55" i="21"/>
  <c r="AQ55" i="21"/>
  <c r="AP55" i="21"/>
  <c r="AO55" i="21"/>
  <c r="AN55" i="21"/>
  <c r="AM55" i="21"/>
  <c r="AL55" i="21"/>
  <c r="AT54" i="21"/>
  <c r="AS54" i="21"/>
  <c r="AR54" i="21"/>
  <c r="AQ54" i="21"/>
  <c r="AP54" i="21"/>
  <c r="AO54" i="21"/>
  <c r="AN54" i="21"/>
  <c r="AM54" i="21"/>
  <c r="AL54" i="21"/>
  <c r="AT53" i="21"/>
  <c r="AS53" i="21"/>
  <c r="AR53" i="21"/>
  <c r="AQ53" i="21"/>
  <c r="AP53" i="21"/>
  <c r="AO53" i="21"/>
  <c r="AN53" i="21"/>
  <c r="AM53" i="21"/>
  <c r="AL53" i="21"/>
  <c r="AT52" i="21"/>
  <c r="AS52" i="21"/>
  <c r="AR52" i="21"/>
  <c r="AQ52" i="21"/>
  <c r="AP52" i="21"/>
  <c r="AO52" i="21"/>
  <c r="AN52" i="21"/>
  <c r="AM52" i="21"/>
  <c r="AL52" i="21"/>
  <c r="AT51" i="21"/>
  <c r="AS51" i="21"/>
  <c r="AR51" i="21"/>
  <c r="AQ51" i="21"/>
  <c r="AP51" i="21"/>
  <c r="AO51" i="21"/>
  <c r="AN51" i="21"/>
  <c r="AM51" i="21"/>
  <c r="AL51" i="21"/>
  <c r="AT50" i="21"/>
  <c r="AS50" i="21"/>
  <c r="AR50" i="21"/>
  <c r="AQ50" i="21"/>
  <c r="AP50" i="21"/>
  <c r="AO50" i="21"/>
  <c r="AN50" i="21"/>
  <c r="AM50" i="21"/>
  <c r="AL50" i="21"/>
  <c r="AT49" i="21"/>
  <c r="AS49" i="21"/>
  <c r="AR49" i="21"/>
  <c r="AQ49" i="21"/>
  <c r="AP49" i="21"/>
  <c r="AO49" i="21"/>
  <c r="AN49" i="21"/>
  <c r="AM49" i="21"/>
  <c r="AL49" i="21"/>
  <c r="AT48" i="21"/>
  <c r="AS48" i="21"/>
  <c r="AR48" i="21"/>
  <c r="AQ48" i="21"/>
  <c r="AP48" i="21"/>
  <c r="AO48" i="21"/>
  <c r="AN48" i="21"/>
  <c r="AM48" i="21"/>
  <c r="AL48" i="21"/>
  <c r="AT47" i="21"/>
  <c r="AS47" i="21"/>
  <c r="AR47" i="21"/>
  <c r="AQ47" i="21"/>
  <c r="AP47" i="21"/>
  <c r="AO47" i="21"/>
  <c r="AN47" i="21"/>
  <c r="AM47" i="21"/>
  <c r="AL47" i="21"/>
  <c r="AT46" i="21"/>
  <c r="AS46" i="21"/>
  <c r="AR46" i="21"/>
  <c r="AQ46" i="21"/>
  <c r="AP46" i="21"/>
  <c r="AO46" i="21"/>
  <c r="AN46" i="21"/>
  <c r="AM46" i="21"/>
  <c r="AL46" i="21"/>
  <c r="AT45" i="21"/>
  <c r="AS45" i="21"/>
  <c r="AR45" i="21"/>
  <c r="AQ45" i="21"/>
  <c r="AP45" i="21"/>
  <c r="AO45" i="21"/>
  <c r="AN45" i="21"/>
  <c r="AM45" i="21"/>
  <c r="AL45" i="21"/>
  <c r="AT44" i="21"/>
  <c r="AS44" i="21"/>
  <c r="AR44" i="21"/>
  <c r="AQ44" i="21"/>
  <c r="AP44" i="21"/>
  <c r="AO44" i="21"/>
  <c r="AN44" i="21"/>
  <c r="AM44" i="21"/>
  <c r="AL44" i="21"/>
  <c r="AT43" i="21"/>
  <c r="AS43" i="21"/>
  <c r="AR43" i="21"/>
  <c r="AQ43" i="21"/>
  <c r="AP43" i="21"/>
  <c r="AO43" i="21"/>
  <c r="AN43" i="21"/>
  <c r="AM43" i="21"/>
  <c r="AL43" i="21"/>
  <c r="AT42" i="21"/>
  <c r="AS42" i="21"/>
  <c r="AR42" i="21"/>
  <c r="AQ42" i="21"/>
  <c r="AP42" i="21"/>
  <c r="AO42" i="21"/>
  <c r="AN42" i="21"/>
  <c r="AM42" i="21"/>
  <c r="AL42" i="21"/>
  <c r="AT41" i="21"/>
  <c r="AS41" i="21"/>
  <c r="AR41" i="21"/>
  <c r="AQ41" i="21"/>
  <c r="AP41" i="21"/>
  <c r="AO41" i="21"/>
  <c r="AN41" i="21"/>
  <c r="AM41" i="21"/>
  <c r="AL41" i="21"/>
  <c r="AT40" i="21"/>
  <c r="AS40" i="21"/>
  <c r="AR40" i="21"/>
  <c r="AQ40" i="21"/>
  <c r="AP40" i="21"/>
  <c r="AO40" i="21"/>
  <c r="AN40" i="21"/>
  <c r="AM40" i="21"/>
  <c r="AL40" i="21"/>
  <c r="AT39" i="21"/>
  <c r="AS39" i="21"/>
  <c r="AR39" i="21"/>
  <c r="AQ39" i="21"/>
  <c r="AP39" i="21"/>
  <c r="AO39" i="21"/>
  <c r="AN39" i="21"/>
  <c r="AM39" i="21"/>
  <c r="AL39" i="21"/>
  <c r="AT38" i="21"/>
  <c r="AS38" i="21"/>
  <c r="AR38" i="21"/>
  <c r="AQ38" i="21"/>
  <c r="AP38" i="21"/>
  <c r="AO38" i="21"/>
  <c r="AN38" i="21"/>
  <c r="AM38" i="21"/>
  <c r="AL38" i="21"/>
  <c r="AT37" i="21"/>
  <c r="AS37" i="21"/>
  <c r="AR37" i="21"/>
  <c r="AQ37" i="21"/>
  <c r="AP37" i="21"/>
  <c r="AO37" i="21"/>
  <c r="AN37" i="21"/>
  <c r="AM37" i="21"/>
  <c r="AL37" i="21"/>
  <c r="AT36" i="21"/>
  <c r="AS36" i="21"/>
  <c r="AR36" i="21"/>
  <c r="AQ36" i="21"/>
  <c r="AP36" i="21"/>
  <c r="AO36" i="21"/>
  <c r="AN36" i="21"/>
  <c r="AM36" i="21"/>
  <c r="AL36" i="21"/>
  <c r="AT35" i="21"/>
  <c r="AS35" i="21"/>
  <c r="AR35" i="21"/>
  <c r="AQ35" i="21"/>
  <c r="AP35" i="21"/>
  <c r="AO35" i="21"/>
  <c r="AN35" i="21"/>
  <c r="AM35" i="21"/>
  <c r="AL35" i="21"/>
  <c r="AT205" i="26"/>
  <c r="AS205" i="26"/>
  <c r="AR205" i="26"/>
  <c r="AQ205" i="26"/>
  <c r="AP205" i="26"/>
  <c r="AO205" i="26"/>
  <c r="AN205" i="26"/>
  <c r="AM205" i="26"/>
  <c r="AL205" i="26"/>
  <c r="AT204" i="26"/>
  <c r="AS204" i="26"/>
  <c r="AR204" i="26"/>
  <c r="AQ204" i="26"/>
  <c r="AP204" i="26"/>
  <c r="AO204" i="26"/>
  <c r="AN204" i="26"/>
  <c r="AM204" i="26"/>
  <c r="AL204" i="26"/>
  <c r="AT203" i="26"/>
  <c r="AS203" i="26"/>
  <c r="AR203" i="26"/>
  <c r="AQ203" i="26"/>
  <c r="AP203" i="26"/>
  <c r="AO203" i="26"/>
  <c r="AN203" i="26"/>
  <c r="AM203" i="26"/>
  <c r="AL203" i="26"/>
  <c r="AT202" i="26"/>
  <c r="AS202" i="26"/>
  <c r="AR202" i="26"/>
  <c r="AQ202" i="26"/>
  <c r="AP202" i="26"/>
  <c r="AO202" i="26"/>
  <c r="AN202" i="26"/>
  <c r="AM202" i="26"/>
  <c r="AL202" i="26"/>
  <c r="AT201" i="26"/>
  <c r="AS201" i="26"/>
  <c r="AR201" i="26"/>
  <c r="AQ201" i="26"/>
  <c r="AP201" i="26"/>
  <c r="AO201" i="26"/>
  <c r="AN201" i="26"/>
  <c r="AM201" i="26"/>
  <c r="AL201" i="26"/>
  <c r="AT200" i="26"/>
  <c r="AS200" i="26"/>
  <c r="AR200" i="26"/>
  <c r="AQ200" i="26"/>
  <c r="AP200" i="26"/>
  <c r="AO200" i="26"/>
  <c r="AN200" i="26"/>
  <c r="AM200" i="26"/>
  <c r="AL200" i="26"/>
  <c r="AT199" i="26"/>
  <c r="AS199" i="26"/>
  <c r="AR199" i="26"/>
  <c r="AQ199" i="26"/>
  <c r="AP199" i="26"/>
  <c r="AO199" i="26"/>
  <c r="AN199" i="26"/>
  <c r="AM199" i="26"/>
  <c r="AL199" i="26"/>
  <c r="AT198" i="26"/>
  <c r="AS198" i="26"/>
  <c r="AR198" i="26"/>
  <c r="AQ198" i="26"/>
  <c r="AP198" i="26"/>
  <c r="AO198" i="26"/>
  <c r="AN198" i="26"/>
  <c r="AM198" i="26"/>
  <c r="AL198" i="26"/>
  <c r="AT197" i="26"/>
  <c r="AS197" i="26"/>
  <c r="AR197" i="26"/>
  <c r="AQ197" i="26"/>
  <c r="AP197" i="26"/>
  <c r="AO197" i="26"/>
  <c r="AN197" i="26"/>
  <c r="AM197" i="26"/>
  <c r="AL197" i="26"/>
  <c r="AT196" i="26"/>
  <c r="AS196" i="26"/>
  <c r="AR196" i="26"/>
  <c r="AQ196" i="26"/>
  <c r="AP196" i="26"/>
  <c r="AO196" i="26"/>
  <c r="AN196" i="26"/>
  <c r="AM196" i="26"/>
  <c r="AL196" i="26"/>
  <c r="AT195" i="26"/>
  <c r="AS195" i="26"/>
  <c r="AR195" i="26"/>
  <c r="AQ195" i="26"/>
  <c r="AP195" i="26"/>
  <c r="AO195" i="26"/>
  <c r="AN195" i="26"/>
  <c r="AM195" i="26"/>
  <c r="AL195" i="26"/>
  <c r="AT194" i="26"/>
  <c r="AS194" i="26"/>
  <c r="AR194" i="26"/>
  <c r="AQ194" i="26"/>
  <c r="AP194" i="26"/>
  <c r="AO194" i="26"/>
  <c r="AN194" i="26"/>
  <c r="AM194" i="26"/>
  <c r="AL194" i="26"/>
  <c r="AT193" i="26"/>
  <c r="AS193" i="26"/>
  <c r="AR193" i="26"/>
  <c r="AQ193" i="26"/>
  <c r="AP193" i="26"/>
  <c r="AO193" i="26"/>
  <c r="AN193" i="26"/>
  <c r="AM193" i="26"/>
  <c r="AL193" i="26"/>
  <c r="AT192" i="26"/>
  <c r="AS192" i="26"/>
  <c r="AR192" i="26"/>
  <c r="AQ192" i="26"/>
  <c r="AP192" i="26"/>
  <c r="AO192" i="26"/>
  <c r="AN192" i="26"/>
  <c r="AM192" i="26"/>
  <c r="AL192" i="26"/>
  <c r="AT191" i="26"/>
  <c r="AS191" i="26"/>
  <c r="AR191" i="26"/>
  <c r="AQ191" i="26"/>
  <c r="AP191" i="26"/>
  <c r="AO191" i="26"/>
  <c r="AN191" i="26"/>
  <c r="AM191" i="26"/>
  <c r="AL191" i="26"/>
  <c r="AT190" i="26"/>
  <c r="AS190" i="26"/>
  <c r="AR190" i="26"/>
  <c r="AQ190" i="26"/>
  <c r="AP190" i="26"/>
  <c r="AO190" i="26"/>
  <c r="AN190" i="26"/>
  <c r="AM190" i="26"/>
  <c r="AL190" i="26"/>
  <c r="AT189" i="26"/>
  <c r="AS189" i="26"/>
  <c r="AR189" i="26"/>
  <c r="AQ189" i="26"/>
  <c r="AP189" i="26"/>
  <c r="AO189" i="26"/>
  <c r="AN189" i="26"/>
  <c r="AM189" i="26"/>
  <c r="AL189" i="26"/>
  <c r="AT188" i="26"/>
  <c r="AS188" i="26"/>
  <c r="AR188" i="26"/>
  <c r="AQ188" i="26"/>
  <c r="AP188" i="26"/>
  <c r="AO188" i="26"/>
  <c r="AN188" i="26"/>
  <c r="AM188" i="26"/>
  <c r="AL188" i="26"/>
  <c r="AT187" i="26"/>
  <c r="AS187" i="26"/>
  <c r="AR187" i="26"/>
  <c r="AQ187" i="26"/>
  <c r="AP187" i="26"/>
  <c r="AO187" i="26"/>
  <c r="AN187" i="26"/>
  <c r="AM187" i="26"/>
  <c r="AL187" i="26"/>
  <c r="AT186" i="26"/>
  <c r="AS186" i="26"/>
  <c r="AR186" i="26"/>
  <c r="AQ186" i="26"/>
  <c r="AP186" i="26"/>
  <c r="AO186" i="26"/>
  <c r="AN186" i="26"/>
  <c r="AM186" i="26"/>
  <c r="AL186" i="26"/>
  <c r="AT185" i="26"/>
  <c r="AS185" i="26"/>
  <c r="AR185" i="26"/>
  <c r="AQ185" i="26"/>
  <c r="AP185" i="26"/>
  <c r="AO185" i="26"/>
  <c r="AN185" i="26"/>
  <c r="AM185" i="26"/>
  <c r="AL185" i="26"/>
  <c r="AT184" i="26"/>
  <c r="AS184" i="26"/>
  <c r="AR184" i="26"/>
  <c r="AQ184" i="26"/>
  <c r="AP184" i="26"/>
  <c r="AO184" i="26"/>
  <c r="AN184" i="26"/>
  <c r="AM184" i="26"/>
  <c r="AL184" i="26"/>
  <c r="AT183" i="26"/>
  <c r="AS183" i="26"/>
  <c r="AR183" i="26"/>
  <c r="AQ183" i="26"/>
  <c r="AP183" i="26"/>
  <c r="AO183" i="26"/>
  <c r="AN183" i="26"/>
  <c r="AM183" i="26"/>
  <c r="AL183" i="26"/>
  <c r="AT182" i="26"/>
  <c r="AS182" i="26"/>
  <c r="AR182" i="26"/>
  <c r="AQ182" i="26"/>
  <c r="AP182" i="26"/>
  <c r="AO182" i="26"/>
  <c r="AN182" i="26"/>
  <c r="AM182" i="26"/>
  <c r="AL182" i="26"/>
  <c r="AT181" i="26"/>
  <c r="AS181" i="26"/>
  <c r="AR181" i="26"/>
  <c r="AQ181" i="26"/>
  <c r="AP181" i="26"/>
  <c r="AO181" i="26"/>
  <c r="AN181" i="26"/>
  <c r="AM181" i="26"/>
  <c r="AL181" i="26"/>
  <c r="AT180" i="26"/>
  <c r="AS180" i="26"/>
  <c r="AR180" i="26"/>
  <c r="AQ180" i="26"/>
  <c r="AP180" i="26"/>
  <c r="AO180" i="26"/>
  <c r="AN180" i="26"/>
  <c r="AM180" i="26"/>
  <c r="AL180" i="26"/>
  <c r="AT179" i="26"/>
  <c r="AS179" i="26"/>
  <c r="AR179" i="26"/>
  <c r="AQ179" i="26"/>
  <c r="AP179" i="26"/>
  <c r="AO179" i="26"/>
  <c r="AN179" i="26"/>
  <c r="AM179" i="26"/>
  <c r="AL179" i="26"/>
  <c r="AT178" i="26"/>
  <c r="AS178" i="26"/>
  <c r="AR178" i="26"/>
  <c r="AQ178" i="26"/>
  <c r="AP178" i="26"/>
  <c r="AO178" i="26"/>
  <c r="AN178" i="26"/>
  <c r="AM178" i="26"/>
  <c r="AL178" i="26"/>
  <c r="AT177" i="26"/>
  <c r="AS177" i="26"/>
  <c r="AR177" i="26"/>
  <c r="AQ177" i="26"/>
  <c r="AP177" i="26"/>
  <c r="AO177" i="26"/>
  <c r="AN177" i="26"/>
  <c r="AM177" i="26"/>
  <c r="AL177" i="26"/>
  <c r="AT176" i="26"/>
  <c r="AS176" i="26"/>
  <c r="AR176" i="26"/>
  <c r="AQ176" i="26"/>
  <c r="AP176" i="26"/>
  <c r="AO176" i="26"/>
  <c r="AN176" i="26"/>
  <c r="AM176" i="26"/>
  <c r="AL176" i="26"/>
  <c r="AT175" i="26"/>
  <c r="AS175" i="26"/>
  <c r="AR175" i="26"/>
  <c r="AQ175" i="26"/>
  <c r="AP175" i="26"/>
  <c r="AO175" i="26"/>
  <c r="AN175" i="26"/>
  <c r="AM175" i="26"/>
  <c r="AL175" i="26"/>
  <c r="AT174" i="26"/>
  <c r="AS174" i="26"/>
  <c r="AR174" i="26"/>
  <c r="AQ174" i="26"/>
  <c r="AP174" i="26"/>
  <c r="AO174" i="26"/>
  <c r="AN174" i="26"/>
  <c r="AM174" i="26"/>
  <c r="AL174" i="26"/>
  <c r="AT173" i="26"/>
  <c r="AS173" i="26"/>
  <c r="AR173" i="26"/>
  <c r="AQ173" i="26"/>
  <c r="AP173" i="26"/>
  <c r="AO173" i="26"/>
  <c r="AN173" i="26"/>
  <c r="AM173" i="26"/>
  <c r="AL173" i="26"/>
  <c r="AT172" i="26"/>
  <c r="AS172" i="26"/>
  <c r="AR172" i="26"/>
  <c r="AQ172" i="26"/>
  <c r="AP172" i="26"/>
  <c r="AO172" i="26"/>
  <c r="AN172" i="26"/>
  <c r="AM172" i="26"/>
  <c r="AL172" i="26"/>
  <c r="AT171" i="26"/>
  <c r="AS171" i="26"/>
  <c r="AR171" i="26"/>
  <c r="AQ171" i="26"/>
  <c r="AP171" i="26"/>
  <c r="AO171" i="26"/>
  <c r="AN171" i="26"/>
  <c r="AM171" i="26"/>
  <c r="AL171" i="26"/>
  <c r="AT170" i="26"/>
  <c r="AS170" i="26"/>
  <c r="AR170" i="26"/>
  <c r="AQ170" i="26"/>
  <c r="AP170" i="26"/>
  <c r="AO170" i="26"/>
  <c r="AN170" i="26"/>
  <c r="AM170" i="26"/>
  <c r="AL170" i="26"/>
  <c r="AT169" i="26"/>
  <c r="AS169" i="26"/>
  <c r="AR169" i="26"/>
  <c r="AQ169" i="26"/>
  <c r="AP169" i="26"/>
  <c r="AO169" i="26"/>
  <c r="AN169" i="26"/>
  <c r="AM169" i="26"/>
  <c r="AL169" i="26"/>
  <c r="AT168" i="26"/>
  <c r="AS168" i="26"/>
  <c r="AR168" i="26"/>
  <c r="AQ168" i="26"/>
  <c r="AP168" i="26"/>
  <c r="AO168" i="26"/>
  <c r="AN168" i="26"/>
  <c r="AM168" i="26"/>
  <c r="AL168" i="26"/>
  <c r="AT167" i="26"/>
  <c r="AS167" i="26"/>
  <c r="AR167" i="26"/>
  <c r="AQ167" i="26"/>
  <c r="AP167" i="26"/>
  <c r="AO167" i="26"/>
  <c r="AN167" i="26"/>
  <c r="AM167" i="26"/>
  <c r="AL167" i="26"/>
  <c r="AT166" i="26"/>
  <c r="AS166" i="26"/>
  <c r="AR166" i="26"/>
  <c r="AQ166" i="26"/>
  <c r="AP166" i="26"/>
  <c r="AO166" i="26"/>
  <c r="AN166" i="26"/>
  <c r="AM166" i="26"/>
  <c r="AL166" i="26"/>
  <c r="AT165" i="26"/>
  <c r="AS165" i="26"/>
  <c r="AR165" i="26"/>
  <c r="AQ165" i="26"/>
  <c r="AP165" i="26"/>
  <c r="AO165" i="26"/>
  <c r="AN165" i="26"/>
  <c r="AM165" i="26"/>
  <c r="AL165" i="26"/>
  <c r="AT164" i="26"/>
  <c r="AS164" i="26"/>
  <c r="AR164" i="26"/>
  <c r="AQ164" i="26"/>
  <c r="AP164" i="26"/>
  <c r="AO164" i="26"/>
  <c r="AN164" i="26"/>
  <c r="AM164" i="26"/>
  <c r="AL164" i="26"/>
  <c r="AT163" i="26"/>
  <c r="AS163" i="26"/>
  <c r="AR163" i="26"/>
  <c r="AQ163" i="26"/>
  <c r="AP163" i="26"/>
  <c r="AO163" i="26"/>
  <c r="AN163" i="26"/>
  <c r="AM163" i="26"/>
  <c r="AL163" i="26"/>
  <c r="AT162" i="26"/>
  <c r="AS162" i="26"/>
  <c r="AR162" i="26"/>
  <c r="AQ162" i="26"/>
  <c r="AP162" i="26"/>
  <c r="AO162" i="26"/>
  <c r="AN162" i="26"/>
  <c r="AM162" i="26"/>
  <c r="AL162" i="26"/>
  <c r="AT161" i="26"/>
  <c r="AS161" i="26"/>
  <c r="AR161" i="26"/>
  <c r="AQ161" i="26"/>
  <c r="AP161" i="26"/>
  <c r="AO161" i="26"/>
  <c r="AN161" i="26"/>
  <c r="AM161" i="26"/>
  <c r="AL161" i="26"/>
  <c r="AT160" i="26"/>
  <c r="AS160" i="26"/>
  <c r="AR160" i="26"/>
  <c r="AQ160" i="26"/>
  <c r="AP160" i="26"/>
  <c r="AO160" i="26"/>
  <c r="AN160" i="26"/>
  <c r="AM160" i="26"/>
  <c r="AL160" i="26"/>
  <c r="AT159" i="26"/>
  <c r="AS159" i="26"/>
  <c r="AR159" i="26"/>
  <c r="AQ159" i="26"/>
  <c r="AP159" i="26"/>
  <c r="AO159" i="26"/>
  <c r="AN159" i="26"/>
  <c r="AM159" i="26"/>
  <c r="AL159" i="26"/>
  <c r="AT158" i="26"/>
  <c r="AS158" i="26"/>
  <c r="AR158" i="26"/>
  <c r="AQ158" i="26"/>
  <c r="AP158" i="26"/>
  <c r="AO158" i="26"/>
  <c r="AN158" i="26"/>
  <c r="AM158" i="26"/>
  <c r="AL158" i="26"/>
  <c r="AT157" i="26"/>
  <c r="AS157" i="26"/>
  <c r="AR157" i="26"/>
  <c r="AQ157" i="26"/>
  <c r="AP157" i="26"/>
  <c r="AO157" i="26"/>
  <c r="AN157" i="26"/>
  <c r="AM157" i="26"/>
  <c r="AL157" i="26"/>
  <c r="AT156" i="26"/>
  <c r="AS156" i="26"/>
  <c r="AR156" i="26"/>
  <c r="AQ156" i="26"/>
  <c r="AP156" i="26"/>
  <c r="AO156" i="26"/>
  <c r="AN156" i="26"/>
  <c r="AM156" i="26"/>
  <c r="AL156" i="26"/>
  <c r="AT155" i="26"/>
  <c r="AS155" i="26"/>
  <c r="AR155" i="26"/>
  <c r="AQ155" i="26"/>
  <c r="AP155" i="26"/>
  <c r="AO155" i="26"/>
  <c r="AN155" i="26"/>
  <c r="AM155" i="26"/>
  <c r="AL155" i="26"/>
  <c r="AT154" i="26"/>
  <c r="AS154" i="26"/>
  <c r="AR154" i="26"/>
  <c r="AQ154" i="26"/>
  <c r="AP154" i="26"/>
  <c r="AO154" i="26"/>
  <c r="AN154" i="26"/>
  <c r="AM154" i="26"/>
  <c r="AL154" i="26"/>
  <c r="AT153" i="26"/>
  <c r="AS153" i="26"/>
  <c r="AR153" i="26"/>
  <c r="AQ153" i="26"/>
  <c r="AP153" i="26"/>
  <c r="AO153" i="26"/>
  <c r="AN153" i="26"/>
  <c r="AM153" i="26"/>
  <c r="AL153" i="26"/>
  <c r="AT152" i="26"/>
  <c r="AS152" i="26"/>
  <c r="AR152" i="26"/>
  <c r="AQ152" i="26"/>
  <c r="AP152" i="26"/>
  <c r="AO152" i="26"/>
  <c r="AN152" i="26"/>
  <c r="AM152" i="26"/>
  <c r="AL152" i="26"/>
  <c r="AT151" i="26"/>
  <c r="AS151" i="26"/>
  <c r="AR151" i="26"/>
  <c r="AQ151" i="26"/>
  <c r="AP151" i="26"/>
  <c r="AO151" i="26"/>
  <c r="AN151" i="26"/>
  <c r="AM151" i="26"/>
  <c r="AL151" i="26"/>
  <c r="AT150" i="26"/>
  <c r="AS150" i="26"/>
  <c r="AR150" i="26"/>
  <c r="AQ150" i="26"/>
  <c r="AP150" i="26"/>
  <c r="AO150" i="26"/>
  <c r="AN150" i="26"/>
  <c r="AM150" i="26"/>
  <c r="AL150" i="26"/>
  <c r="AT149" i="26"/>
  <c r="AS149" i="26"/>
  <c r="AR149" i="26"/>
  <c r="AQ149" i="26"/>
  <c r="AP149" i="26"/>
  <c r="AO149" i="26"/>
  <c r="AN149" i="26"/>
  <c r="AM149" i="26"/>
  <c r="AL149" i="26"/>
  <c r="AT148" i="26"/>
  <c r="AS148" i="26"/>
  <c r="AR148" i="26"/>
  <c r="AQ148" i="26"/>
  <c r="AP148" i="26"/>
  <c r="AO148" i="26"/>
  <c r="AN148" i="26"/>
  <c r="AM148" i="26"/>
  <c r="AL148" i="26"/>
  <c r="AT147" i="26"/>
  <c r="AS147" i="26"/>
  <c r="AR147" i="26"/>
  <c r="AQ147" i="26"/>
  <c r="AP147" i="26"/>
  <c r="AO147" i="26"/>
  <c r="AN147" i="26"/>
  <c r="AM147" i="26"/>
  <c r="AL147" i="26"/>
  <c r="AT146" i="26"/>
  <c r="AS146" i="26"/>
  <c r="AR146" i="26"/>
  <c r="AQ146" i="26"/>
  <c r="AP146" i="26"/>
  <c r="AO146" i="26"/>
  <c r="AN146" i="26"/>
  <c r="AM146" i="26"/>
  <c r="AL146" i="26"/>
  <c r="AT145" i="26"/>
  <c r="AS145" i="26"/>
  <c r="AR145" i="26"/>
  <c r="AQ145" i="26"/>
  <c r="AP145" i="26"/>
  <c r="AO145" i="26"/>
  <c r="AN145" i="26"/>
  <c r="AM145" i="26"/>
  <c r="AL145" i="26"/>
  <c r="AT144" i="26"/>
  <c r="AS144" i="26"/>
  <c r="AR144" i="26"/>
  <c r="AQ144" i="26"/>
  <c r="AP144" i="26"/>
  <c r="AO144" i="26"/>
  <c r="AN144" i="26"/>
  <c r="AM144" i="26"/>
  <c r="AL144" i="26"/>
  <c r="AT143" i="26"/>
  <c r="AS143" i="26"/>
  <c r="AR143" i="26"/>
  <c r="AQ143" i="26"/>
  <c r="AP143" i="26"/>
  <c r="AO143" i="26"/>
  <c r="AN143" i="26"/>
  <c r="AM143" i="26"/>
  <c r="AL143" i="26"/>
  <c r="AT142" i="26"/>
  <c r="AS142" i="26"/>
  <c r="AR142" i="26"/>
  <c r="AQ142" i="26"/>
  <c r="AP142" i="26"/>
  <c r="AO142" i="26"/>
  <c r="AN142" i="26"/>
  <c r="AM142" i="26"/>
  <c r="AL142" i="26"/>
  <c r="AT141" i="26"/>
  <c r="AS141" i="26"/>
  <c r="AR141" i="26"/>
  <c r="AQ141" i="26"/>
  <c r="AP141" i="26"/>
  <c r="AO141" i="26"/>
  <c r="AN141" i="26"/>
  <c r="AM141" i="26"/>
  <c r="AL141" i="26"/>
  <c r="AT140" i="26"/>
  <c r="AS140" i="26"/>
  <c r="AR140" i="26"/>
  <c r="AQ140" i="26"/>
  <c r="AP140" i="26"/>
  <c r="AO140" i="26"/>
  <c r="AN140" i="26"/>
  <c r="AM140" i="26"/>
  <c r="AL140" i="26"/>
  <c r="AT139" i="26"/>
  <c r="AS139" i="26"/>
  <c r="AR139" i="26"/>
  <c r="AQ139" i="26"/>
  <c r="AP139" i="26"/>
  <c r="AO139" i="26"/>
  <c r="AN139" i="26"/>
  <c r="AM139" i="26"/>
  <c r="AL139" i="26"/>
  <c r="AT138" i="26"/>
  <c r="AS138" i="26"/>
  <c r="AR138" i="26"/>
  <c r="AQ138" i="26"/>
  <c r="AP138" i="26"/>
  <c r="AO138" i="26"/>
  <c r="AN138" i="26"/>
  <c r="AM138" i="26"/>
  <c r="AL138" i="26"/>
  <c r="AT137" i="26"/>
  <c r="AS137" i="26"/>
  <c r="AR137" i="26"/>
  <c r="AQ137" i="26"/>
  <c r="AP137" i="26"/>
  <c r="AO137" i="26"/>
  <c r="AN137" i="26"/>
  <c r="AM137" i="26"/>
  <c r="AL137" i="26"/>
  <c r="AT136" i="26"/>
  <c r="AS136" i="26"/>
  <c r="AR136" i="26"/>
  <c r="AQ136" i="26"/>
  <c r="AP136" i="26"/>
  <c r="AO136" i="26"/>
  <c r="AN136" i="26"/>
  <c r="AM136" i="26"/>
  <c r="AL136" i="26"/>
  <c r="AT135" i="26"/>
  <c r="AS135" i="26"/>
  <c r="AR135" i="26"/>
  <c r="AQ135" i="26"/>
  <c r="AP135" i="26"/>
  <c r="AO135" i="26"/>
  <c r="AN135" i="26"/>
  <c r="AM135" i="26"/>
  <c r="AL135" i="26"/>
  <c r="AT134" i="26"/>
  <c r="AS134" i="26"/>
  <c r="AR134" i="26"/>
  <c r="AQ134" i="26"/>
  <c r="AP134" i="26"/>
  <c r="AO134" i="26"/>
  <c r="AN134" i="26"/>
  <c r="AM134" i="26"/>
  <c r="AL134" i="26"/>
  <c r="AT133" i="26"/>
  <c r="AS133" i="26"/>
  <c r="AR133" i="26"/>
  <c r="AQ133" i="26"/>
  <c r="AP133" i="26"/>
  <c r="AO133" i="26"/>
  <c r="AN133" i="26"/>
  <c r="AM133" i="26"/>
  <c r="AL133" i="26"/>
  <c r="AT132" i="26"/>
  <c r="AS132" i="26"/>
  <c r="AR132" i="26"/>
  <c r="AQ132" i="26"/>
  <c r="AP132" i="26"/>
  <c r="AO132" i="26"/>
  <c r="AN132" i="26"/>
  <c r="AM132" i="26"/>
  <c r="AL132" i="26"/>
  <c r="AT131" i="26"/>
  <c r="AS131" i="26"/>
  <c r="AR131" i="26"/>
  <c r="AQ131" i="26"/>
  <c r="AP131" i="26"/>
  <c r="AO131" i="26"/>
  <c r="AN131" i="26"/>
  <c r="AM131" i="26"/>
  <c r="AL131" i="26"/>
  <c r="AT130" i="26"/>
  <c r="AS130" i="26"/>
  <c r="AR130" i="26"/>
  <c r="AQ130" i="26"/>
  <c r="AP130" i="26"/>
  <c r="AO130" i="26"/>
  <c r="AN130" i="26"/>
  <c r="AM130" i="26"/>
  <c r="AL130" i="26"/>
  <c r="AT129" i="26"/>
  <c r="AS129" i="26"/>
  <c r="AR129" i="26"/>
  <c r="AQ129" i="26"/>
  <c r="AP129" i="26"/>
  <c r="AO129" i="26"/>
  <c r="AN129" i="26"/>
  <c r="AM129" i="26"/>
  <c r="AL129" i="26"/>
  <c r="AT128" i="26"/>
  <c r="AS128" i="26"/>
  <c r="AR128" i="26"/>
  <c r="AQ128" i="26"/>
  <c r="AP128" i="26"/>
  <c r="AO128" i="26"/>
  <c r="AN128" i="26"/>
  <c r="AM128" i="26"/>
  <c r="AL128" i="26"/>
  <c r="AT127" i="26"/>
  <c r="AS127" i="26"/>
  <c r="AR127" i="26"/>
  <c r="AQ127" i="26"/>
  <c r="AP127" i="26"/>
  <c r="AO127" i="26"/>
  <c r="AN127" i="26"/>
  <c r="AM127" i="26"/>
  <c r="AL127" i="26"/>
  <c r="AT126" i="26"/>
  <c r="AS126" i="26"/>
  <c r="AR126" i="26"/>
  <c r="AQ126" i="26"/>
  <c r="AP126" i="26"/>
  <c r="AO126" i="26"/>
  <c r="AN126" i="26"/>
  <c r="AM126" i="26"/>
  <c r="AL126" i="26"/>
  <c r="AT125" i="26"/>
  <c r="AS125" i="26"/>
  <c r="AR125" i="26"/>
  <c r="AQ125" i="26"/>
  <c r="AP125" i="26"/>
  <c r="AO125" i="26"/>
  <c r="AN125" i="26"/>
  <c r="AM125" i="26"/>
  <c r="AL125" i="26"/>
  <c r="AT124" i="26"/>
  <c r="AS124" i="26"/>
  <c r="AR124" i="26"/>
  <c r="AQ124" i="26"/>
  <c r="AP124" i="26"/>
  <c r="AO124" i="26"/>
  <c r="AN124" i="26"/>
  <c r="AM124" i="26"/>
  <c r="AL124" i="26"/>
  <c r="AT123" i="26"/>
  <c r="AS123" i="26"/>
  <c r="AR123" i="26"/>
  <c r="AQ123" i="26"/>
  <c r="AP123" i="26"/>
  <c r="AO123" i="26"/>
  <c r="AN123" i="26"/>
  <c r="AM123" i="26"/>
  <c r="AL123" i="26"/>
  <c r="AT122" i="26"/>
  <c r="AS122" i="26"/>
  <c r="AR122" i="26"/>
  <c r="AQ122" i="26"/>
  <c r="AP122" i="26"/>
  <c r="AO122" i="26"/>
  <c r="AN122" i="26"/>
  <c r="AM122" i="26"/>
  <c r="AL122" i="26"/>
  <c r="AT121" i="26"/>
  <c r="AS121" i="26"/>
  <c r="AR121" i="26"/>
  <c r="AQ121" i="26"/>
  <c r="AP121" i="26"/>
  <c r="AO121" i="26"/>
  <c r="AN121" i="26"/>
  <c r="AM121" i="26"/>
  <c r="AL121" i="26"/>
  <c r="AT120" i="26"/>
  <c r="AS120" i="26"/>
  <c r="AR120" i="26"/>
  <c r="AQ120" i="26"/>
  <c r="AP120" i="26"/>
  <c r="AO120" i="26"/>
  <c r="AN120" i="26"/>
  <c r="AM120" i="26"/>
  <c r="AL120" i="26"/>
  <c r="AT119" i="26"/>
  <c r="AS119" i="26"/>
  <c r="AR119" i="26"/>
  <c r="AQ119" i="26"/>
  <c r="AP119" i="26"/>
  <c r="AO119" i="26"/>
  <c r="AN119" i="26"/>
  <c r="AM119" i="26"/>
  <c r="AL119" i="26"/>
  <c r="AT118" i="26"/>
  <c r="AS118" i="26"/>
  <c r="AR118" i="26"/>
  <c r="AQ118" i="26"/>
  <c r="AP118" i="26"/>
  <c r="AO118" i="26"/>
  <c r="AN118" i="26"/>
  <c r="AM118" i="26"/>
  <c r="AL118" i="26"/>
  <c r="AT117" i="26"/>
  <c r="AS117" i="26"/>
  <c r="AR117" i="26"/>
  <c r="AQ117" i="26"/>
  <c r="AP117" i="26"/>
  <c r="AO117" i="26"/>
  <c r="AN117" i="26"/>
  <c r="AM117" i="26"/>
  <c r="AL117" i="26"/>
  <c r="AT116" i="26"/>
  <c r="AS116" i="26"/>
  <c r="AR116" i="26"/>
  <c r="AQ116" i="26"/>
  <c r="AP116" i="26"/>
  <c r="AO116" i="26"/>
  <c r="AN116" i="26"/>
  <c r="AM116" i="26"/>
  <c r="AL116" i="26"/>
  <c r="AT115" i="26"/>
  <c r="AS115" i="26"/>
  <c r="AR115" i="26"/>
  <c r="AQ115" i="26"/>
  <c r="AP115" i="26"/>
  <c r="AO115" i="26"/>
  <c r="AN115" i="26"/>
  <c r="AM115" i="26"/>
  <c r="AL115" i="26"/>
  <c r="AT114" i="26"/>
  <c r="AS114" i="26"/>
  <c r="AR114" i="26"/>
  <c r="AQ114" i="26"/>
  <c r="AP114" i="26"/>
  <c r="AO114" i="26"/>
  <c r="AN114" i="26"/>
  <c r="AM114" i="26"/>
  <c r="AL114" i="26"/>
  <c r="AT113" i="26"/>
  <c r="AS113" i="26"/>
  <c r="AR113" i="26"/>
  <c r="AQ113" i="26"/>
  <c r="AP113" i="26"/>
  <c r="AO113" i="26"/>
  <c r="AN113" i="26"/>
  <c r="AM113" i="26"/>
  <c r="AL113" i="26"/>
  <c r="AT112" i="26"/>
  <c r="AS112" i="26"/>
  <c r="AR112" i="26"/>
  <c r="AQ112" i="26"/>
  <c r="AP112" i="26"/>
  <c r="AO112" i="26"/>
  <c r="AN112" i="26"/>
  <c r="AM112" i="26"/>
  <c r="AL112" i="26"/>
  <c r="AT111" i="26"/>
  <c r="AS111" i="26"/>
  <c r="AR111" i="26"/>
  <c r="AQ111" i="26"/>
  <c r="AP111" i="26"/>
  <c r="AO111" i="26"/>
  <c r="AN111" i="26"/>
  <c r="AM111" i="26"/>
  <c r="AL111" i="26"/>
  <c r="AT110" i="26"/>
  <c r="AS110" i="26"/>
  <c r="AR110" i="26"/>
  <c r="AQ110" i="26"/>
  <c r="AP110" i="26"/>
  <c r="AO110" i="26"/>
  <c r="AN110" i="26"/>
  <c r="AM110" i="26"/>
  <c r="AL110" i="26"/>
  <c r="AT109" i="26"/>
  <c r="AS109" i="26"/>
  <c r="AR109" i="26"/>
  <c r="AQ109" i="26"/>
  <c r="AP109" i="26"/>
  <c r="AO109" i="26"/>
  <c r="AN109" i="26"/>
  <c r="AM109" i="26"/>
  <c r="AL109" i="26"/>
  <c r="AT108" i="26"/>
  <c r="AS108" i="26"/>
  <c r="AR108" i="26"/>
  <c r="AQ108" i="26"/>
  <c r="AP108" i="26"/>
  <c r="AO108" i="26"/>
  <c r="AN108" i="26"/>
  <c r="AM108" i="26"/>
  <c r="AL108" i="26"/>
  <c r="AT107" i="26"/>
  <c r="AS107" i="26"/>
  <c r="AR107" i="26"/>
  <c r="AQ107" i="26"/>
  <c r="AP107" i="26"/>
  <c r="AO107" i="26"/>
  <c r="AN107" i="26"/>
  <c r="AM107" i="26"/>
  <c r="AL107" i="26"/>
  <c r="AT106" i="26"/>
  <c r="AS106" i="26"/>
  <c r="AR106" i="26"/>
  <c r="AQ106" i="26"/>
  <c r="AP106" i="26"/>
  <c r="AO106" i="26"/>
  <c r="AN106" i="26"/>
  <c r="AM106" i="26"/>
  <c r="AL106" i="26"/>
  <c r="AT105" i="26"/>
  <c r="AS105" i="26"/>
  <c r="AR105" i="26"/>
  <c r="AQ105" i="26"/>
  <c r="AP105" i="26"/>
  <c r="AO105" i="26"/>
  <c r="AN105" i="26"/>
  <c r="AM105" i="26"/>
  <c r="AL105" i="26"/>
  <c r="AT104" i="26"/>
  <c r="AS104" i="26"/>
  <c r="AR104" i="26"/>
  <c r="AQ104" i="26"/>
  <c r="AP104" i="26"/>
  <c r="AO104" i="26"/>
  <c r="AN104" i="26"/>
  <c r="AM104" i="26"/>
  <c r="AL104" i="26"/>
  <c r="AT103" i="26"/>
  <c r="AS103" i="26"/>
  <c r="AR103" i="26"/>
  <c r="AQ103" i="26"/>
  <c r="AP103" i="26"/>
  <c r="AO103" i="26"/>
  <c r="AN103" i="26"/>
  <c r="AM103" i="26"/>
  <c r="AL103" i="26"/>
  <c r="AT102" i="26"/>
  <c r="AS102" i="26"/>
  <c r="AR102" i="26"/>
  <c r="AQ102" i="26"/>
  <c r="AP102" i="26"/>
  <c r="AO102" i="26"/>
  <c r="AN102" i="26"/>
  <c r="AM102" i="26"/>
  <c r="AL102" i="26"/>
  <c r="AT101" i="26"/>
  <c r="AS101" i="26"/>
  <c r="AR101" i="26"/>
  <c r="AQ101" i="26"/>
  <c r="AP101" i="26"/>
  <c r="AO101" i="26"/>
  <c r="AN101" i="26"/>
  <c r="AM101" i="26"/>
  <c r="AL101" i="26"/>
  <c r="AT100" i="26"/>
  <c r="AS100" i="26"/>
  <c r="AR100" i="26"/>
  <c r="AQ100" i="26"/>
  <c r="AP100" i="26"/>
  <c r="AO100" i="26"/>
  <c r="AN100" i="26"/>
  <c r="AM100" i="26"/>
  <c r="AL100" i="26"/>
  <c r="AT99" i="26"/>
  <c r="AS99" i="26"/>
  <c r="AR99" i="26"/>
  <c r="AQ99" i="26"/>
  <c r="AP99" i="26"/>
  <c r="AO99" i="26"/>
  <c r="AN99" i="26"/>
  <c r="AM99" i="26"/>
  <c r="AL99" i="26"/>
  <c r="AT98" i="26"/>
  <c r="AS98" i="26"/>
  <c r="AR98" i="26"/>
  <c r="AQ98" i="26"/>
  <c r="AP98" i="26"/>
  <c r="AO98" i="26"/>
  <c r="AN98" i="26"/>
  <c r="AM98" i="26"/>
  <c r="AL98" i="26"/>
  <c r="AT97" i="26"/>
  <c r="AS97" i="26"/>
  <c r="AR97" i="26"/>
  <c r="AQ97" i="26"/>
  <c r="AP97" i="26"/>
  <c r="AO97" i="26"/>
  <c r="AN97" i="26"/>
  <c r="AM97" i="26"/>
  <c r="AL97" i="26"/>
  <c r="AT96" i="26"/>
  <c r="AS96" i="26"/>
  <c r="AR96" i="26"/>
  <c r="AQ96" i="26"/>
  <c r="AP96" i="26"/>
  <c r="AO96" i="26"/>
  <c r="AN96" i="26"/>
  <c r="AM96" i="26"/>
  <c r="AL96" i="26"/>
  <c r="AT95" i="26"/>
  <c r="AS95" i="26"/>
  <c r="AR95" i="26"/>
  <c r="AQ95" i="26"/>
  <c r="AP95" i="26"/>
  <c r="AO95" i="26"/>
  <c r="AN95" i="26"/>
  <c r="AM95" i="26"/>
  <c r="AL95" i="26"/>
  <c r="AT94" i="26"/>
  <c r="AS94" i="26"/>
  <c r="AR94" i="26"/>
  <c r="AQ94" i="26"/>
  <c r="AP94" i="26"/>
  <c r="AO94" i="26"/>
  <c r="AN94" i="26"/>
  <c r="AM94" i="26"/>
  <c r="AL94" i="26"/>
  <c r="AT93" i="26"/>
  <c r="AS93" i="26"/>
  <c r="AR93" i="26"/>
  <c r="AQ93" i="26"/>
  <c r="AP93" i="26"/>
  <c r="AO93" i="26"/>
  <c r="AN93" i="26"/>
  <c r="AM93" i="26"/>
  <c r="AL93" i="26"/>
  <c r="AT92" i="26"/>
  <c r="AS92" i="26"/>
  <c r="AR92" i="26"/>
  <c r="AQ92" i="26"/>
  <c r="AP92" i="26"/>
  <c r="AO92" i="26"/>
  <c r="AN92" i="26"/>
  <c r="AM92" i="26"/>
  <c r="AL92" i="26"/>
  <c r="AT91" i="26"/>
  <c r="AS91" i="26"/>
  <c r="AR91" i="26"/>
  <c r="AQ91" i="26"/>
  <c r="AP91" i="26"/>
  <c r="AO91" i="26"/>
  <c r="AN91" i="26"/>
  <c r="AM91" i="26"/>
  <c r="AL91" i="26"/>
  <c r="AT90" i="26"/>
  <c r="AS90" i="26"/>
  <c r="AR90" i="26"/>
  <c r="AQ90" i="26"/>
  <c r="AP90" i="26"/>
  <c r="AO90" i="26"/>
  <c r="AN90" i="26"/>
  <c r="AM90" i="26"/>
  <c r="AL90" i="26"/>
  <c r="AT89" i="26"/>
  <c r="AS89" i="26"/>
  <c r="AR89" i="26"/>
  <c r="AQ89" i="26"/>
  <c r="AP89" i="26"/>
  <c r="AO89" i="26"/>
  <c r="AN89" i="26"/>
  <c r="AM89" i="26"/>
  <c r="AL89" i="26"/>
  <c r="AT88" i="26"/>
  <c r="AS88" i="26"/>
  <c r="AR88" i="26"/>
  <c r="AQ88" i="26"/>
  <c r="AP88" i="26"/>
  <c r="AO88" i="26"/>
  <c r="AN88" i="26"/>
  <c r="AM88" i="26"/>
  <c r="AL88" i="26"/>
  <c r="AT87" i="26"/>
  <c r="AS87" i="26"/>
  <c r="AR87" i="26"/>
  <c r="AQ87" i="26"/>
  <c r="AP87" i="26"/>
  <c r="AO87" i="26"/>
  <c r="AN87" i="26"/>
  <c r="AM87" i="26"/>
  <c r="AL87" i="26"/>
  <c r="AT86" i="26"/>
  <c r="AS86" i="26"/>
  <c r="AR86" i="26"/>
  <c r="AQ86" i="26"/>
  <c r="AP86" i="26"/>
  <c r="AO86" i="26"/>
  <c r="AN86" i="26"/>
  <c r="AM86" i="26"/>
  <c r="AL86" i="26"/>
  <c r="AT85" i="26"/>
  <c r="AS85" i="26"/>
  <c r="AR85" i="26"/>
  <c r="AQ85" i="26"/>
  <c r="AP85" i="26"/>
  <c r="AO85" i="26"/>
  <c r="AN85" i="26"/>
  <c r="AM85" i="26"/>
  <c r="AL85" i="26"/>
  <c r="AT84" i="26"/>
  <c r="AS84" i="26"/>
  <c r="AR84" i="26"/>
  <c r="AQ84" i="26"/>
  <c r="AP84" i="26"/>
  <c r="AO84" i="26"/>
  <c r="AN84" i="26"/>
  <c r="AM84" i="26"/>
  <c r="AL84" i="26"/>
  <c r="AT83" i="26"/>
  <c r="AS83" i="26"/>
  <c r="AR83" i="26"/>
  <c r="AQ83" i="26"/>
  <c r="AP83" i="26"/>
  <c r="AO83" i="26"/>
  <c r="AN83" i="26"/>
  <c r="AM83" i="26"/>
  <c r="AL83" i="26"/>
  <c r="AT82" i="26"/>
  <c r="AS82" i="26"/>
  <c r="AR82" i="26"/>
  <c r="AQ82" i="26"/>
  <c r="AP82" i="26"/>
  <c r="AO82" i="26"/>
  <c r="AN82" i="26"/>
  <c r="AM82" i="26"/>
  <c r="AL82" i="26"/>
  <c r="AT81" i="26"/>
  <c r="AS81" i="26"/>
  <c r="AR81" i="26"/>
  <c r="AQ81" i="26"/>
  <c r="AP81" i="26"/>
  <c r="AO81" i="26"/>
  <c r="AN81" i="26"/>
  <c r="AM81" i="26"/>
  <c r="AL81" i="26"/>
  <c r="AT80" i="26"/>
  <c r="AS80" i="26"/>
  <c r="AR80" i="26"/>
  <c r="AQ80" i="26"/>
  <c r="AP80" i="26"/>
  <c r="AO80" i="26"/>
  <c r="AN80" i="26"/>
  <c r="AM80" i="26"/>
  <c r="AL80" i="26"/>
  <c r="AT79" i="26"/>
  <c r="AS79" i="26"/>
  <c r="AR79" i="26"/>
  <c r="AQ79" i="26"/>
  <c r="AP79" i="26"/>
  <c r="AO79" i="26"/>
  <c r="AN79" i="26"/>
  <c r="AM79" i="26"/>
  <c r="AL79" i="26"/>
  <c r="AT78" i="26"/>
  <c r="AS78" i="26"/>
  <c r="AR78" i="26"/>
  <c r="AQ78" i="26"/>
  <c r="AP78" i="26"/>
  <c r="AO78" i="26"/>
  <c r="AN78" i="26"/>
  <c r="AM78" i="26"/>
  <c r="AL78" i="26"/>
  <c r="AT77" i="26"/>
  <c r="AS77" i="26"/>
  <c r="AR77" i="26"/>
  <c r="AQ77" i="26"/>
  <c r="AP77" i="26"/>
  <c r="AO77" i="26"/>
  <c r="AN77" i="26"/>
  <c r="AM77" i="26"/>
  <c r="AL77" i="26"/>
  <c r="AT76" i="26"/>
  <c r="AS76" i="26"/>
  <c r="AR76" i="26"/>
  <c r="AQ76" i="26"/>
  <c r="AP76" i="26"/>
  <c r="AO76" i="26"/>
  <c r="AN76" i="26"/>
  <c r="AM76" i="26"/>
  <c r="AL76" i="26"/>
  <c r="AT75" i="26"/>
  <c r="AS75" i="26"/>
  <c r="AR75" i="26"/>
  <c r="AQ75" i="26"/>
  <c r="AP75" i="26"/>
  <c r="AO75" i="26"/>
  <c r="AN75" i="26"/>
  <c r="AM75" i="26"/>
  <c r="AL75" i="26"/>
  <c r="AT74" i="26"/>
  <c r="AS74" i="26"/>
  <c r="AR74" i="26"/>
  <c r="AQ74" i="26"/>
  <c r="AP74" i="26"/>
  <c r="AO74" i="26"/>
  <c r="AN74" i="26"/>
  <c r="AM74" i="26"/>
  <c r="AL74" i="26"/>
  <c r="AT73" i="26"/>
  <c r="AS73" i="26"/>
  <c r="AR73" i="26"/>
  <c r="AQ73" i="26"/>
  <c r="AP73" i="26"/>
  <c r="AO73" i="26"/>
  <c r="AN73" i="26"/>
  <c r="AM73" i="26"/>
  <c r="AL73" i="26"/>
  <c r="AT72" i="26"/>
  <c r="AS72" i="26"/>
  <c r="AR72" i="26"/>
  <c r="AQ72" i="26"/>
  <c r="AP72" i="26"/>
  <c r="AO72" i="26"/>
  <c r="AN72" i="26"/>
  <c r="AM72" i="26"/>
  <c r="AL72" i="26"/>
  <c r="AT71" i="26"/>
  <c r="AS71" i="26"/>
  <c r="AR71" i="26"/>
  <c r="AQ71" i="26"/>
  <c r="AP71" i="26"/>
  <c r="AO71" i="26"/>
  <c r="AN71" i="26"/>
  <c r="AM71" i="26"/>
  <c r="AL71" i="26"/>
  <c r="AT70" i="26"/>
  <c r="AS70" i="26"/>
  <c r="AR70" i="26"/>
  <c r="AQ70" i="26"/>
  <c r="AP70" i="26"/>
  <c r="AO70" i="26"/>
  <c r="AN70" i="26"/>
  <c r="AM70" i="26"/>
  <c r="AL70" i="26"/>
  <c r="AT69" i="26"/>
  <c r="AS69" i="26"/>
  <c r="AR69" i="26"/>
  <c r="AQ69" i="26"/>
  <c r="AP69" i="26"/>
  <c r="AO69" i="26"/>
  <c r="AN69" i="26"/>
  <c r="AM69" i="26"/>
  <c r="AL69" i="26"/>
  <c r="AT68" i="26"/>
  <c r="AS68" i="26"/>
  <c r="AR68" i="26"/>
  <c r="AQ68" i="26"/>
  <c r="AP68" i="26"/>
  <c r="AO68" i="26"/>
  <c r="AN68" i="26"/>
  <c r="AM68" i="26"/>
  <c r="AL68" i="26"/>
  <c r="AT67" i="26"/>
  <c r="AS67" i="26"/>
  <c r="AR67" i="26"/>
  <c r="AQ67" i="26"/>
  <c r="AP67" i="26"/>
  <c r="AO67" i="26"/>
  <c r="AN67" i="26"/>
  <c r="AM67" i="26"/>
  <c r="AL67" i="26"/>
  <c r="AT66" i="26"/>
  <c r="AS66" i="26"/>
  <c r="AR66" i="26"/>
  <c r="AQ66" i="26"/>
  <c r="AP66" i="26"/>
  <c r="AO66" i="26"/>
  <c r="AN66" i="26"/>
  <c r="AM66" i="26"/>
  <c r="AL66" i="26"/>
  <c r="AT65" i="26"/>
  <c r="AS65" i="26"/>
  <c r="AR65" i="26"/>
  <c r="AQ65" i="26"/>
  <c r="AP65" i="26"/>
  <c r="AO65" i="26"/>
  <c r="AN65" i="26"/>
  <c r="AM65" i="26"/>
  <c r="AL65" i="26"/>
  <c r="AT64" i="26"/>
  <c r="AS64" i="26"/>
  <c r="AR64" i="26"/>
  <c r="AQ64" i="26"/>
  <c r="AP64" i="26"/>
  <c r="AO64" i="26"/>
  <c r="AN64" i="26"/>
  <c r="AM64" i="26"/>
  <c r="AL64" i="26"/>
  <c r="AT63" i="26"/>
  <c r="AS63" i="26"/>
  <c r="AR63" i="26"/>
  <c r="AQ63" i="26"/>
  <c r="AP63" i="26"/>
  <c r="AO63" i="26"/>
  <c r="AN63" i="26"/>
  <c r="AM63" i="26"/>
  <c r="AL63" i="26"/>
  <c r="AT62" i="26"/>
  <c r="AS62" i="26"/>
  <c r="AR62" i="26"/>
  <c r="AQ62" i="26"/>
  <c r="AP62" i="26"/>
  <c r="AO62" i="26"/>
  <c r="AN62" i="26"/>
  <c r="AM62" i="26"/>
  <c r="AL62" i="26"/>
  <c r="AT61" i="26"/>
  <c r="AS61" i="26"/>
  <c r="AR61" i="26"/>
  <c r="AQ61" i="26"/>
  <c r="AP61" i="26"/>
  <c r="AO61" i="26"/>
  <c r="AN61" i="26"/>
  <c r="AM61" i="26"/>
  <c r="AL61" i="26"/>
  <c r="AT60" i="26"/>
  <c r="AS60" i="26"/>
  <c r="AR60" i="26"/>
  <c r="AQ60" i="26"/>
  <c r="AP60" i="26"/>
  <c r="AO60" i="26"/>
  <c r="AN60" i="26"/>
  <c r="AM60" i="26"/>
  <c r="AL60" i="26"/>
  <c r="AT59" i="26"/>
  <c r="AS59" i="26"/>
  <c r="AR59" i="26"/>
  <c r="AQ59" i="26"/>
  <c r="AP59" i="26"/>
  <c r="AO59" i="26"/>
  <c r="AN59" i="26"/>
  <c r="AM59" i="26"/>
  <c r="AL59" i="26"/>
  <c r="AT58" i="26"/>
  <c r="AS58" i="26"/>
  <c r="AR58" i="26"/>
  <c r="AQ58" i="26"/>
  <c r="AP58" i="26"/>
  <c r="AO58" i="26"/>
  <c r="AN58" i="26"/>
  <c r="AM58" i="26"/>
  <c r="AL58" i="26"/>
  <c r="AT57" i="26"/>
  <c r="AS57" i="26"/>
  <c r="AR57" i="26"/>
  <c r="AQ57" i="26"/>
  <c r="AP57" i="26"/>
  <c r="AO57" i="26"/>
  <c r="AN57" i="26"/>
  <c r="AM57" i="26"/>
  <c r="AL57" i="26"/>
  <c r="AT56" i="26"/>
  <c r="AS56" i="26"/>
  <c r="AR56" i="26"/>
  <c r="AQ56" i="26"/>
  <c r="AP56" i="26"/>
  <c r="AO56" i="26"/>
  <c r="AN56" i="26"/>
  <c r="AM56" i="26"/>
  <c r="AL56" i="26"/>
  <c r="AT55" i="26"/>
  <c r="AS55" i="26"/>
  <c r="AR55" i="26"/>
  <c r="AQ55" i="26"/>
  <c r="AP55" i="26"/>
  <c r="AO55" i="26"/>
  <c r="AN55" i="26"/>
  <c r="AM55" i="26"/>
  <c r="AL55" i="26"/>
  <c r="AT54" i="26"/>
  <c r="AS54" i="26"/>
  <c r="AR54" i="26"/>
  <c r="AQ54" i="26"/>
  <c r="AP54" i="26"/>
  <c r="AO54" i="26"/>
  <c r="AN54" i="26"/>
  <c r="AM54" i="26"/>
  <c r="AL54" i="26"/>
  <c r="AT53" i="26"/>
  <c r="AS53" i="26"/>
  <c r="AR53" i="26"/>
  <c r="AQ53" i="26"/>
  <c r="AP53" i="26"/>
  <c r="AO53" i="26"/>
  <c r="AN53" i="26"/>
  <c r="AM53" i="26"/>
  <c r="AL53" i="26"/>
  <c r="AT52" i="26"/>
  <c r="AS52" i="26"/>
  <c r="AR52" i="26"/>
  <c r="AQ52" i="26"/>
  <c r="AP52" i="26"/>
  <c r="AO52" i="26"/>
  <c r="AN52" i="26"/>
  <c r="AM52" i="26"/>
  <c r="AL52" i="26"/>
  <c r="AT51" i="26"/>
  <c r="AS51" i="26"/>
  <c r="AR51" i="26"/>
  <c r="AQ51" i="26"/>
  <c r="AP51" i="26"/>
  <c r="AO51" i="26"/>
  <c r="AN51" i="26"/>
  <c r="AM51" i="26"/>
  <c r="AL51" i="26"/>
  <c r="AT50" i="26"/>
  <c r="AS50" i="26"/>
  <c r="AR50" i="26"/>
  <c r="AQ50" i="26"/>
  <c r="AP50" i="26"/>
  <c r="AO50" i="26"/>
  <c r="AN50" i="26"/>
  <c r="AM50" i="26"/>
  <c r="AL50" i="26"/>
  <c r="AT49" i="26"/>
  <c r="AS49" i="26"/>
  <c r="AR49" i="26"/>
  <c r="AQ49" i="26"/>
  <c r="AP49" i="26"/>
  <c r="AO49" i="26"/>
  <c r="AN49" i="26"/>
  <c r="AM49" i="26"/>
  <c r="AL49" i="26"/>
  <c r="AT48" i="26"/>
  <c r="AS48" i="26"/>
  <c r="AR48" i="26"/>
  <c r="AQ48" i="26"/>
  <c r="AP48" i="26"/>
  <c r="AO48" i="26"/>
  <c r="AN48" i="26"/>
  <c r="AM48" i="26"/>
  <c r="AL48" i="26"/>
  <c r="AT47" i="26"/>
  <c r="AS47" i="26"/>
  <c r="AR47" i="26"/>
  <c r="AQ47" i="26"/>
  <c r="AP47" i="26"/>
  <c r="AO47" i="26"/>
  <c r="AN47" i="26"/>
  <c r="AM47" i="26"/>
  <c r="AL47" i="26"/>
  <c r="AT46" i="26"/>
  <c r="AS46" i="26"/>
  <c r="AR46" i="26"/>
  <c r="AQ46" i="26"/>
  <c r="AP46" i="26"/>
  <c r="AO46" i="26"/>
  <c r="AN46" i="26"/>
  <c r="AM46" i="26"/>
  <c r="AL46" i="26"/>
  <c r="AT45" i="26"/>
  <c r="AS45" i="26"/>
  <c r="AR45" i="26"/>
  <c r="AQ45" i="26"/>
  <c r="AP45" i="26"/>
  <c r="AO45" i="26"/>
  <c r="AN45" i="26"/>
  <c r="AM45" i="26"/>
  <c r="AL45" i="26"/>
  <c r="AT44" i="26"/>
  <c r="AS44" i="26"/>
  <c r="AR44" i="26"/>
  <c r="AQ44" i="26"/>
  <c r="AP44" i="26"/>
  <c r="AO44" i="26"/>
  <c r="AN44" i="26"/>
  <c r="AM44" i="26"/>
  <c r="AL44" i="26"/>
  <c r="AT43" i="26"/>
  <c r="AS43" i="26"/>
  <c r="AR43" i="26"/>
  <c r="AQ43" i="26"/>
  <c r="AP43" i="26"/>
  <c r="AO43" i="26"/>
  <c r="AN43" i="26"/>
  <c r="AM43" i="26"/>
  <c r="AL43" i="26"/>
  <c r="AT42" i="26"/>
  <c r="AS42" i="26"/>
  <c r="AR42" i="26"/>
  <c r="AQ42" i="26"/>
  <c r="AP42" i="26"/>
  <c r="AO42" i="26"/>
  <c r="AN42" i="26"/>
  <c r="AM42" i="26"/>
  <c r="AL42" i="26"/>
  <c r="AT41" i="26"/>
  <c r="AS41" i="26"/>
  <c r="AR41" i="26"/>
  <c r="AQ41" i="26"/>
  <c r="AP41" i="26"/>
  <c r="AO41" i="26"/>
  <c r="AN41" i="26"/>
  <c r="AM41" i="26"/>
  <c r="AL41" i="26"/>
  <c r="AT40" i="26"/>
  <c r="AS40" i="26"/>
  <c r="AR40" i="26"/>
  <c r="AQ40" i="26"/>
  <c r="AP40" i="26"/>
  <c r="AO40" i="26"/>
  <c r="AN40" i="26"/>
  <c r="AM40" i="26"/>
  <c r="AL40" i="26"/>
  <c r="AT39" i="26"/>
  <c r="AS39" i="26"/>
  <c r="AR39" i="26"/>
  <c r="AQ39" i="26"/>
  <c r="AP39" i="26"/>
  <c r="AO39" i="26"/>
  <c r="AN39" i="26"/>
  <c r="AM39" i="26"/>
  <c r="AL39" i="26"/>
  <c r="AT38" i="26"/>
  <c r="AS38" i="26"/>
  <c r="AR38" i="26"/>
  <c r="AQ38" i="26"/>
  <c r="AP38" i="26"/>
  <c r="AO38" i="26"/>
  <c r="AN38" i="26"/>
  <c r="AM38" i="26"/>
  <c r="AL38" i="26"/>
  <c r="AT37" i="26"/>
  <c r="AS37" i="26"/>
  <c r="AR37" i="26"/>
  <c r="AQ37" i="26"/>
  <c r="AP37" i="26"/>
  <c r="AO37" i="26"/>
  <c r="AN37" i="26"/>
  <c r="AM37" i="26"/>
  <c r="AL37" i="26"/>
  <c r="AT36" i="26"/>
  <c r="AS36" i="26"/>
  <c r="AR36" i="26"/>
  <c r="AQ36" i="26"/>
  <c r="AP36" i="26"/>
  <c r="AO36" i="26"/>
  <c r="AN36" i="26"/>
  <c r="AM36" i="26"/>
  <c r="AL36" i="26"/>
  <c r="AT35" i="26"/>
  <c r="AS35" i="26"/>
  <c r="AR35" i="26"/>
  <c r="AQ35" i="26"/>
  <c r="AP35" i="26"/>
  <c r="AO35" i="26"/>
  <c r="AN35" i="26"/>
  <c r="AM35" i="26"/>
  <c r="AL35" i="26"/>
  <c r="AT205" i="20"/>
  <c r="AS205" i="20"/>
  <c r="AR205" i="20"/>
  <c r="AQ205" i="20"/>
  <c r="AP205" i="20"/>
  <c r="AO205" i="20"/>
  <c r="AN205" i="20"/>
  <c r="AM205" i="20"/>
  <c r="AL205" i="20"/>
  <c r="AT204" i="20"/>
  <c r="AS204" i="20"/>
  <c r="AR204" i="20"/>
  <c r="AQ204" i="20"/>
  <c r="AP204" i="20"/>
  <c r="AO204" i="20"/>
  <c r="AN204" i="20"/>
  <c r="AM204" i="20"/>
  <c r="AL204" i="20"/>
  <c r="AT203" i="20"/>
  <c r="AS203" i="20"/>
  <c r="AR203" i="20"/>
  <c r="AQ203" i="20"/>
  <c r="AP203" i="20"/>
  <c r="AO203" i="20"/>
  <c r="AN203" i="20"/>
  <c r="AM203" i="20"/>
  <c r="AL203" i="20"/>
  <c r="AT202" i="20"/>
  <c r="AS202" i="20"/>
  <c r="AR202" i="20"/>
  <c r="AQ202" i="20"/>
  <c r="AP202" i="20"/>
  <c r="AO202" i="20"/>
  <c r="AN202" i="20"/>
  <c r="AM202" i="20"/>
  <c r="AL202" i="20"/>
  <c r="AT201" i="20"/>
  <c r="AS201" i="20"/>
  <c r="AR201" i="20"/>
  <c r="AQ201" i="20"/>
  <c r="AP201" i="20"/>
  <c r="AO201" i="20"/>
  <c r="AN201" i="20"/>
  <c r="AM201" i="20"/>
  <c r="AL201" i="20"/>
  <c r="AT200" i="20"/>
  <c r="AS200" i="20"/>
  <c r="AR200" i="20"/>
  <c r="AQ200" i="20"/>
  <c r="AP200" i="20"/>
  <c r="AO200" i="20"/>
  <c r="AN200" i="20"/>
  <c r="AM200" i="20"/>
  <c r="AL200" i="20"/>
  <c r="AT199" i="20"/>
  <c r="AS199" i="20"/>
  <c r="AR199" i="20"/>
  <c r="AQ199" i="20"/>
  <c r="AP199" i="20"/>
  <c r="AO199" i="20"/>
  <c r="AN199" i="20"/>
  <c r="AM199" i="20"/>
  <c r="AL199" i="20"/>
  <c r="AT198" i="20"/>
  <c r="AS198" i="20"/>
  <c r="AR198" i="20"/>
  <c r="AQ198" i="20"/>
  <c r="AP198" i="20"/>
  <c r="AO198" i="20"/>
  <c r="AN198" i="20"/>
  <c r="AM198" i="20"/>
  <c r="AL198" i="20"/>
  <c r="AT197" i="20"/>
  <c r="AS197" i="20"/>
  <c r="AR197" i="20"/>
  <c r="AQ197" i="20"/>
  <c r="AP197" i="20"/>
  <c r="AO197" i="20"/>
  <c r="AN197" i="20"/>
  <c r="AM197" i="20"/>
  <c r="AL197" i="20"/>
  <c r="AT196" i="20"/>
  <c r="AS196" i="20"/>
  <c r="AR196" i="20"/>
  <c r="AQ196" i="20"/>
  <c r="AP196" i="20"/>
  <c r="AO196" i="20"/>
  <c r="AN196" i="20"/>
  <c r="AM196" i="20"/>
  <c r="AL196" i="20"/>
  <c r="AT195" i="20"/>
  <c r="AS195" i="20"/>
  <c r="AR195" i="20"/>
  <c r="AQ195" i="20"/>
  <c r="AP195" i="20"/>
  <c r="AO195" i="20"/>
  <c r="AN195" i="20"/>
  <c r="AM195" i="20"/>
  <c r="AL195" i="20"/>
  <c r="AT194" i="20"/>
  <c r="AS194" i="20"/>
  <c r="AR194" i="20"/>
  <c r="AQ194" i="20"/>
  <c r="AP194" i="20"/>
  <c r="AO194" i="20"/>
  <c r="AN194" i="20"/>
  <c r="AM194" i="20"/>
  <c r="AL194" i="20"/>
  <c r="AT193" i="20"/>
  <c r="AS193" i="20"/>
  <c r="AR193" i="20"/>
  <c r="AQ193" i="20"/>
  <c r="AP193" i="20"/>
  <c r="AO193" i="20"/>
  <c r="AN193" i="20"/>
  <c r="AM193" i="20"/>
  <c r="AL193" i="20"/>
  <c r="AT192" i="20"/>
  <c r="AS192" i="20"/>
  <c r="AR192" i="20"/>
  <c r="AQ192" i="20"/>
  <c r="AP192" i="20"/>
  <c r="AO192" i="20"/>
  <c r="AN192" i="20"/>
  <c r="AM192" i="20"/>
  <c r="AL192" i="20"/>
  <c r="AT191" i="20"/>
  <c r="AS191" i="20"/>
  <c r="AR191" i="20"/>
  <c r="AQ191" i="20"/>
  <c r="AP191" i="20"/>
  <c r="AO191" i="20"/>
  <c r="AN191" i="20"/>
  <c r="AM191" i="20"/>
  <c r="AL191" i="20"/>
  <c r="AT190" i="20"/>
  <c r="AS190" i="20"/>
  <c r="AR190" i="20"/>
  <c r="AQ190" i="20"/>
  <c r="AP190" i="20"/>
  <c r="AO190" i="20"/>
  <c r="AN190" i="20"/>
  <c r="AM190" i="20"/>
  <c r="AL190" i="20"/>
  <c r="AT189" i="20"/>
  <c r="AS189" i="20"/>
  <c r="AR189" i="20"/>
  <c r="AQ189" i="20"/>
  <c r="AP189" i="20"/>
  <c r="AO189" i="20"/>
  <c r="AN189" i="20"/>
  <c r="AM189" i="20"/>
  <c r="AL189" i="20"/>
  <c r="AT188" i="20"/>
  <c r="AS188" i="20"/>
  <c r="AR188" i="20"/>
  <c r="AQ188" i="20"/>
  <c r="AP188" i="20"/>
  <c r="AO188" i="20"/>
  <c r="AN188" i="20"/>
  <c r="AM188" i="20"/>
  <c r="AL188" i="20"/>
  <c r="AT187" i="20"/>
  <c r="AS187" i="20"/>
  <c r="AR187" i="20"/>
  <c r="AQ187" i="20"/>
  <c r="AP187" i="20"/>
  <c r="AO187" i="20"/>
  <c r="AN187" i="20"/>
  <c r="AM187" i="20"/>
  <c r="AL187" i="20"/>
  <c r="AT186" i="20"/>
  <c r="AS186" i="20"/>
  <c r="AR186" i="20"/>
  <c r="AQ186" i="20"/>
  <c r="AP186" i="20"/>
  <c r="AO186" i="20"/>
  <c r="AN186" i="20"/>
  <c r="AM186" i="20"/>
  <c r="AL186" i="20"/>
  <c r="AT185" i="20"/>
  <c r="AS185" i="20"/>
  <c r="AR185" i="20"/>
  <c r="AQ185" i="20"/>
  <c r="AP185" i="20"/>
  <c r="AO185" i="20"/>
  <c r="AN185" i="20"/>
  <c r="AM185" i="20"/>
  <c r="AL185" i="20"/>
  <c r="AT184" i="20"/>
  <c r="AS184" i="20"/>
  <c r="AR184" i="20"/>
  <c r="AQ184" i="20"/>
  <c r="AP184" i="20"/>
  <c r="AO184" i="20"/>
  <c r="AN184" i="20"/>
  <c r="AM184" i="20"/>
  <c r="AL184" i="20"/>
  <c r="AT183" i="20"/>
  <c r="AS183" i="20"/>
  <c r="AR183" i="20"/>
  <c r="AQ183" i="20"/>
  <c r="AP183" i="20"/>
  <c r="AO183" i="20"/>
  <c r="AN183" i="20"/>
  <c r="AM183" i="20"/>
  <c r="AL183" i="20"/>
  <c r="AT182" i="20"/>
  <c r="AS182" i="20"/>
  <c r="AR182" i="20"/>
  <c r="AQ182" i="20"/>
  <c r="AP182" i="20"/>
  <c r="AO182" i="20"/>
  <c r="AN182" i="20"/>
  <c r="AM182" i="20"/>
  <c r="AL182" i="20"/>
  <c r="AT181" i="20"/>
  <c r="AS181" i="20"/>
  <c r="AR181" i="20"/>
  <c r="AQ181" i="20"/>
  <c r="AP181" i="20"/>
  <c r="AO181" i="20"/>
  <c r="AN181" i="20"/>
  <c r="AM181" i="20"/>
  <c r="AL181" i="20"/>
  <c r="AT180" i="20"/>
  <c r="AS180" i="20"/>
  <c r="AR180" i="20"/>
  <c r="AQ180" i="20"/>
  <c r="AP180" i="20"/>
  <c r="AO180" i="20"/>
  <c r="AN180" i="20"/>
  <c r="AM180" i="20"/>
  <c r="AL180" i="20"/>
  <c r="AT179" i="20"/>
  <c r="AS179" i="20"/>
  <c r="AR179" i="20"/>
  <c r="AQ179" i="20"/>
  <c r="AP179" i="20"/>
  <c r="AO179" i="20"/>
  <c r="AN179" i="20"/>
  <c r="AM179" i="20"/>
  <c r="AL179" i="20"/>
  <c r="AT178" i="20"/>
  <c r="AS178" i="20"/>
  <c r="AR178" i="20"/>
  <c r="AQ178" i="20"/>
  <c r="AP178" i="20"/>
  <c r="AO178" i="20"/>
  <c r="AN178" i="20"/>
  <c r="AM178" i="20"/>
  <c r="AL178" i="20"/>
  <c r="AT177" i="20"/>
  <c r="AS177" i="20"/>
  <c r="AR177" i="20"/>
  <c r="AQ177" i="20"/>
  <c r="AP177" i="20"/>
  <c r="AO177" i="20"/>
  <c r="AN177" i="20"/>
  <c r="AM177" i="20"/>
  <c r="AL177" i="20"/>
  <c r="AT176" i="20"/>
  <c r="AS176" i="20"/>
  <c r="AR176" i="20"/>
  <c r="AQ176" i="20"/>
  <c r="AP176" i="20"/>
  <c r="AO176" i="20"/>
  <c r="AN176" i="20"/>
  <c r="AM176" i="20"/>
  <c r="AL176" i="20"/>
  <c r="AT175" i="20"/>
  <c r="AS175" i="20"/>
  <c r="AR175" i="20"/>
  <c r="AQ175" i="20"/>
  <c r="AP175" i="20"/>
  <c r="AO175" i="20"/>
  <c r="AN175" i="20"/>
  <c r="AM175" i="20"/>
  <c r="AL175" i="20"/>
  <c r="AT174" i="20"/>
  <c r="AS174" i="20"/>
  <c r="AR174" i="20"/>
  <c r="AQ174" i="20"/>
  <c r="AP174" i="20"/>
  <c r="AO174" i="20"/>
  <c r="AN174" i="20"/>
  <c r="AM174" i="20"/>
  <c r="AL174" i="20"/>
  <c r="AT173" i="20"/>
  <c r="AS173" i="20"/>
  <c r="AR173" i="20"/>
  <c r="AQ173" i="20"/>
  <c r="AP173" i="20"/>
  <c r="AO173" i="20"/>
  <c r="AN173" i="20"/>
  <c r="AM173" i="20"/>
  <c r="AL173" i="20"/>
  <c r="AT172" i="20"/>
  <c r="AS172" i="20"/>
  <c r="AR172" i="20"/>
  <c r="AQ172" i="20"/>
  <c r="AP172" i="20"/>
  <c r="AO172" i="20"/>
  <c r="AN172" i="20"/>
  <c r="AM172" i="20"/>
  <c r="AL172" i="20"/>
  <c r="AT171" i="20"/>
  <c r="AS171" i="20"/>
  <c r="AR171" i="20"/>
  <c r="AQ171" i="20"/>
  <c r="AP171" i="20"/>
  <c r="AO171" i="20"/>
  <c r="AN171" i="20"/>
  <c r="AM171" i="20"/>
  <c r="AL171" i="20"/>
  <c r="AT170" i="20"/>
  <c r="AS170" i="20"/>
  <c r="AR170" i="20"/>
  <c r="AQ170" i="20"/>
  <c r="AP170" i="20"/>
  <c r="AO170" i="20"/>
  <c r="AN170" i="20"/>
  <c r="AM170" i="20"/>
  <c r="AL170" i="20"/>
  <c r="AT169" i="20"/>
  <c r="AS169" i="20"/>
  <c r="AR169" i="20"/>
  <c r="AQ169" i="20"/>
  <c r="AP169" i="20"/>
  <c r="AO169" i="20"/>
  <c r="AN169" i="20"/>
  <c r="AM169" i="20"/>
  <c r="AL169" i="20"/>
  <c r="AT168" i="20"/>
  <c r="AS168" i="20"/>
  <c r="AR168" i="20"/>
  <c r="AQ168" i="20"/>
  <c r="AP168" i="20"/>
  <c r="AO168" i="20"/>
  <c r="AN168" i="20"/>
  <c r="AM168" i="20"/>
  <c r="AL168" i="20"/>
  <c r="AT167" i="20"/>
  <c r="AS167" i="20"/>
  <c r="AR167" i="20"/>
  <c r="AQ167" i="20"/>
  <c r="AP167" i="20"/>
  <c r="AO167" i="20"/>
  <c r="AN167" i="20"/>
  <c r="AM167" i="20"/>
  <c r="AL167" i="20"/>
  <c r="AT166" i="20"/>
  <c r="AS166" i="20"/>
  <c r="AR166" i="20"/>
  <c r="AQ166" i="20"/>
  <c r="AP166" i="20"/>
  <c r="AO166" i="20"/>
  <c r="AN166" i="20"/>
  <c r="AM166" i="20"/>
  <c r="AL166" i="20"/>
  <c r="AT165" i="20"/>
  <c r="AS165" i="20"/>
  <c r="AR165" i="20"/>
  <c r="AQ165" i="20"/>
  <c r="AP165" i="20"/>
  <c r="AO165" i="20"/>
  <c r="AN165" i="20"/>
  <c r="AM165" i="20"/>
  <c r="AL165" i="20"/>
  <c r="AT164" i="20"/>
  <c r="AS164" i="20"/>
  <c r="AR164" i="20"/>
  <c r="AQ164" i="20"/>
  <c r="AP164" i="20"/>
  <c r="AO164" i="20"/>
  <c r="AN164" i="20"/>
  <c r="AM164" i="20"/>
  <c r="AL164" i="20"/>
  <c r="AT163" i="20"/>
  <c r="AS163" i="20"/>
  <c r="AR163" i="20"/>
  <c r="AQ163" i="20"/>
  <c r="AP163" i="20"/>
  <c r="AO163" i="20"/>
  <c r="AN163" i="20"/>
  <c r="AM163" i="20"/>
  <c r="AL163" i="20"/>
  <c r="AT162" i="20"/>
  <c r="AS162" i="20"/>
  <c r="AR162" i="20"/>
  <c r="AQ162" i="20"/>
  <c r="AP162" i="20"/>
  <c r="AO162" i="20"/>
  <c r="AN162" i="20"/>
  <c r="AM162" i="20"/>
  <c r="AL162" i="20"/>
  <c r="AT161" i="20"/>
  <c r="AS161" i="20"/>
  <c r="AR161" i="20"/>
  <c r="AQ161" i="20"/>
  <c r="AP161" i="20"/>
  <c r="AO161" i="20"/>
  <c r="AN161" i="20"/>
  <c r="AM161" i="20"/>
  <c r="AL161" i="20"/>
  <c r="AT160" i="20"/>
  <c r="AS160" i="20"/>
  <c r="AR160" i="20"/>
  <c r="AQ160" i="20"/>
  <c r="AP160" i="20"/>
  <c r="AO160" i="20"/>
  <c r="AN160" i="20"/>
  <c r="AM160" i="20"/>
  <c r="AL160" i="20"/>
  <c r="AT159" i="20"/>
  <c r="AS159" i="20"/>
  <c r="AR159" i="20"/>
  <c r="AQ159" i="20"/>
  <c r="AP159" i="20"/>
  <c r="AO159" i="20"/>
  <c r="AN159" i="20"/>
  <c r="AM159" i="20"/>
  <c r="AL159" i="20"/>
  <c r="AT158" i="20"/>
  <c r="AS158" i="20"/>
  <c r="AR158" i="20"/>
  <c r="AQ158" i="20"/>
  <c r="AP158" i="20"/>
  <c r="AO158" i="20"/>
  <c r="AN158" i="20"/>
  <c r="AM158" i="20"/>
  <c r="AL158" i="20"/>
  <c r="AT157" i="20"/>
  <c r="AS157" i="20"/>
  <c r="AR157" i="20"/>
  <c r="AQ157" i="20"/>
  <c r="AP157" i="20"/>
  <c r="AO157" i="20"/>
  <c r="AN157" i="20"/>
  <c r="AM157" i="20"/>
  <c r="AL157" i="20"/>
  <c r="AT156" i="20"/>
  <c r="AS156" i="20"/>
  <c r="AR156" i="20"/>
  <c r="AQ156" i="20"/>
  <c r="AP156" i="20"/>
  <c r="AO156" i="20"/>
  <c r="AN156" i="20"/>
  <c r="AM156" i="20"/>
  <c r="AL156" i="20"/>
  <c r="AT155" i="20"/>
  <c r="AS155" i="20"/>
  <c r="AR155" i="20"/>
  <c r="AQ155" i="20"/>
  <c r="AP155" i="20"/>
  <c r="AO155" i="20"/>
  <c r="AN155" i="20"/>
  <c r="AM155" i="20"/>
  <c r="AL155" i="20"/>
  <c r="AT154" i="20"/>
  <c r="AS154" i="20"/>
  <c r="AR154" i="20"/>
  <c r="AQ154" i="20"/>
  <c r="AP154" i="20"/>
  <c r="AO154" i="20"/>
  <c r="AN154" i="20"/>
  <c r="AM154" i="20"/>
  <c r="AL154" i="20"/>
  <c r="AT153" i="20"/>
  <c r="AS153" i="20"/>
  <c r="AR153" i="20"/>
  <c r="AQ153" i="20"/>
  <c r="AP153" i="20"/>
  <c r="AO153" i="20"/>
  <c r="AN153" i="20"/>
  <c r="AM153" i="20"/>
  <c r="AL153" i="20"/>
  <c r="AT152" i="20"/>
  <c r="AS152" i="20"/>
  <c r="AR152" i="20"/>
  <c r="AQ152" i="20"/>
  <c r="AP152" i="20"/>
  <c r="AO152" i="20"/>
  <c r="AN152" i="20"/>
  <c r="AM152" i="20"/>
  <c r="AL152" i="20"/>
  <c r="AT151" i="20"/>
  <c r="AS151" i="20"/>
  <c r="AR151" i="20"/>
  <c r="AQ151" i="20"/>
  <c r="AP151" i="20"/>
  <c r="AO151" i="20"/>
  <c r="AN151" i="20"/>
  <c r="AM151" i="20"/>
  <c r="AL151" i="20"/>
  <c r="AT150" i="20"/>
  <c r="AS150" i="20"/>
  <c r="AR150" i="20"/>
  <c r="AQ150" i="20"/>
  <c r="AP150" i="20"/>
  <c r="AO150" i="20"/>
  <c r="AN150" i="20"/>
  <c r="AM150" i="20"/>
  <c r="AL150" i="20"/>
  <c r="AT149" i="20"/>
  <c r="AS149" i="20"/>
  <c r="AR149" i="20"/>
  <c r="AQ149" i="20"/>
  <c r="AP149" i="20"/>
  <c r="AO149" i="20"/>
  <c r="AN149" i="20"/>
  <c r="AM149" i="20"/>
  <c r="AL149" i="20"/>
  <c r="AT148" i="20"/>
  <c r="AS148" i="20"/>
  <c r="AR148" i="20"/>
  <c r="AQ148" i="20"/>
  <c r="AP148" i="20"/>
  <c r="AO148" i="20"/>
  <c r="AN148" i="20"/>
  <c r="AM148" i="20"/>
  <c r="AL148" i="20"/>
  <c r="AT147" i="20"/>
  <c r="AS147" i="20"/>
  <c r="AR147" i="20"/>
  <c r="AQ147" i="20"/>
  <c r="AP147" i="20"/>
  <c r="AO147" i="20"/>
  <c r="AN147" i="20"/>
  <c r="AM147" i="20"/>
  <c r="AL147" i="20"/>
  <c r="AT146" i="20"/>
  <c r="AS146" i="20"/>
  <c r="AR146" i="20"/>
  <c r="AQ146" i="20"/>
  <c r="AP146" i="20"/>
  <c r="AO146" i="20"/>
  <c r="AN146" i="20"/>
  <c r="AM146" i="20"/>
  <c r="AL146" i="20"/>
  <c r="AT145" i="20"/>
  <c r="AS145" i="20"/>
  <c r="AR145" i="20"/>
  <c r="AQ145" i="20"/>
  <c r="AP145" i="20"/>
  <c r="AO145" i="20"/>
  <c r="AN145" i="20"/>
  <c r="AM145" i="20"/>
  <c r="AL145" i="20"/>
  <c r="AT144" i="20"/>
  <c r="AS144" i="20"/>
  <c r="AR144" i="20"/>
  <c r="AQ144" i="20"/>
  <c r="AP144" i="20"/>
  <c r="AO144" i="20"/>
  <c r="AN144" i="20"/>
  <c r="AM144" i="20"/>
  <c r="AL144" i="20"/>
  <c r="AT143" i="20"/>
  <c r="AS143" i="20"/>
  <c r="AR143" i="20"/>
  <c r="AQ143" i="20"/>
  <c r="AP143" i="20"/>
  <c r="AO143" i="20"/>
  <c r="AN143" i="20"/>
  <c r="AM143" i="20"/>
  <c r="AL143" i="20"/>
  <c r="AT142" i="20"/>
  <c r="AS142" i="20"/>
  <c r="AR142" i="20"/>
  <c r="AQ142" i="20"/>
  <c r="AP142" i="20"/>
  <c r="AO142" i="20"/>
  <c r="AN142" i="20"/>
  <c r="AM142" i="20"/>
  <c r="AL142" i="20"/>
  <c r="AT141" i="20"/>
  <c r="AS141" i="20"/>
  <c r="AR141" i="20"/>
  <c r="AQ141" i="20"/>
  <c r="AP141" i="20"/>
  <c r="AO141" i="20"/>
  <c r="AN141" i="20"/>
  <c r="AM141" i="20"/>
  <c r="AL141" i="20"/>
  <c r="AT140" i="20"/>
  <c r="AS140" i="20"/>
  <c r="AR140" i="20"/>
  <c r="AQ140" i="20"/>
  <c r="AP140" i="20"/>
  <c r="AO140" i="20"/>
  <c r="AN140" i="20"/>
  <c r="AM140" i="20"/>
  <c r="AL140" i="20"/>
  <c r="AT139" i="20"/>
  <c r="AS139" i="20"/>
  <c r="AR139" i="20"/>
  <c r="AQ139" i="20"/>
  <c r="AP139" i="20"/>
  <c r="AO139" i="20"/>
  <c r="AN139" i="20"/>
  <c r="AM139" i="20"/>
  <c r="AL139" i="20"/>
  <c r="AT138" i="20"/>
  <c r="AS138" i="20"/>
  <c r="AR138" i="20"/>
  <c r="AQ138" i="20"/>
  <c r="AP138" i="20"/>
  <c r="AO138" i="20"/>
  <c r="AN138" i="20"/>
  <c r="AM138" i="20"/>
  <c r="AL138" i="20"/>
  <c r="AT137" i="20"/>
  <c r="AS137" i="20"/>
  <c r="AR137" i="20"/>
  <c r="AQ137" i="20"/>
  <c r="AP137" i="20"/>
  <c r="AO137" i="20"/>
  <c r="AN137" i="20"/>
  <c r="AM137" i="20"/>
  <c r="AL137" i="20"/>
  <c r="AT136" i="20"/>
  <c r="AS136" i="20"/>
  <c r="AR136" i="20"/>
  <c r="AQ136" i="20"/>
  <c r="AP136" i="20"/>
  <c r="AO136" i="20"/>
  <c r="AN136" i="20"/>
  <c r="AM136" i="20"/>
  <c r="AL136" i="20"/>
  <c r="AT135" i="20"/>
  <c r="AS135" i="20"/>
  <c r="AR135" i="20"/>
  <c r="AQ135" i="20"/>
  <c r="AP135" i="20"/>
  <c r="AO135" i="20"/>
  <c r="AN135" i="20"/>
  <c r="AM135" i="20"/>
  <c r="AL135" i="20"/>
  <c r="AT134" i="20"/>
  <c r="AS134" i="20"/>
  <c r="AR134" i="20"/>
  <c r="AQ134" i="20"/>
  <c r="AP134" i="20"/>
  <c r="AO134" i="20"/>
  <c r="AN134" i="20"/>
  <c r="AM134" i="20"/>
  <c r="AL134" i="20"/>
  <c r="AT133" i="20"/>
  <c r="AS133" i="20"/>
  <c r="AR133" i="20"/>
  <c r="AQ133" i="20"/>
  <c r="AP133" i="20"/>
  <c r="AO133" i="20"/>
  <c r="AN133" i="20"/>
  <c r="AM133" i="20"/>
  <c r="AL133" i="20"/>
  <c r="AT132" i="20"/>
  <c r="AS132" i="20"/>
  <c r="AR132" i="20"/>
  <c r="AQ132" i="20"/>
  <c r="AP132" i="20"/>
  <c r="AO132" i="20"/>
  <c r="AN132" i="20"/>
  <c r="AM132" i="20"/>
  <c r="AL132" i="20"/>
  <c r="AT131" i="20"/>
  <c r="AS131" i="20"/>
  <c r="AR131" i="20"/>
  <c r="AQ131" i="20"/>
  <c r="AP131" i="20"/>
  <c r="AO131" i="20"/>
  <c r="AN131" i="20"/>
  <c r="AM131" i="20"/>
  <c r="AL131" i="20"/>
  <c r="AT130" i="20"/>
  <c r="AS130" i="20"/>
  <c r="AR130" i="20"/>
  <c r="AQ130" i="20"/>
  <c r="AP130" i="20"/>
  <c r="AO130" i="20"/>
  <c r="AN130" i="20"/>
  <c r="AM130" i="20"/>
  <c r="AL130" i="20"/>
  <c r="AT129" i="20"/>
  <c r="AS129" i="20"/>
  <c r="AR129" i="20"/>
  <c r="AQ129" i="20"/>
  <c r="AP129" i="20"/>
  <c r="AO129" i="20"/>
  <c r="AN129" i="20"/>
  <c r="AM129" i="20"/>
  <c r="AL129" i="20"/>
  <c r="AT128" i="20"/>
  <c r="AS128" i="20"/>
  <c r="AR128" i="20"/>
  <c r="AQ128" i="20"/>
  <c r="AP128" i="20"/>
  <c r="AO128" i="20"/>
  <c r="AN128" i="20"/>
  <c r="AM128" i="20"/>
  <c r="AL128" i="20"/>
  <c r="AT127" i="20"/>
  <c r="AS127" i="20"/>
  <c r="AR127" i="20"/>
  <c r="AQ127" i="20"/>
  <c r="AP127" i="20"/>
  <c r="AO127" i="20"/>
  <c r="AN127" i="20"/>
  <c r="AM127" i="20"/>
  <c r="AL127" i="20"/>
  <c r="AT126" i="20"/>
  <c r="AS126" i="20"/>
  <c r="AR126" i="20"/>
  <c r="AQ126" i="20"/>
  <c r="AP126" i="20"/>
  <c r="AO126" i="20"/>
  <c r="AN126" i="20"/>
  <c r="AM126" i="20"/>
  <c r="AL126" i="20"/>
  <c r="AT125" i="20"/>
  <c r="AS125" i="20"/>
  <c r="AR125" i="20"/>
  <c r="AQ125" i="20"/>
  <c r="AP125" i="20"/>
  <c r="AO125" i="20"/>
  <c r="AN125" i="20"/>
  <c r="AM125" i="20"/>
  <c r="AL125" i="20"/>
  <c r="AT124" i="20"/>
  <c r="AS124" i="20"/>
  <c r="AR124" i="20"/>
  <c r="AQ124" i="20"/>
  <c r="AP124" i="20"/>
  <c r="AO124" i="20"/>
  <c r="AN124" i="20"/>
  <c r="AM124" i="20"/>
  <c r="AL124" i="20"/>
  <c r="AT123" i="20"/>
  <c r="AS123" i="20"/>
  <c r="AR123" i="20"/>
  <c r="AQ123" i="20"/>
  <c r="AP123" i="20"/>
  <c r="AO123" i="20"/>
  <c r="AN123" i="20"/>
  <c r="AM123" i="20"/>
  <c r="AL123" i="20"/>
  <c r="AT122" i="20"/>
  <c r="AS122" i="20"/>
  <c r="AR122" i="20"/>
  <c r="AQ122" i="20"/>
  <c r="AP122" i="20"/>
  <c r="AO122" i="20"/>
  <c r="AN122" i="20"/>
  <c r="AM122" i="20"/>
  <c r="AL122" i="20"/>
  <c r="AT121" i="20"/>
  <c r="AS121" i="20"/>
  <c r="AR121" i="20"/>
  <c r="AQ121" i="20"/>
  <c r="AP121" i="20"/>
  <c r="AO121" i="20"/>
  <c r="AN121" i="20"/>
  <c r="AM121" i="20"/>
  <c r="AL121" i="20"/>
  <c r="AT120" i="20"/>
  <c r="AS120" i="20"/>
  <c r="AR120" i="20"/>
  <c r="AQ120" i="20"/>
  <c r="AP120" i="20"/>
  <c r="AO120" i="20"/>
  <c r="AN120" i="20"/>
  <c r="AM120" i="20"/>
  <c r="AL120" i="20"/>
  <c r="AT119" i="20"/>
  <c r="AS119" i="20"/>
  <c r="AR119" i="20"/>
  <c r="AQ119" i="20"/>
  <c r="AP119" i="20"/>
  <c r="AO119" i="20"/>
  <c r="AN119" i="20"/>
  <c r="AM119" i="20"/>
  <c r="AL119" i="20"/>
  <c r="AT118" i="20"/>
  <c r="AS118" i="20"/>
  <c r="AR118" i="20"/>
  <c r="AQ118" i="20"/>
  <c r="AP118" i="20"/>
  <c r="AO118" i="20"/>
  <c r="AN118" i="20"/>
  <c r="AM118" i="20"/>
  <c r="AL118" i="20"/>
  <c r="AT117" i="20"/>
  <c r="AS117" i="20"/>
  <c r="AR117" i="20"/>
  <c r="AQ117" i="20"/>
  <c r="AP117" i="20"/>
  <c r="AO117" i="20"/>
  <c r="AN117" i="20"/>
  <c r="AM117" i="20"/>
  <c r="AL117" i="20"/>
  <c r="AT116" i="20"/>
  <c r="AS116" i="20"/>
  <c r="AR116" i="20"/>
  <c r="AQ116" i="20"/>
  <c r="AP116" i="20"/>
  <c r="AO116" i="20"/>
  <c r="AN116" i="20"/>
  <c r="AM116" i="20"/>
  <c r="AL116" i="20"/>
  <c r="AT115" i="20"/>
  <c r="AS115" i="20"/>
  <c r="AR115" i="20"/>
  <c r="AQ115" i="20"/>
  <c r="AP115" i="20"/>
  <c r="AO115" i="20"/>
  <c r="AN115" i="20"/>
  <c r="AM115" i="20"/>
  <c r="AL115" i="20"/>
  <c r="AT114" i="20"/>
  <c r="AS114" i="20"/>
  <c r="AR114" i="20"/>
  <c r="AQ114" i="20"/>
  <c r="AP114" i="20"/>
  <c r="AO114" i="20"/>
  <c r="AN114" i="20"/>
  <c r="AM114" i="20"/>
  <c r="AL114" i="20"/>
  <c r="AT113" i="20"/>
  <c r="AS113" i="20"/>
  <c r="AR113" i="20"/>
  <c r="AQ113" i="20"/>
  <c r="AP113" i="20"/>
  <c r="AO113" i="20"/>
  <c r="AN113" i="20"/>
  <c r="AM113" i="20"/>
  <c r="AL113" i="20"/>
  <c r="AT112" i="20"/>
  <c r="AS112" i="20"/>
  <c r="AR112" i="20"/>
  <c r="AQ112" i="20"/>
  <c r="AP112" i="20"/>
  <c r="AO112" i="20"/>
  <c r="AN112" i="20"/>
  <c r="AM112" i="20"/>
  <c r="AL112" i="20"/>
  <c r="AT111" i="20"/>
  <c r="AS111" i="20"/>
  <c r="AR111" i="20"/>
  <c r="AQ111" i="20"/>
  <c r="AP111" i="20"/>
  <c r="AO111" i="20"/>
  <c r="AN111" i="20"/>
  <c r="AM111" i="20"/>
  <c r="AL111" i="20"/>
  <c r="AT110" i="20"/>
  <c r="AS110" i="20"/>
  <c r="AR110" i="20"/>
  <c r="AQ110" i="20"/>
  <c r="AP110" i="20"/>
  <c r="AO110" i="20"/>
  <c r="AN110" i="20"/>
  <c r="AM110" i="20"/>
  <c r="AL110" i="20"/>
  <c r="AT109" i="20"/>
  <c r="AS109" i="20"/>
  <c r="AR109" i="20"/>
  <c r="AQ109" i="20"/>
  <c r="AP109" i="20"/>
  <c r="AO109" i="20"/>
  <c r="AN109" i="20"/>
  <c r="AM109" i="20"/>
  <c r="AL109" i="20"/>
  <c r="AT108" i="20"/>
  <c r="AS108" i="20"/>
  <c r="AR108" i="20"/>
  <c r="AQ108" i="20"/>
  <c r="AP108" i="20"/>
  <c r="AO108" i="20"/>
  <c r="AN108" i="20"/>
  <c r="AM108" i="20"/>
  <c r="AL108" i="20"/>
  <c r="AT107" i="20"/>
  <c r="AS107" i="20"/>
  <c r="AR107" i="20"/>
  <c r="AQ107" i="20"/>
  <c r="AP107" i="20"/>
  <c r="AO107" i="20"/>
  <c r="AN107" i="20"/>
  <c r="AM107" i="20"/>
  <c r="AL107" i="20"/>
  <c r="AT106" i="20"/>
  <c r="AS106" i="20"/>
  <c r="AR106" i="20"/>
  <c r="AQ106" i="20"/>
  <c r="AP106" i="20"/>
  <c r="AO106" i="20"/>
  <c r="AN106" i="20"/>
  <c r="AM106" i="20"/>
  <c r="AL106" i="20"/>
  <c r="AT105" i="20"/>
  <c r="AS105" i="20"/>
  <c r="AR105" i="20"/>
  <c r="AQ105" i="20"/>
  <c r="AP105" i="20"/>
  <c r="AO105" i="20"/>
  <c r="AN105" i="20"/>
  <c r="AM105" i="20"/>
  <c r="AL105" i="20"/>
  <c r="AT104" i="20"/>
  <c r="AS104" i="20"/>
  <c r="AR104" i="20"/>
  <c r="AQ104" i="20"/>
  <c r="AP104" i="20"/>
  <c r="AO104" i="20"/>
  <c r="AN104" i="20"/>
  <c r="AM104" i="20"/>
  <c r="AL104" i="20"/>
  <c r="AT103" i="20"/>
  <c r="AS103" i="20"/>
  <c r="AR103" i="20"/>
  <c r="AQ103" i="20"/>
  <c r="AP103" i="20"/>
  <c r="AO103" i="20"/>
  <c r="AN103" i="20"/>
  <c r="AM103" i="20"/>
  <c r="AL103" i="20"/>
  <c r="AT102" i="20"/>
  <c r="AS102" i="20"/>
  <c r="AR102" i="20"/>
  <c r="AQ102" i="20"/>
  <c r="AP102" i="20"/>
  <c r="AO102" i="20"/>
  <c r="AN102" i="20"/>
  <c r="AM102" i="20"/>
  <c r="AL102" i="20"/>
  <c r="AT101" i="20"/>
  <c r="AS101" i="20"/>
  <c r="AR101" i="20"/>
  <c r="AQ101" i="20"/>
  <c r="AP101" i="20"/>
  <c r="AO101" i="20"/>
  <c r="AN101" i="20"/>
  <c r="AM101" i="20"/>
  <c r="AL101" i="20"/>
  <c r="AT100" i="20"/>
  <c r="AS100" i="20"/>
  <c r="AR100" i="20"/>
  <c r="AQ100" i="20"/>
  <c r="AP100" i="20"/>
  <c r="AO100" i="20"/>
  <c r="AN100" i="20"/>
  <c r="AM100" i="20"/>
  <c r="AL100" i="20"/>
  <c r="AT99" i="20"/>
  <c r="AS99" i="20"/>
  <c r="AR99" i="20"/>
  <c r="AQ99" i="20"/>
  <c r="AP99" i="20"/>
  <c r="AO99" i="20"/>
  <c r="AN99" i="20"/>
  <c r="AM99" i="20"/>
  <c r="AL99" i="20"/>
  <c r="AT98" i="20"/>
  <c r="AS98" i="20"/>
  <c r="AR98" i="20"/>
  <c r="AQ98" i="20"/>
  <c r="AP98" i="20"/>
  <c r="AO98" i="20"/>
  <c r="AN98" i="20"/>
  <c r="AM98" i="20"/>
  <c r="AL98" i="20"/>
  <c r="AT97" i="20"/>
  <c r="AS97" i="20"/>
  <c r="AR97" i="20"/>
  <c r="AQ97" i="20"/>
  <c r="AP97" i="20"/>
  <c r="AO97" i="20"/>
  <c r="AN97" i="20"/>
  <c r="AM97" i="20"/>
  <c r="AL97" i="20"/>
  <c r="AT96" i="20"/>
  <c r="AS96" i="20"/>
  <c r="AR96" i="20"/>
  <c r="AQ96" i="20"/>
  <c r="AP96" i="20"/>
  <c r="AO96" i="20"/>
  <c r="AN96" i="20"/>
  <c r="AM96" i="20"/>
  <c r="AL96" i="20"/>
  <c r="AT95" i="20"/>
  <c r="AS95" i="20"/>
  <c r="AR95" i="20"/>
  <c r="AQ95" i="20"/>
  <c r="AP95" i="20"/>
  <c r="AO95" i="20"/>
  <c r="AN95" i="20"/>
  <c r="AM95" i="20"/>
  <c r="AL95" i="20"/>
  <c r="AT94" i="20"/>
  <c r="AS94" i="20"/>
  <c r="AR94" i="20"/>
  <c r="AQ94" i="20"/>
  <c r="AP94" i="20"/>
  <c r="AO94" i="20"/>
  <c r="AN94" i="20"/>
  <c r="AM94" i="20"/>
  <c r="AL94" i="20"/>
  <c r="AT93" i="20"/>
  <c r="AS93" i="20"/>
  <c r="AR93" i="20"/>
  <c r="AQ93" i="20"/>
  <c r="AP93" i="20"/>
  <c r="AO93" i="20"/>
  <c r="AN93" i="20"/>
  <c r="AM93" i="20"/>
  <c r="AL93" i="20"/>
  <c r="AT92" i="20"/>
  <c r="AS92" i="20"/>
  <c r="AR92" i="20"/>
  <c r="AQ92" i="20"/>
  <c r="AP92" i="20"/>
  <c r="AO92" i="20"/>
  <c r="AN92" i="20"/>
  <c r="AM92" i="20"/>
  <c r="AL92" i="20"/>
  <c r="AT91" i="20"/>
  <c r="AS91" i="20"/>
  <c r="AR91" i="20"/>
  <c r="AQ91" i="20"/>
  <c r="AP91" i="20"/>
  <c r="AO91" i="20"/>
  <c r="AN91" i="20"/>
  <c r="AM91" i="20"/>
  <c r="AL91" i="20"/>
  <c r="AT90" i="20"/>
  <c r="AS90" i="20"/>
  <c r="AR90" i="20"/>
  <c r="AQ90" i="20"/>
  <c r="AP90" i="20"/>
  <c r="AO90" i="20"/>
  <c r="AN90" i="20"/>
  <c r="AM90" i="20"/>
  <c r="AL90" i="20"/>
  <c r="AT89" i="20"/>
  <c r="AS89" i="20"/>
  <c r="AR89" i="20"/>
  <c r="AQ89" i="20"/>
  <c r="AP89" i="20"/>
  <c r="AO89" i="20"/>
  <c r="AN89" i="20"/>
  <c r="AM89" i="20"/>
  <c r="AL89" i="20"/>
  <c r="AT88" i="20"/>
  <c r="AS88" i="20"/>
  <c r="AR88" i="20"/>
  <c r="AQ88" i="20"/>
  <c r="AP88" i="20"/>
  <c r="AO88" i="20"/>
  <c r="AN88" i="20"/>
  <c r="AM88" i="20"/>
  <c r="AL88" i="20"/>
  <c r="AT87" i="20"/>
  <c r="AS87" i="20"/>
  <c r="AR87" i="20"/>
  <c r="AQ87" i="20"/>
  <c r="AP87" i="20"/>
  <c r="AO87" i="20"/>
  <c r="AN87" i="20"/>
  <c r="AM87" i="20"/>
  <c r="AL87" i="20"/>
  <c r="AT86" i="20"/>
  <c r="AS86" i="20"/>
  <c r="AR86" i="20"/>
  <c r="AQ86" i="20"/>
  <c r="AP86" i="20"/>
  <c r="AO86" i="20"/>
  <c r="AN86" i="20"/>
  <c r="AM86" i="20"/>
  <c r="AL86" i="20"/>
  <c r="AT85" i="20"/>
  <c r="AS85" i="20"/>
  <c r="AR85" i="20"/>
  <c r="AQ85" i="20"/>
  <c r="AP85" i="20"/>
  <c r="AO85" i="20"/>
  <c r="AN85" i="20"/>
  <c r="AM85" i="20"/>
  <c r="AL85" i="20"/>
  <c r="AT84" i="20"/>
  <c r="AS84" i="20"/>
  <c r="AR84" i="20"/>
  <c r="AQ84" i="20"/>
  <c r="AP84" i="20"/>
  <c r="AO84" i="20"/>
  <c r="AN84" i="20"/>
  <c r="AM84" i="20"/>
  <c r="AL84" i="20"/>
  <c r="AT83" i="20"/>
  <c r="AS83" i="20"/>
  <c r="AR83" i="20"/>
  <c r="AQ83" i="20"/>
  <c r="AP83" i="20"/>
  <c r="AO83" i="20"/>
  <c r="AN83" i="20"/>
  <c r="AM83" i="20"/>
  <c r="AL83" i="20"/>
  <c r="AT82" i="20"/>
  <c r="AS82" i="20"/>
  <c r="AR82" i="20"/>
  <c r="AQ82" i="20"/>
  <c r="AP82" i="20"/>
  <c r="AO82" i="20"/>
  <c r="AN82" i="20"/>
  <c r="AM82" i="20"/>
  <c r="AL82" i="20"/>
  <c r="AT81" i="20"/>
  <c r="AS81" i="20"/>
  <c r="AR81" i="20"/>
  <c r="AQ81" i="20"/>
  <c r="AP81" i="20"/>
  <c r="AO81" i="20"/>
  <c r="AN81" i="20"/>
  <c r="AM81" i="20"/>
  <c r="AL81" i="20"/>
  <c r="AT80" i="20"/>
  <c r="AS80" i="20"/>
  <c r="AR80" i="20"/>
  <c r="AQ80" i="20"/>
  <c r="AP80" i="20"/>
  <c r="AO80" i="20"/>
  <c r="AN80" i="20"/>
  <c r="AM80" i="20"/>
  <c r="AL80" i="20"/>
  <c r="AT79" i="20"/>
  <c r="AS79" i="20"/>
  <c r="AR79" i="20"/>
  <c r="AQ79" i="20"/>
  <c r="AP79" i="20"/>
  <c r="AO79" i="20"/>
  <c r="AN79" i="20"/>
  <c r="AM79" i="20"/>
  <c r="AL79" i="20"/>
  <c r="AT78" i="20"/>
  <c r="AS78" i="20"/>
  <c r="AR78" i="20"/>
  <c r="AQ78" i="20"/>
  <c r="AP78" i="20"/>
  <c r="AO78" i="20"/>
  <c r="AN78" i="20"/>
  <c r="AM78" i="20"/>
  <c r="AL78" i="20"/>
  <c r="AT77" i="20"/>
  <c r="AS77" i="20"/>
  <c r="AR77" i="20"/>
  <c r="AQ77" i="20"/>
  <c r="AP77" i="20"/>
  <c r="AO77" i="20"/>
  <c r="AN77" i="20"/>
  <c r="AM77" i="20"/>
  <c r="AL77" i="20"/>
  <c r="AT76" i="20"/>
  <c r="AS76" i="20"/>
  <c r="AR76" i="20"/>
  <c r="AQ76" i="20"/>
  <c r="AP76" i="20"/>
  <c r="AO76" i="20"/>
  <c r="AN76" i="20"/>
  <c r="AM76" i="20"/>
  <c r="AL76" i="20"/>
  <c r="AT75" i="20"/>
  <c r="AS75" i="20"/>
  <c r="AR75" i="20"/>
  <c r="AQ75" i="20"/>
  <c r="AP75" i="20"/>
  <c r="AO75" i="20"/>
  <c r="AN75" i="20"/>
  <c r="AM75" i="20"/>
  <c r="AL75" i="20"/>
  <c r="AT74" i="20"/>
  <c r="AS74" i="20"/>
  <c r="AR74" i="20"/>
  <c r="AQ74" i="20"/>
  <c r="AP74" i="20"/>
  <c r="AO74" i="20"/>
  <c r="AN74" i="20"/>
  <c r="AM74" i="20"/>
  <c r="AL74" i="20"/>
  <c r="AT73" i="20"/>
  <c r="AS73" i="20"/>
  <c r="AR73" i="20"/>
  <c r="AQ73" i="20"/>
  <c r="AP73" i="20"/>
  <c r="AO73" i="20"/>
  <c r="AN73" i="20"/>
  <c r="AM73" i="20"/>
  <c r="AL73" i="20"/>
  <c r="AT72" i="20"/>
  <c r="AS72" i="20"/>
  <c r="AR72" i="20"/>
  <c r="AQ72" i="20"/>
  <c r="AP72" i="20"/>
  <c r="AO72" i="20"/>
  <c r="AN72" i="20"/>
  <c r="AM72" i="20"/>
  <c r="AL72" i="20"/>
  <c r="AT71" i="20"/>
  <c r="AS71" i="20"/>
  <c r="AR71" i="20"/>
  <c r="AQ71" i="20"/>
  <c r="AP71" i="20"/>
  <c r="AO71" i="20"/>
  <c r="AN71" i="20"/>
  <c r="AM71" i="20"/>
  <c r="AL71" i="20"/>
  <c r="AT70" i="20"/>
  <c r="AS70" i="20"/>
  <c r="AR70" i="20"/>
  <c r="AQ70" i="20"/>
  <c r="AP70" i="20"/>
  <c r="AO70" i="20"/>
  <c r="AN70" i="20"/>
  <c r="AM70" i="20"/>
  <c r="AL70" i="20"/>
  <c r="AT69" i="20"/>
  <c r="AS69" i="20"/>
  <c r="AR69" i="20"/>
  <c r="AQ69" i="20"/>
  <c r="AP69" i="20"/>
  <c r="AO69" i="20"/>
  <c r="AN69" i="20"/>
  <c r="AM69" i="20"/>
  <c r="AL69" i="20"/>
  <c r="AT68" i="20"/>
  <c r="AS68" i="20"/>
  <c r="AR68" i="20"/>
  <c r="AQ68" i="20"/>
  <c r="AP68" i="20"/>
  <c r="AO68" i="20"/>
  <c r="AN68" i="20"/>
  <c r="AM68" i="20"/>
  <c r="AL68" i="20"/>
  <c r="AT67" i="20"/>
  <c r="AS67" i="20"/>
  <c r="AR67" i="20"/>
  <c r="AQ67" i="20"/>
  <c r="AP67" i="20"/>
  <c r="AO67" i="20"/>
  <c r="AN67" i="20"/>
  <c r="AM67" i="20"/>
  <c r="AL67" i="20"/>
  <c r="AT66" i="20"/>
  <c r="AS66" i="20"/>
  <c r="AR66" i="20"/>
  <c r="AQ66" i="20"/>
  <c r="AP66" i="20"/>
  <c r="AO66" i="20"/>
  <c r="AN66" i="20"/>
  <c r="AM66" i="20"/>
  <c r="AL66" i="20"/>
  <c r="AT65" i="20"/>
  <c r="AS65" i="20"/>
  <c r="AR65" i="20"/>
  <c r="AQ65" i="20"/>
  <c r="AP65" i="20"/>
  <c r="AO65" i="20"/>
  <c r="AN65" i="20"/>
  <c r="AM65" i="20"/>
  <c r="AL65" i="20"/>
  <c r="AT64" i="20"/>
  <c r="AS64" i="20"/>
  <c r="AR64" i="20"/>
  <c r="AQ64" i="20"/>
  <c r="AP64" i="20"/>
  <c r="AO64" i="20"/>
  <c r="AN64" i="20"/>
  <c r="AM64" i="20"/>
  <c r="AL64" i="20"/>
  <c r="AT63" i="20"/>
  <c r="AS63" i="20"/>
  <c r="AR63" i="20"/>
  <c r="AQ63" i="20"/>
  <c r="AP63" i="20"/>
  <c r="AO63" i="20"/>
  <c r="AN63" i="20"/>
  <c r="AM63" i="20"/>
  <c r="AL63" i="20"/>
  <c r="AT62" i="20"/>
  <c r="AS62" i="20"/>
  <c r="AR62" i="20"/>
  <c r="AQ62" i="20"/>
  <c r="AP62" i="20"/>
  <c r="AO62" i="20"/>
  <c r="AN62" i="20"/>
  <c r="AM62" i="20"/>
  <c r="AL62" i="20"/>
  <c r="AT61" i="20"/>
  <c r="AS61" i="20"/>
  <c r="AR61" i="20"/>
  <c r="AQ61" i="20"/>
  <c r="AP61" i="20"/>
  <c r="AO61" i="20"/>
  <c r="AN61" i="20"/>
  <c r="AM61" i="20"/>
  <c r="AL61" i="20"/>
  <c r="AT60" i="20"/>
  <c r="AS60" i="20"/>
  <c r="AR60" i="20"/>
  <c r="AQ60" i="20"/>
  <c r="AP60" i="20"/>
  <c r="AO60" i="20"/>
  <c r="AN60" i="20"/>
  <c r="AM60" i="20"/>
  <c r="AL60" i="20"/>
  <c r="AT59" i="20"/>
  <c r="AS59" i="20"/>
  <c r="AR59" i="20"/>
  <c r="AQ59" i="20"/>
  <c r="AP59" i="20"/>
  <c r="AO59" i="20"/>
  <c r="AN59" i="20"/>
  <c r="AM59" i="20"/>
  <c r="AL59" i="20"/>
  <c r="AT58" i="20"/>
  <c r="AS58" i="20"/>
  <c r="AR58" i="20"/>
  <c r="AQ58" i="20"/>
  <c r="AP58" i="20"/>
  <c r="AO58" i="20"/>
  <c r="AN58" i="20"/>
  <c r="AM58" i="20"/>
  <c r="AL58" i="20"/>
  <c r="AT57" i="20"/>
  <c r="AS57" i="20"/>
  <c r="AR57" i="20"/>
  <c r="AQ57" i="20"/>
  <c r="AP57" i="20"/>
  <c r="AO57" i="20"/>
  <c r="AN57" i="20"/>
  <c r="AM57" i="20"/>
  <c r="AL57" i="20"/>
  <c r="AT56" i="20"/>
  <c r="AS56" i="20"/>
  <c r="AR56" i="20"/>
  <c r="AQ56" i="20"/>
  <c r="AP56" i="20"/>
  <c r="AO56" i="20"/>
  <c r="AN56" i="20"/>
  <c r="AM56" i="20"/>
  <c r="AL56" i="20"/>
  <c r="AT55" i="20"/>
  <c r="AS55" i="20"/>
  <c r="AR55" i="20"/>
  <c r="AQ55" i="20"/>
  <c r="AP55" i="20"/>
  <c r="AO55" i="20"/>
  <c r="AN55" i="20"/>
  <c r="AM55" i="20"/>
  <c r="AL55" i="20"/>
  <c r="AT54" i="20"/>
  <c r="AS54" i="20"/>
  <c r="AR54" i="20"/>
  <c r="AQ54" i="20"/>
  <c r="AP54" i="20"/>
  <c r="AO54" i="20"/>
  <c r="AN54" i="20"/>
  <c r="AM54" i="20"/>
  <c r="AL54" i="20"/>
  <c r="AT53" i="20"/>
  <c r="AS53" i="20"/>
  <c r="AR53" i="20"/>
  <c r="AQ53" i="20"/>
  <c r="AP53" i="20"/>
  <c r="AO53" i="20"/>
  <c r="AN53" i="20"/>
  <c r="AM53" i="20"/>
  <c r="AL53" i="20"/>
  <c r="AT52" i="20"/>
  <c r="AS52" i="20"/>
  <c r="AR52" i="20"/>
  <c r="AQ52" i="20"/>
  <c r="AP52" i="20"/>
  <c r="AO52" i="20"/>
  <c r="AN52" i="20"/>
  <c r="AM52" i="20"/>
  <c r="AL52" i="20"/>
  <c r="AT51" i="20"/>
  <c r="AS51" i="20"/>
  <c r="AR51" i="20"/>
  <c r="AQ51" i="20"/>
  <c r="AP51" i="20"/>
  <c r="AO51" i="20"/>
  <c r="AN51" i="20"/>
  <c r="AM51" i="20"/>
  <c r="AL51" i="20"/>
  <c r="AT50" i="20"/>
  <c r="AS50" i="20"/>
  <c r="AR50" i="20"/>
  <c r="AQ50" i="20"/>
  <c r="AP50" i="20"/>
  <c r="AO50" i="20"/>
  <c r="AN50" i="20"/>
  <c r="AM50" i="20"/>
  <c r="AL50" i="20"/>
  <c r="AT49" i="20"/>
  <c r="AS49" i="20"/>
  <c r="AR49" i="20"/>
  <c r="AQ49" i="20"/>
  <c r="AP49" i="20"/>
  <c r="AO49" i="20"/>
  <c r="AN49" i="20"/>
  <c r="AM49" i="20"/>
  <c r="AL49" i="20"/>
  <c r="AT48" i="20"/>
  <c r="AS48" i="20"/>
  <c r="AR48" i="20"/>
  <c r="AQ48" i="20"/>
  <c r="AP48" i="20"/>
  <c r="AO48" i="20"/>
  <c r="AN48" i="20"/>
  <c r="AM48" i="20"/>
  <c r="AL48" i="20"/>
  <c r="AT47" i="20"/>
  <c r="AS47" i="20"/>
  <c r="AR47" i="20"/>
  <c r="AQ47" i="20"/>
  <c r="AP47" i="20"/>
  <c r="AO47" i="20"/>
  <c r="AN47" i="20"/>
  <c r="AM47" i="20"/>
  <c r="AL47" i="20"/>
  <c r="AT46" i="20"/>
  <c r="AS46" i="20"/>
  <c r="AR46" i="20"/>
  <c r="AQ46" i="20"/>
  <c r="AP46" i="20"/>
  <c r="AO46" i="20"/>
  <c r="AN46" i="20"/>
  <c r="AM46" i="20"/>
  <c r="AL46" i="20"/>
  <c r="AT45" i="20"/>
  <c r="AS45" i="20"/>
  <c r="AR45" i="20"/>
  <c r="AQ45" i="20"/>
  <c r="AP45" i="20"/>
  <c r="AO45" i="20"/>
  <c r="AN45" i="20"/>
  <c r="AM45" i="20"/>
  <c r="AL45" i="20"/>
  <c r="AT44" i="20"/>
  <c r="AS44" i="20"/>
  <c r="AR44" i="20"/>
  <c r="AQ44" i="20"/>
  <c r="AP44" i="20"/>
  <c r="AO44" i="20"/>
  <c r="AN44" i="20"/>
  <c r="AM44" i="20"/>
  <c r="AL44" i="20"/>
  <c r="AT43" i="20"/>
  <c r="AS43" i="20"/>
  <c r="AR43" i="20"/>
  <c r="AQ43" i="20"/>
  <c r="AP43" i="20"/>
  <c r="AO43" i="20"/>
  <c r="AN43" i="20"/>
  <c r="AM43" i="20"/>
  <c r="AL43" i="20"/>
  <c r="AT42" i="20"/>
  <c r="AS42" i="20"/>
  <c r="AR42" i="20"/>
  <c r="AQ42" i="20"/>
  <c r="AP42" i="20"/>
  <c r="AO42" i="20"/>
  <c r="AN42" i="20"/>
  <c r="AM42" i="20"/>
  <c r="AL42" i="20"/>
  <c r="AT41" i="20"/>
  <c r="AS41" i="20"/>
  <c r="AR41" i="20"/>
  <c r="AQ41" i="20"/>
  <c r="AP41" i="20"/>
  <c r="AO41" i="20"/>
  <c r="AN41" i="20"/>
  <c r="AM41" i="20"/>
  <c r="AL41" i="20"/>
  <c r="AT40" i="20"/>
  <c r="AS40" i="20"/>
  <c r="AR40" i="20"/>
  <c r="AQ40" i="20"/>
  <c r="AP40" i="20"/>
  <c r="AO40" i="20"/>
  <c r="AN40" i="20"/>
  <c r="AM40" i="20"/>
  <c r="AL40" i="20"/>
  <c r="AT39" i="20"/>
  <c r="AS39" i="20"/>
  <c r="AR39" i="20"/>
  <c r="AQ39" i="20"/>
  <c r="AP39" i="20"/>
  <c r="AO39" i="20"/>
  <c r="AN39" i="20"/>
  <c r="AM39" i="20"/>
  <c r="AL39" i="20"/>
  <c r="AT38" i="20"/>
  <c r="AS38" i="20"/>
  <c r="AR38" i="20"/>
  <c r="AQ38" i="20"/>
  <c r="AP38" i="20"/>
  <c r="AO38" i="20"/>
  <c r="AN38" i="20"/>
  <c r="AM38" i="20"/>
  <c r="AL38" i="20"/>
  <c r="AT37" i="20"/>
  <c r="AS37" i="20"/>
  <c r="AR37" i="20"/>
  <c r="AQ37" i="20"/>
  <c r="AP37" i="20"/>
  <c r="AO37" i="20"/>
  <c r="AN37" i="20"/>
  <c r="AM37" i="20"/>
  <c r="AL37" i="20"/>
  <c r="AT36" i="20"/>
  <c r="AS36" i="20"/>
  <c r="AR36" i="20"/>
  <c r="AQ36" i="20"/>
  <c r="AP36" i="20"/>
  <c r="AO36" i="20"/>
  <c r="AN36" i="20"/>
  <c r="AM36" i="20"/>
  <c r="AL36" i="20"/>
  <c r="AT35" i="20"/>
  <c r="AS35" i="20"/>
  <c r="AR35" i="20"/>
  <c r="AQ35" i="20"/>
  <c r="AP35" i="20"/>
  <c r="AO35" i="20"/>
  <c r="AN35" i="20"/>
  <c r="AM35" i="20"/>
  <c r="AL35" i="20"/>
  <c r="AT205" i="13"/>
  <c r="AS205" i="13"/>
  <c r="AR205" i="13"/>
  <c r="AQ205" i="13"/>
  <c r="AP205" i="13"/>
  <c r="AO205" i="13"/>
  <c r="AN205" i="13"/>
  <c r="AM205" i="13"/>
  <c r="AL205" i="13"/>
  <c r="AT204" i="13"/>
  <c r="AS204" i="13"/>
  <c r="AR204" i="13"/>
  <c r="AQ204" i="13"/>
  <c r="AP204" i="13"/>
  <c r="AO204" i="13"/>
  <c r="AN204" i="13"/>
  <c r="AM204" i="13"/>
  <c r="AL204" i="13"/>
  <c r="AT203" i="13"/>
  <c r="AS203" i="13"/>
  <c r="AR203" i="13"/>
  <c r="AQ203" i="13"/>
  <c r="AP203" i="13"/>
  <c r="AO203" i="13"/>
  <c r="AN203" i="13"/>
  <c r="AM203" i="13"/>
  <c r="AL203" i="13"/>
  <c r="AT202" i="13"/>
  <c r="AS202" i="13"/>
  <c r="AR202" i="13"/>
  <c r="AQ202" i="13"/>
  <c r="AP202" i="13"/>
  <c r="AO202" i="13"/>
  <c r="AN202" i="13"/>
  <c r="AM202" i="13"/>
  <c r="AL202" i="13"/>
  <c r="AT201" i="13"/>
  <c r="AS201" i="13"/>
  <c r="AR201" i="13"/>
  <c r="AQ201" i="13"/>
  <c r="AP201" i="13"/>
  <c r="AO201" i="13"/>
  <c r="AN201" i="13"/>
  <c r="AM201" i="13"/>
  <c r="AL201" i="13"/>
  <c r="AT200" i="13"/>
  <c r="AS200" i="13"/>
  <c r="AR200" i="13"/>
  <c r="AQ200" i="13"/>
  <c r="AP200" i="13"/>
  <c r="AO200" i="13"/>
  <c r="AN200" i="13"/>
  <c r="AM200" i="13"/>
  <c r="AL200" i="13"/>
  <c r="AT199" i="13"/>
  <c r="AS199" i="13"/>
  <c r="AR199" i="13"/>
  <c r="AQ199" i="13"/>
  <c r="AP199" i="13"/>
  <c r="AO199" i="13"/>
  <c r="AN199" i="13"/>
  <c r="AM199" i="13"/>
  <c r="AL199" i="13"/>
  <c r="AT198" i="13"/>
  <c r="AS198" i="13"/>
  <c r="AR198" i="13"/>
  <c r="AQ198" i="13"/>
  <c r="AP198" i="13"/>
  <c r="AO198" i="13"/>
  <c r="AN198" i="13"/>
  <c r="AM198" i="13"/>
  <c r="AL198" i="13"/>
  <c r="AT197" i="13"/>
  <c r="AS197" i="13"/>
  <c r="AR197" i="13"/>
  <c r="AQ197" i="13"/>
  <c r="AP197" i="13"/>
  <c r="AO197" i="13"/>
  <c r="AN197" i="13"/>
  <c r="AM197" i="13"/>
  <c r="AL197" i="13"/>
  <c r="AT196" i="13"/>
  <c r="AS196" i="13"/>
  <c r="AR196" i="13"/>
  <c r="AQ196" i="13"/>
  <c r="AP196" i="13"/>
  <c r="AO196" i="13"/>
  <c r="AN196" i="13"/>
  <c r="AM196" i="13"/>
  <c r="AL196" i="13"/>
  <c r="AT195" i="13"/>
  <c r="AS195" i="13"/>
  <c r="AR195" i="13"/>
  <c r="AQ195" i="13"/>
  <c r="AP195" i="13"/>
  <c r="AO195" i="13"/>
  <c r="AN195" i="13"/>
  <c r="AM195" i="13"/>
  <c r="AL195" i="13"/>
  <c r="AT194" i="13"/>
  <c r="AS194" i="13"/>
  <c r="AR194" i="13"/>
  <c r="AQ194" i="13"/>
  <c r="AP194" i="13"/>
  <c r="AO194" i="13"/>
  <c r="AN194" i="13"/>
  <c r="AM194" i="13"/>
  <c r="AL194" i="13"/>
  <c r="AT193" i="13"/>
  <c r="AS193" i="13"/>
  <c r="AR193" i="13"/>
  <c r="AQ193" i="13"/>
  <c r="AP193" i="13"/>
  <c r="AO193" i="13"/>
  <c r="AN193" i="13"/>
  <c r="AM193" i="13"/>
  <c r="AL193" i="13"/>
  <c r="AT192" i="13"/>
  <c r="AS192" i="13"/>
  <c r="AR192" i="13"/>
  <c r="AQ192" i="13"/>
  <c r="AP192" i="13"/>
  <c r="AO192" i="13"/>
  <c r="AN192" i="13"/>
  <c r="AM192" i="13"/>
  <c r="AL192" i="13"/>
  <c r="AT191" i="13"/>
  <c r="AS191" i="13"/>
  <c r="AR191" i="13"/>
  <c r="AQ191" i="13"/>
  <c r="AP191" i="13"/>
  <c r="AO191" i="13"/>
  <c r="AN191" i="13"/>
  <c r="AM191" i="13"/>
  <c r="AL191" i="13"/>
  <c r="AT190" i="13"/>
  <c r="AS190" i="13"/>
  <c r="AR190" i="13"/>
  <c r="AQ190" i="13"/>
  <c r="AP190" i="13"/>
  <c r="AO190" i="13"/>
  <c r="AN190" i="13"/>
  <c r="AM190" i="13"/>
  <c r="AL190" i="13"/>
  <c r="AT189" i="13"/>
  <c r="AS189" i="13"/>
  <c r="AR189" i="13"/>
  <c r="AQ189" i="13"/>
  <c r="AP189" i="13"/>
  <c r="AO189" i="13"/>
  <c r="AN189" i="13"/>
  <c r="AM189" i="13"/>
  <c r="AL189" i="13"/>
  <c r="AT188" i="13"/>
  <c r="AS188" i="13"/>
  <c r="AR188" i="13"/>
  <c r="AQ188" i="13"/>
  <c r="AP188" i="13"/>
  <c r="AO188" i="13"/>
  <c r="AN188" i="13"/>
  <c r="AM188" i="13"/>
  <c r="AL188" i="13"/>
  <c r="AT187" i="13"/>
  <c r="AS187" i="13"/>
  <c r="AR187" i="13"/>
  <c r="AQ187" i="13"/>
  <c r="AP187" i="13"/>
  <c r="AO187" i="13"/>
  <c r="AN187" i="13"/>
  <c r="AM187" i="13"/>
  <c r="AL187" i="13"/>
  <c r="AT186" i="13"/>
  <c r="AS186" i="13"/>
  <c r="AR186" i="13"/>
  <c r="AQ186" i="13"/>
  <c r="AP186" i="13"/>
  <c r="AO186" i="13"/>
  <c r="AN186" i="13"/>
  <c r="AM186" i="13"/>
  <c r="AL186" i="13"/>
  <c r="AT185" i="13"/>
  <c r="AS185" i="13"/>
  <c r="AR185" i="13"/>
  <c r="AQ185" i="13"/>
  <c r="AP185" i="13"/>
  <c r="AO185" i="13"/>
  <c r="AN185" i="13"/>
  <c r="AM185" i="13"/>
  <c r="AL185" i="13"/>
  <c r="AT184" i="13"/>
  <c r="AS184" i="13"/>
  <c r="AR184" i="13"/>
  <c r="AQ184" i="13"/>
  <c r="AP184" i="13"/>
  <c r="AO184" i="13"/>
  <c r="AN184" i="13"/>
  <c r="AM184" i="13"/>
  <c r="AL184" i="13"/>
  <c r="AT183" i="13"/>
  <c r="AS183" i="13"/>
  <c r="AR183" i="13"/>
  <c r="AQ183" i="13"/>
  <c r="AP183" i="13"/>
  <c r="AO183" i="13"/>
  <c r="AN183" i="13"/>
  <c r="AM183" i="13"/>
  <c r="AL183" i="13"/>
  <c r="AT182" i="13"/>
  <c r="AS182" i="13"/>
  <c r="AR182" i="13"/>
  <c r="AQ182" i="13"/>
  <c r="AP182" i="13"/>
  <c r="AO182" i="13"/>
  <c r="AN182" i="13"/>
  <c r="AM182" i="13"/>
  <c r="AL182" i="13"/>
  <c r="AT181" i="13"/>
  <c r="AS181" i="13"/>
  <c r="AR181" i="13"/>
  <c r="AQ181" i="13"/>
  <c r="AP181" i="13"/>
  <c r="AO181" i="13"/>
  <c r="AN181" i="13"/>
  <c r="AM181" i="13"/>
  <c r="AL181" i="13"/>
  <c r="AT180" i="13"/>
  <c r="AS180" i="13"/>
  <c r="AR180" i="13"/>
  <c r="AQ180" i="13"/>
  <c r="AP180" i="13"/>
  <c r="AO180" i="13"/>
  <c r="AN180" i="13"/>
  <c r="AM180" i="13"/>
  <c r="AL180" i="13"/>
  <c r="AT179" i="13"/>
  <c r="AS179" i="13"/>
  <c r="AR179" i="13"/>
  <c r="AQ179" i="13"/>
  <c r="AP179" i="13"/>
  <c r="AO179" i="13"/>
  <c r="AN179" i="13"/>
  <c r="AM179" i="13"/>
  <c r="AL179" i="13"/>
  <c r="AT178" i="13"/>
  <c r="AS178" i="13"/>
  <c r="AR178" i="13"/>
  <c r="AQ178" i="13"/>
  <c r="AP178" i="13"/>
  <c r="AO178" i="13"/>
  <c r="AN178" i="13"/>
  <c r="AM178" i="13"/>
  <c r="AL178" i="13"/>
  <c r="AT177" i="13"/>
  <c r="AS177" i="13"/>
  <c r="AR177" i="13"/>
  <c r="AQ177" i="13"/>
  <c r="AP177" i="13"/>
  <c r="AO177" i="13"/>
  <c r="AN177" i="13"/>
  <c r="AM177" i="13"/>
  <c r="AL177" i="13"/>
  <c r="AT176" i="13"/>
  <c r="AS176" i="13"/>
  <c r="AR176" i="13"/>
  <c r="AQ176" i="13"/>
  <c r="AP176" i="13"/>
  <c r="AO176" i="13"/>
  <c r="AN176" i="13"/>
  <c r="AM176" i="13"/>
  <c r="AL176" i="13"/>
  <c r="AT175" i="13"/>
  <c r="AS175" i="13"/>
  <c r="AR175" i="13"/>
  <c r="AQ175" i="13"/>
  <c r="AP175" i="13"/>
  <c r="AO175" i="13"/>
  <c r="AN175" i="13"/>
  <c r="AM175" i="13"/>
  <c r="AL175" i="13"/>
  <c r="AT174" i="13"/>
  <c r="AS174" i="13"/>
  <c r="AR174" i="13"/>
  <c r="AQ174" i="13"/>
  <c r="AP174" i="13"/>
  <c r="AO174" i="13"/>
  <c r="AN174" i="13"/>
  <c r="AM174" i="13"/>
  <c r="AL174" i="13"/>
  <c r="AT173" i="13"/>
  <c r="AS173" i="13"/>
  <c r="AR173" i="13"/>
  <c r="AQ173" i="13"/>
  <c r="AP173" i="13"/>
  <c r="AO173" i="13"/>
  <c r="AN173" i="13"/>
  <c r="AM173" i="13"/>
  <c r="AL173" i="13"/>
  <c r="AT172" i="13"/>
  <c r="AS172" i="13"/>
  <c r="AR172" i="13"/>
  <c r="AQ172" i="13"/>
  <c r="AP172" i="13"/>
  <c r="AO172" i="13"/>
  <c r="AN172" i="13"/>
  <c r="AM172" i="13"/>
  <c r="AL172" i="13"/>
  <c r="AT171" i="13"/>
  <c r="AS171" i="13"/>
  <c r="AR171" i="13"/>
  <c r="AQ171" i="13"/>
  <c r="AP171" i="13"/>
  <c r="AO171" i="13"/>
  <c r="AN171" i="13"/>
  <c r="AM171" i="13"/>
  <c r="AL171" i="13"/>
  <c r="AT170" i="13"/>
  <c r="AS170" i="13"/>
  <c r="AR170" i="13"/>
  <c r="AQ170" i="13"/>
  <c r="AP170" i="13"/>
  <c r="AO170" i="13"/>
  <c r="AN170" i="13"/>
  <c r="AM170" i="13"/>
  <c r="AL170" i="13"/>
  <c r="AT169" i="13"/>
  <c r="AS169" i="13"/>
  <c r="AR169" i="13"/>
  <c r="AQ169" i="13"/>
  <c r="AP169" i="13"/>
  <c r="AO169" i="13"/>
  <c r="AN169" i="13"/>
  <c r="AM169" i="13"/>
  <c r="AL169" i="13"/>
  <c r="AT168" i="13"/>
  <c r="AS168" i="13"/>
  <c r="AR168" i="13"/>
  <c r="AQ168" i="13"/>
  <c r="AP168" i="13"/>
  <c r="AO168" i="13"/>
  <c r="AN168" i="13"/>
  <c r="AM168" i="13"/>
  <c r="AL168" i="13"/>
  <c r="AT167" i="13"/>
  <c r="AS167" i="13"/>
  <c r="AR167" i="13"/>
  <c r="AQ167" i="13"/>
  <c r="AP167" i="13"/>
  <c r="AO167" i="13"/>
  <c r="AN167" i="13"/>
  <c r="AM167" i="13"/>
  <c r="AL167" i="13"/>
  <c r="AT166" i="13"/>
  <c r="AS166" i="13"/>
  <c r="AR166" i="13"/>
  <c r="AQ166" i="13"/>
  <c r="AP166" i="13"/>
  <c r="AO166" i="13"/>
  <c r="AN166" i="13"/>
  <c r="AM166" i="13"/>
  <c r="AL166" i="13"/>
  <c r="AT165" i="13"/>
  <c r="AS165" i="13"/>
  <c r="AR165" i="13"/>
  <c r="AQ165" i="13"/>
  <c r="AP165" i="13"/>
  <c r="AO165" i="13"/>
  <c r="AN165" i="13"/>
  <c r="AM165" i="13"/>
  <c r="AL165" i="13"/>
  <c r="AT164" i="13"/>
  <c r="AS164" i="13"/>
  <c r="AR164" i="13"/>
  <c r="AQ164" i="13"/>
  <c r="AP164" i="13"/>
  <c r="AO164" i="13"/>
  <c r="AN164" i="13"/>
  <c r="AM164" i="13"/>
  <c r="AL164" i="13"/>
  <c r="AT163" i="13"/>
  <c r="AS163" i="13"/>
  <c r="AR163" i="13"/>
  <c r="AQ163" i="13"/>
  <c r="AP163" i="13"/>
  <c r="AO163" i="13"/>
  <c r="AN163" i="13"/>
  <c r="AM163" i="13"/>
  <c r="AL163" i="13"/>
  <c r="AT162" i="13"/>
  <c r="AS162" i="13"/>
  <c r="AR162" i="13"/>
  <c r="AQ162" i="13"/>
  <c r="AP162" i="13"/>
  <c r="AO162" i="13"/>
  <c r="AN162" i="13"/>
  <c r="AM162" i="13"/>
  <c r="AL162" i="13"/>
  <c r="AT161" i="13"/>
  <c r="AS161" i="13"/>
  <c r="AR161" i="13"/>
  <c r="AQ161" i="13"/>
  <c r="AP161" i="13"/>
  <c r="AO161" i="13"/>
  <c r="AN161" i="13"/>
  <c r="AM161" i="13"/>
  <c r="AL161" i="13"/>
  <c r="AT160" i="13"/>
  <c r="AS160" i="13"/>
  <c r="AR160" i="13"/>
  <c r="AQ160" i="13"/>
  <c r="AP160" i="13"/>
  <c r="AO160" i="13"/>
  <c r="AN160" i="13"/>
  <c r="AM160" i="13"/>
  <c r="AL160" i="13"/>
  <c r="AT159" i="13"/>
  <c r="AS159" i="13"/>
  <c r="AR159" i="13"/>
  <c r="AQ159" i="13"/>
  <c r="AP159" i="13"/>
  <c r="AO159" i="13"/>
  <c r="AN159" i="13"/>
  <c r="AM159" i="13"/>
  <c r="AL159" i="13"/>
  <c r="AT158" i="13"/>
  <c r="AS158" i="13"/>
  <c r="AR158" i="13"/>
  <c r="AQ158" i="13"/>
  <c r="AP158" i="13"/>
  <c r="AO158" i="13"/>
  <c r="AN158" i="13"/>
  <c r="AM158" i="13"/>
  <c r="AL158" i="13"/>
  <c r="AT157" i="13"/>
  <c r="AS157" i="13"/>
  <c r="AR157" i="13"/>
  <c r="AQ157" i="13"/>
  <c r="AP157" i="13"/>
  <c r="AO157" i="13"/>
  <c r="AN157" i="13"/>
  <c r="AM157" i="13"/>
  <c r="AL157" i="13"/>
  <c r="AT156" i="13"/>
  <c r="AS156" i="13"/>
  <c r="AR156" i="13"/>
  <c r="AQ156" i="13"/>
  <c r="AP156" i="13"/>
  <c r="AO156" i="13"/>
  <c r="AN156" i="13"/>
  <c r="AM156" i="13"/>
  <c r="AL156" i="13"/>
  <c r="AT155" i="13"/>
  <c r="AS155" i="13"/>
  <c r="AR155" i="13"/>
  <c r="AQ155" i="13"/>
  <c r="AP155" i="13"/>
  <c r="AO155" i="13"/>
  <c r="AN155" i="13"/>
  <c r="AM155" i="13"/>
  <c r="AL155" i="13"/>
  <c r="AT154" i="13"/>
  <c r="AS154" i="13"/>
  <c r="AR154" i="13"/>
  <c r="AQ154" i="13"/>
  <c r="AP154" i="13"/>
  <c r="AO154" i="13"/>
  <c r="AN154" i="13"/>
  <c r="AM154" i="13"/>
  <c r="AL154" i="13"/>
  <c r="AT153" i="13"/>
  <c r="AS153" i="13"/>
  <c r="AR153" i="13"/>
  <c r="AQ153" i="13"/>
  <c r="AP153" i="13"/>
  <c r="AO153" i="13"/>
  <c r="AN153" i="13"/>
  <c r="AM153" i="13"/>
  <c r="AL153" i="13"/>
  <c r="AT152" i="13"/>
  <c r="AS152" i="13"/>
  <c r="AR152" i="13"/>
  <c r="AQ152" i="13"/>
  <c r="AP152" i="13"/>
  <c r="AO152" i="13"/>
  <c r="AN152" i="13"/>
  <c r="AM152" i="13"/>
  <c r="AL152" i="13"/>
  <c r="AT151" i="13"/>
  <c r="AS151" i="13"/>
  <c r="AR151" i="13"/>
  <c r="AQ151" i="13"/>
  <c r="AP151" i="13"/>
  <c r="AO151" i="13"/>
  <c r="AN151" i="13"/>
  <c r="AM151" i="13"/>
  <c r="AL151" i="13"/>
  <c r="AT150" i="13"/>
  <c r="AS150" i="13"/>
  <c r="AR150" i="13"/>
  <c r="AQ150" i="13"/>
  <c r="AP150" i="13"/>
  <c r="AO150" i="13"/>
  <c r="AN150" i="13"/>
  <c r="AM150" i="13"/>
  <c r="AL150" i="13"/>
  <c r="AT149" i="13"/>
  <c r="AS149" i="13"/>
  <c r="AR149" i="13"/>
  <c r="AQ149" i="13"/>
  <c r="AP149" i="13"/>
  <c r="AO149" i="13"/>
  <c r="AN149" i="13"/>
  <c r="AM149" i="13"/>
  <c r="AL149" i="13"/>
  <c r="AT148" i="13"/>
  <c r="AS148" i="13"/>
  <c r="AR148" i="13"/>
  <c r="AQ148" i="13"/>
  <c r="AP148" i="13"/>
  <c r="AO148" i="13"/>
  <c r="AN148" i="13"/>
  <c r="AM148" i="13"/>
  <c r="AL148" i="13"/>
  <c r="AT147" i="13"/>
  <c r="AS147" i="13"/>
  <c r="AR147" i="13"/>
  <c r="AQ147" i="13"/>
  <c r="AP147" i="13"/>
  <c r="AO147" i="13"/>
  <c r="AN147" i="13"/>
  <c r="AM147" i="13"/>
  <c r="AL147" i="13"/>
  <c r="AT146" i="13"/>
  <c r="AS146" i="13"/>
  <c r="AR146" i="13"/>
  <c r="AQ146" i="13"/>
  <c r="AP146" i="13"/>
  <c r="AO146" i="13"/>
  <c r="AN146" i="13"/>
  <c r="AM146" i="13"/>
  <c r="AL146" i="13"/>
  <c r="AT145" i="13"/>
  <c r="AS145" i="13"/>
  <c r="AR145" i="13"/>
  <c r="AQ145" i="13"/>
  <c r="AP145" i="13"/>
  <c r="AO145" i="13"/>
  <c r="AN145" i="13"/>
  <c r="AM145" i="13"/>
  <c r="AL145" i="13"/>
  <c r="AT144" i="13"/>
  <c r="AS144" i="13"/>
  <c r="AR144" i="13"/>
  <c r="AQ144" i="13"/>
  <c r="AP144" i="13"/>
  <c r="AO144" i="13"/>
  <c r="AN144" i="13"/>
  <c r="AM144" i="13"/>
  <c r="AL144" i="13"/>
  <c r="AT143" i="13"/>
  <c r="AS143" i="13"/>
  <c r="AR143" i="13"/>
  <c r="AQ143" i="13"/>
  <c r="AP143" i="13"/>
  <c r="AO143" i="13"/>
  <c r="AN143" i="13"/>
  <c r="AM143" i="13"/>
  <c r="AL143" i="13"/>
  <c r="AT142" i="13"/>
  <c r="AS142" i="13"/>
  <c r="AR142" i="13"/>
  <c r="AQ142" i="13"/>
  <c r="AP142" i="13"/>
  <c r="AO142" i="13"/>
  <c r="AN142" i="13"/>
  <c r="AM142" i="13"/>
  <c r="AL142" i="13"/>
  <c r="AT141" i="13"/>
  <c r="AS141" i="13"/>
  <c r="AR141" i="13"/>
  <c r="AQ141" i="13"/>
  <c r="AP141" i="13"/>
  <c r="AO141" i="13"/>
  <c r="AN141" i="13"/>
  <c r="AM141" i="13"/>
  <c r="AL141" i="13"/>
  <c r="AT140" i="13"/>
  <c r="AS140" i="13"/>
  <c r="AR140" i="13"/>
  <c r="AQ140" i="13"/>
  <c r="AP140" i="13"/>
  <c r="AO140" i="13"/>
  <c r="AN140" i="13"/>
  <c r="AM140" i="13"/>
  <c r="AL140" i="13"/>
  <c r="AT139" i="13"/>
  <c r="AS139" i="13"/>
  <c r="AR139" i="13"/>
  <c r="AQ139" i="13"/>
  <c r="AP139" i="13"/>
  <c r="AO139" i="13"/>
  <c r="AN139" i="13"/>
  <c r="AM139" i="13"/>
  <c r="AL139" i="13"/>
  <c r="AT138" i="13"/>
  <c r="AS138" i="13"/>
  <c r="AR138" i="13"/>
  <c r="AQ138" i="13"/>
  <c r="AP138" i="13"/>
  <c r="AO138" i="13"/>
  <c r="AN138" i="13"/>
  <c r="AM138" i="13"/>
  <c r="AL138" i="13"/>
  <c r="AT137" i="13"/>
  <c r="AS137" i="13"/>
  <c r="AR137" i="13"/>
  <c r="AQ137" i="13"/>
  <c r="AP137" i="13"/>
  <c r="AO137" i="13"/>
  <c r="AN137" i="13"/>
  <c r="AM137" i="13"/>
  <c r="AL137" i="13"/>
  <c r="AT136" i="13"/>
  <c r="AS136" i="13"/>
  <c r="AR136" i="13"/>
  <c r="AQ136" i="13"/>
  <c r="AP136" i="13"/>
  <c r="AO136" i="13"/>
  <c r="AN136" i="13"/>
  <c r="AM136" i="13"/>
  <c r="AL136" i="13"/>
  <c r="AT135" i="13"/>
  <c r="AS135" i="13"/>
  <c r="AR135" i="13"/>
  <c r="AQ135" i="13"/>
  <c r="AP135" i="13"/>
  <c r="AO135" i="13"/>
  <c r="AN135" i="13"/>
  <c r="AM135" i="13"/>
  <c r="AL135" i="13"/>
  <c r="AT134" i="13"/>
  <c r="AS134" i="13"/>
  <c r="AR134" i="13"/>
  <c r="AQ134" i="13"/>
  <c r="AP134" i="13"/>
  <c r="AO134" i="13"/>
  <c r="AN134" i="13"/>
  <c r="AM134" i="13"/>
  <c r="AL134" i="13"/>
  <c r="AT133" i="13"/>
  <c r="AS133" i="13"/>
  <c r="AR133" i="13"/>
  <c r="AQ133" i="13"/>
  <c r="AP133" i="13"/>
  <c r="AO133" i="13"/>
  <c r="AN133" i="13"/>
  <c r="AM133" i="13"/>
  <c r="AL133" i="13"/>
  <c r="AT132" i="13"/>
  <c r="AS132" i="13"/>
  <c r="AR132" i="13"/>
  <c r="AQ132" i="13"/>
  <c r="AP132" i="13"/>
  <c r="AO132" i="13"/>
  <c r="AN132" i="13"/>
  <c r="AM132" i="13"/>
  <c r="AL132" i="13"/>
  <c r="AT131" i="13"/>
  <c r="AS131" i="13"/>
  <c r="AR131" i="13"/>
  <c r="AQ131" i="13"/>
  <c r="AP131" i="13"/>
  <c r="AO131" i="13"/>
  <c r="AN131" i="13"/>
  <c r="AM131" i="13"/>
  <c r="AL131" i="13"/>
  <c r="AT130" i="13"/>
  <c r="AS130" i="13"/>
  <c r="AR130" i="13"/>
  <c r="AQ130" i="13"/>
  <c r="AP130" i="13"/>
  <c r="AO130" i="13"/>
  <c r="AN130" i="13"/>
  <c r="AM130" i="13"/>
  <c r="AL130" i="13"/>
  <c r="AT129" i="13"/>
  <c r="AS129" i="13"/>
  <c r="AR129" i="13"/>
  <c r="AQ129" i="13"/>
  <c r="AP129" i="13"/>
  <c r="AO129" i="13"/>
  <c r="AN129" i="13"/>
  <c r="AM129" i="13"/>
  <c r="AL129" i="13"/>
  <c r="AT128" i="13"/>
  <c r="AS128" i="13"/>
  <c r="AR128" i="13"/>
  <c r="AQ128" i="13"/>
  <c r="AP128" i="13"/>
  <c r="AO128" i="13"/>
  <c r="AN128" i="13"/>
  <c r="AM128" i="13"/>
  <c r="AL128" i="13"/>
  <c r="AT127" i="13"/>
  <c r="AS127" i="13"/>
  <c r="AR127" i="13"/>
  <c r="AQ127" i="13"/>
  <c r="AP127" i="13"/>
  <c r="AO127" i="13"/>
  <c r="AN127" i="13"/>
  <c r="AM127" i="13"/>
  <c r="AL127" i="13"/>
  <c r="AT126" i="13"/>
  <c r="AS126" i="13"/>
  <c r="AR126" i="13"/>
  <c r="AQ126" i="13"/>
  <c r="AP126" i="13"/>
  <c r="AO126" i="13"/>
  <c r="AN126" i="13"/>
  <c r="AM126" i="13"/>
  <c r="AL126" i="13"/>
  <c r="AT125" i="13"/>
  <c r="AS125" i="13"/>
  <c r="AR125" i="13"/>
  <c r="AQ125" i="13"/>
  <c r="AP125" i="13"/>
  <c r="AO125" i="13"/>
  <c r="AN125" i="13"/>
  <c r="AM125" i="13"/>
  <c r="AL125" i="13"/>
  <c r="AT124" i="13"/>
  <c r="AS124" i="13"/>
  <c r="AR124" i="13"/>
  <c r="AQ124" i="13"/>
  <c r="AP124" i="13"/>
  <c r="AO124" i="13"/>
  <c r="AN124" i="13"/>
  <c r="AM124" i="13"/>
  <c r="AL124" i="13"/>
  <c r="AT123" i="13"/>
  <c r="AS123" i="13"/>
  <c r="AR123" i="13"/>
  <c r="AQ123" i="13"/>
  <c r="AP123" i="13"/>
  <c r="AO123" i="13"/>
  <c r="AN123" i="13"/>
  <c r="AM123" i="13"/>
  <c r="AL123" i="13"/>
  <c r="AT122" i="13"/>
  <c r="AS122" i="13"/>
  <c r="AR122" i="13"/>
  <c r="AQ122" i="13"/>
  <c r="AP122" i="13"/>
  <c r="AO122" i="13"/>
  <c r="AN122" i="13"/>
  <c r="AM122" i="13"/>
  <c r="AL122" i="13"/>
  <c r="AT121" i="13"/>
  <c r="AS121" i="13"/>
  <c r="AR121" i="13"/>
  <c r="AQ121" i="13"/>
  <c r="AP121" i="13"/>
  <c r="AO121" i="13"/>
  <c r="AN121" i="13"/>
  <c r="AM121" i="13"/>
  <c r="AL121" i="13"/>
  <c r="AT120" i="13"/>
  <c r="AS120" i="13"/>
  <c r="AR120" i="13"/>
  <c r="AQ120" i="13"/>
  <c r="AP120" i="13"/>
  <c r="AO120" i="13"/>
  <c r="AN120" i="13"/>
  <c r="AM120" i="13"/>
  <c r="AL120" i="13"/>
  <c r="AT119" i="13"/>
  <c r="AS119" i="13"/>
  <c r="AR119" i="13"/>
  <c r="AQ119" i="13"/>
  <c r="AP119" i="13"/>
  <c r="AO119" i="13"/>
  <c r="AN119" i="13"/>
  <c r="AM119" i="13"/>
  <c r="AL119" i="13"/>
  <c r="AT118" i="13"/>
  <c r="AS118" i="13"/>
  <c r="AR118" i="13"/>
  <c r="AQ118" i="13"/>
  <c r="AP118" i="13"/>
  <c r="AO118" i="13"/>
  <c r="AN118" i="13"/>
  <c r="AM118" i="13"/>
  <c r="AL118" i="13"/>
  <c r="AT117" i="13"/>
  <c r="AS117" i="13"/>
  <c r="AR117" i="13"/>
  <c r="AQ117" i="13"/>
  <c r="AP117" i="13"/>
  <c r="AO117" i="13"/>
  <c r="AN117" i="13"/>
  <c r="AM117" i="13"/>
  <c r="AL117" i="13"/>
  <c r="AT116" i="13"/>
  <c r="AS116" i="13"/>
  <c r="AR116" i="13"/>
  <c r="AQ116" i="13"/>
  <c r="AP116" i="13"/>
  <c r="AO116" i="13"/>
  <c r="AN116" i="13"/>
  <c r="AM116" i="13"/>
  <c r="AL116" i="13"/>
  <c r="AT115" i="13"/>
  <c r="AS115" i="13"/>
  <c r="AR115" i="13"/>
  <c r="AQ115" i="13"/>
  <c r="AP115" i="13"/>
  <c r="AO115" i="13"/>
  <c r="AN115" i="13"/>
  <c r="AM115" i="13"/>
  <c r="AL115" i="13"/>
  <c r="AT114" i="13"/>
  <c r="AS114" i="13"/>
  <c r="AR114" i="13"/>
  <c r="AQ114" i="13"/>
  <c r="AP114" i="13"/>
  <c r="AO114" i="13"/>
  <c r="AN114" i="13"/>
  <c r="AM114" i="13"/>
  <c r="AL114" i="13"/>
  <c r="AT113" i="13"/>
  <c r="AS113" i="13"/>
  <c r="AR113" i="13"/>
  <c r="AQ113" i="13"/>
  <c r="AP113" i="13"/>
  <c r="AO113" i="13"/>
  <c r="AN113" i="13"/>
  <c r="AM113" i="13"/>
  <c r="AL113" i="13"/>
  <c r="AT112" i="13"/>
  <c r="AS112" i="13"/>
  <c r="AR112" i="13"/>
  <c r="AQ112" i="13"/>
  <c r="AP112" i="13"/>
  <c r="AO112" i="13"/>
  <c r="AN112" i="13"/>
  <c r="AM112" i="13"/>
  <c r="AL112" i="13"/>
  <c r="AT111" i="13"/>
  <c r="AS111" i="13"/>
  <c r="AR111" i="13"/>
  <c r="AQ111" i="13"/>
  <c r="AP111" i="13"/>
  <c r="AO111" i="13"/>
  <c r="AN111" i="13"/>
  <c r="AM111" i="13"/>
  <c r="AL111" i="13"/>
  <c r="AT110" i="13"/>
  <c r="AS110" i="13"/>
  <c r="AR110" i="13"/>
  <c r="AQ110" i="13"/>
  <c r="AP110" i="13"/>
  <c r="AO110" i="13"/>
  <c r="AN110" i="13"/>
  <c r="AM110" i="13"/>
  <c r="AL110" i="13"/>
  <c r="AT109" i="13"/>
  <c r="AS109" i="13"/>
  <c r="AR109" i="13"/>
  <c r="AQ109" i="13"/>
  <c r="AP109" i="13"/>
  <c r="AO109" i="13"/>
  <c r="AN109" i="13"/>
  <c r="AM109" i="13"/>
  <c r="AL109" i="13"/>
  <c r="AT108" i="13"/>
  <c r="AS108" i="13"/>
  <c r="AR108" i="13"/>
  <c r="AQ108" i="13"/>
  <c r="AP108" i="13"/>
  <c r="AO108" i="13"/>
  <c r="AN108" i="13"/>
  <c r="AM108" i="13"/>
  <c r="AL108" i="13"/>
  <c r="AT107" i="13"/>
  <c r="AS107" i="13"/>
  <c r="AR107" i="13"/>
  <c r="AQ107" i="13"/>
  <c r="AP107" i="13"/>
  <c r="AO107" i="13"/>
  <c r="AN107" i="13"/>
  <c r="AM107" i="13"/>
  <c r="AL107" i="13"/>
  <c r="AT106" i="13"/>
  <c r="AS106" i="13"/>
  <c r="AR106" i="13"/>
  <c r="AQ106" i="13"/>
  <c r="AP106" i="13"/>
  <c r="AO106" i="13"/>
  <c r="AN106" i="13"/>
  <c r="AM106" i="13"/>
  <c r="AL106" i="13"/>
  <c r="AT105" i="13"/>
  <c r="AS105" i="13"/>
  <c r="AR105" i="13"/>
  <c r="AQ105" i="13"/>
  <c r="AP105" i="13"/>
  <c r="AO105" i="13"/>
  <c r="AN105" i="13"/>
  <c r="AM105" i="13"/>
  <c r="AL105" i="13"/>
  <c r="AT104" i="13"/>
  <c r="AS104" i="13"/>
  <c r="AR104" i="13"/>
  <c r="AQ104" i="13"/>
  <c r="AP104" i="13"/>
  <c r="AO104" i="13"/>
  <c r="AN104" i="13"/>
  <c r="AM104" i="13"/>
  <c r="AL104" i="13"/>
  <c r="AT103" i="13"/>
  <c r="AS103" i="13"/>
  <c r="AR103" i="13"/>
  <c r="AQ103" i="13"/>
  <c r="AP103" i="13"/>
  <c r="AO103" i="13"/>
  <c r="AN103" i="13"/>
  <c r="AM103" i="13"/>
  <c r="AL103" i="13"/>
  <c r="AT102" i="13"/>
  <c r="AS102" i="13"/>
  <c r="AR102" i="13"/>
  <c r="AQ102" i="13"/>
  <c r="AP102" i="13"/>
  <c r="AO102" i="13"/>
  <c r="AN102" i="13"/>
  <c r="AM102" i="13"/>
  <c r="AL102" i="13"/>
  <c r="AT101" i="13"/>
  <c r="AS101" i="13"/>
  <c r="AR101" i="13"/>
  <c r="AQ101" i="13"/>
  <c r="AP101" i="13"/>
  <c r="AO101" i="13"/>
  <c r="AN101" i="13"/>
  <c r="AM101" i="13"/>
  <c r="AL101" i="13"/>
  <c r="AT100" i="13"/>
  <c r="AS100" i="13"/>
  <c r="AR100" i="13"/>
  <c r="AQ100" i="13"/>
  <c r="AP100" i="13"/>
  <c r="AO100" i="13"/>
  <c r="AN100" i="13"/>
  <c r="AM100" i="13"/>
  <c r="AL100" i="13"/>
  <c r="AT99" i="13"/>
  <c r="AS99" i="13"/>
  <c r="AR99" i="13"/>
  <c r="AQ99" i="13"/>
  <c r="AP99" i="13"/>
  <c r="AO99" i="13"/>
  <c r="AN99" i="13"/>
  <c r="AM99" i="13"/>
  <c r="AL99" i="13"/>
  <c r="AT98" i="13"/>
  <c r="AS98" i="13"/>
  <c r="AR98" i="13"/>
  <c r="AQ98" i="13"/>
  <c r="AP98" i="13"/>
  <c r="AO98" i="13"/>
  <c r="AN98" i="13"/>
  <c r="AM98" i="13"/>
  <c r="AL98" i="13"/>
  <c r="AT97" i="13"/>
  <c r="AS97" i="13"/>
  <c r="AR97" i="13"/>
  <c r="AQ97" i="13"/>
  <c r="AP97" i="13"/>
  <c r="AO97" i="13"/>
  <c r="AN97" i="13"/>
  <c r="AM97" i="13"/>
  <c r="AL97" i="13"/>
  <c r="AT96" i="13"/>
  <c r="AS96" i="13"/>
  <c r="AR96" i="13"/>
  <c r="AQ96" i="13"/>
  <c r="AP96" i="13"/>
  <c r="AO96" i="13"/>
  <c r="AN96" i="13"/>
  <c r="AM96" i="13"/>
  <c r="AL96" i="13"/>
  <c r="AT95" i="13"/>
  <c r="AS95" i="13"/>
  <c r="AR95" i="13"/>
  <c r="AQ95" i="13"/>
  <c r="AP95" i="13"/>
  <c r="AO95" i="13"/>
  <c r="AN95" i="13"/>
  <c r="AM95" i="13"/>
  <c r="AL95" i="13"/>
  <c r="AT94" i="13"/>
  <c r="AS94" i="13"/>
  <c r="AR94" i="13"/>
  <c r="AQ94" i="13"/>
  <c r="AP94" i="13"/>
  <c r="AO94" i="13"/>
  <c r="AN94" i="13"/>
  <c r="AM94" i="13"/>
  <c r="AL94" i="13"/>
  <c r="AT93" i="13"/>
  <c r="AS93" i="13"/>
  <c r="AR93" i="13"/>
  <c r="AQ93" i="13"/>
  <c r="AP93" i="13"/>
  <c r="AO93" i="13"/>
  <c r="AN93" i="13"/>
  <c r="AM93" i="13"/>
  <c r="AL93" i="13"/>
  <c r="AT92" i="13"/>
  <c r="AS92" i="13"/>
  <c r="AR92" i="13"/>
  <c r="AQ92" i="13"/>
  <c r="AP92" i="13"/>
  <c r="AO92" i="13"/>
  <c r="AN92" i="13"/>
  <c r="AM92" i="13"/>
  <c r="AL92" i="13"/>
  <c r="AT91" i="13"/>
  <c r="AS91" i="13"/>
  <c r="AR91" i="13"/>
  <c r="AQ91" i="13"/>
  <c r="AP91" i="13"/>
  <c r="AO91" i="13"/>
  <c r="AN91" i="13"/>
  <c r="AM91" i="13"/>
  <c r="AL91" i="13"/>
  <c r="AT90" i="13"/>
  <c r="AS90" i="13"/>
  <c r="AR90" i="13"/>
  <c r="AQ90" i="13"/>
  <c r="AP90" i="13"/>
  <c r="AO90" i="13"/>
  <c r="AN90" i="13"/>
  <c r="AM90" i="13"/>
  <c r="AL90" i="13"/>
  <c r="AT89" i="13"/>
  <c r="AS89" i="13"/>
  <c r="AR89" i="13"/>
  <c r="AQ89" i="13"/>
  <c r="AP89" i="13"/>
  <c r="AO89" i="13"/>
  <c r="AN89" i="13"/>
  <c r="AM89" i="13"/>
  <c r="AL89" i="13"/>
  <c r="AT88" i="13"/>
  <c r="AS88" i="13"/>
  <c r="AR88" i="13"/>
  <c r="AQ88" i="13"/>
  <c r="AP88" i="13"/>
  <c r="AO88" i="13"/>
  <c r="AN88" i="13"/>
  <c r="AM88" i="13"/>
  <c r="AL88" i="13"/>
  <c r="AT87" i="13"/>
  <c r="AS87" i="13"/>
  <c r="AR87" i="13"/>
  <c r="AQ87" i="13"/>
  <c r="AP87" i="13"/>
  <c r="AO87" i="13"/>
  <c r="AN87" i="13"/>
  <c r="AM87" i="13"/>
  <c r="AL87" i="13"/>
  <c r="AT86" i="13"/>
  <c r="AS86" i="13"/>
  <c r="AR86" i="13"/>
  <c r="AQ86" i="13"/>
  <c r="AP86" i="13"/>
  <c r="AO86" i="13"/>
  <c r="AN86" i="13"/>
  <c r="AM86" i="13"/>
  <c r="AL86" i="13"/>
  <c r="AT85" i="13"/>
  <c r="AS85" i="13"/>
  <c r="AR85" i="13"/>
  <c r="AQ85" i="13"/>
  <c r="AP85" i="13"/>
  <c r="AO85" i="13"/>
  <c r="AN85" i="13"/>
  <c r="AM85" i="13"/>
  <c r="AL85" i="13"/>
  <c r="AT84" i="13"/>
  <c r="AS84" i="13"/>
  <c r="AR84" i="13"/>
  <c r="AQ84" i="13"/>
  <c r="AP84" i="13"/>
  <c r="AO84" i="13"/>
  <c r="AN84" i="13"/>
  <c r="AM84" i="13"/>
  <c r="AL84" i="13"/>
  <c r="AT83" i="13"/>
  <c r="AS83" i="13"/>
  <c r="AR83" i="13"/>
  <c r="AQ83" i="13"/>
  <c r="AP83" i="13"/>
  <c r="AO83" i="13"/>
  <c r="AN83" i="13"/>
  <c r="AM83" i="13"/>
  <c r="AL83" i="13"/>
  <c r="AT82" i="13"/>
  <c r="AS82" i="13"/>
  <c r="AR82" i="13"/>
  <c r="AQ82" i="13"/>
  <c r="AP82" i="13"/>
  <c r="AO82" i="13"/>
  <c r="AN82" i="13"/>
  <c r="AM82" i="13"/>
  <c r="AL82" i="13"/>
  <c r="AT81" i="13"/>
  <c r="AS81" i="13"/>
  <c r="AR81" i="13"/>
  <c r="AQ81" i="13"/>
  <c r="AP81" i="13"/>
  <c r="AO81" i="13"/>
  <c r="AN81" i="13"/>
  <c r="AM81" i="13"/>
  <c r="AL81" i="13"/>
  <c r="AT80" i="13"/>
  <c r="AS80" i="13"/>
  <c r="AR80" i="13"/>
  <c r="AQ80" i="13"/>
  <c r="AP80" i="13"/>
  <c r="AO80" i="13"/>
  <c r="AN80" i="13"/>
  <c r="AM80" i="13"/>
  <c r="AL80" i="13"/>
  <c r="AT79" i="13"/>
  <c r="AS79" i="13"/>
  <c r="AR79" i="13"/>
  <c r="AQ79" i="13"/>
  <c r="AP79" i="13"/>
  <c r="AO79" i="13"/>
  <c r="AN79" i="13"/>
  <c r="AM79" i="13"/>
  <c r="AL79" i="13"/>
  <c r="AT78" i="13"/>
  <c r="AS78" i="13"/>
  <c r="AR78" i="13"/>
  <c r="AQ78" i="13"/>
  <c r="AP78" i="13"/>
  <c r="AO78" i="13"/>
  <c r="AN78" i="13"/>
  <c r="AM78" i="13"/>
  <c r="AL78" i="13"/>
  <c r="AT77" i="13"/>
  <c r="AS77" i="13"/>
  <c r="AR77" i="13"/>
  <c r="AQ77" i="13"/>
  <c r="AP77" i="13"/>
  <c r="AO77" i="13"/>
  <c r="AN77" i="13"/>
  <c r="AM77" i="13"/>
  <c r="AL77" i="13"/>
  <c r="AT76" i="13"/>
  <c r="AS76" i="13"/>
  <c r="AR76" i="13"/>
  <c r="AQ76" i="13"/>
  <c r="AP76" i="13"/>
  <c r="AO76" i="13"/>
  <c r="AN76" i="13"/>
  <c r="AM76" i="13"/>
  <c r="AL76" i="13"/>
  <c r="AT75" i="13"/>
  <c r="AS75" i="13"/>
  <c r="AR75" i="13"/>
  <c r="AQ75" i="13"/>
  <c r="AP75" i="13"/>
  <c r="AO75" i="13"/>
  <c r="AN75" i="13"/>
  <c r="AM75" i="13"/>
  <c r="AL75" i="13"/>
  <c r="AT74" i="13"/>
  <c r="AS74" i="13"/>
  <c r="AR74" i="13"/>
  <c r="AQ74" i="13"/>
  <c r="AP74" i="13"/>
  <c r="AO74" i="13"/>
  <c r="AN74" i="13"/>
  <c r="AM74" i="13"/>
  <c r="AL74" i="13"/>
  <c r="AT73" i="13"/>
  <c r="AS73" i="13"/>
  <c r="AR73" i="13"/>
  <c r="AQ73" i="13"/>
  <c r="AP73" i="13"/>
  <c r="AO73" i="13"/>
  <c r="AN73" i="13"/>
  <c r="AM73" i="13"/>
  <c r="AL73" i="13"/>
  <c r="AT72" i="13"/>
  <c r="AS72" i="13"/>
  <c r="AR72" i="13"/>
  <c r="AQ72" i="13"/>
  <c r="AP72" i="13"/>
  <c r="AO72" i="13"/>
  <c r="AN72" i="13"/>
  <c r="AM72" i="13"/>
  <c r="AL72" i="13"/>
  <c r="AT71" i="13"/>
  <c r="AS71" i="13"/>
  <c r="AR71" i="13"/>
  <c r="AQ71" i="13"/>
  <c r="AP71" i="13"/>
  <c r="AO71" i="13"/>
  <c r="AN71" i="13"/>
  <c r="AM71" i="13"/>
  <c r="AL71" i="13"/>
  <c r="AT70" i="13"/>
  <c r="AS70" i="13"/>
  <c r="AR70" i="13"/>
  <c r="AQ70" i="13"/>
  <c r="AP70" i="13"/>
  <c r="AO70" i="13"/>
  <c r="AN70" i="13"/>
  <c r="AM70" i="13"/>
  <c r="AL70" i="13"/>
  <c r="AT69" i="13"/>
  <c r="AS69" i="13"/>
  <c r="AR69" i="13"/>
  <c r="AQ69" i="13"/>
  <c r="AP69" i="13"/>
  <c r="AO69" i="13"/>
  <c r="AN69" i="13"/>
  <c r="AM69" i="13"/>
  <c r="AL69" i="13"/>
  <c r="AT68" i="13"/>
  <c r="AS68" i="13"/>
  <c r="AR68" i="13"/>
  <c r="AQ68" i="13"/>
  <c r="AP68" i="13"/>
  <c r="AO68" i="13"/>
  <c r="AN68" i="13"/>
  <c r="AM68" i="13"/>
  <c r="AL68" i="13"/>
  <c r="AT67" i="13"/>
  <c r="AS67" i="13"/>
  <c r="AR67" i="13"/>
  <c r="AQ67" i="13"/>
  <c r="AP67" i="13"/>
  <c r="AO67" i="13"/>
  <c r="AN67" i="13"/>
  <c r="AM67" i="13"/>
  <c r="AL67" i="13"/>
  <c r="AT66" i="13"/>
  <c r="AS66" i="13"/>
  <c r="AR66" i="13"/>
  <c r="AQ66" i="13"/>
  <c r="AP66" i="13"/>
  <c r="AO66" i="13"/>
  <c r="AN66" i="13"/>
  <c r="AM66" i="13"/>
  <c r="AL66" i="13"/>
  <c r="AT65" i="13"/>
  <c r="AS65" i="13"/>
  <c r="AR65" i="13"/>
  <c r="AQ65" i="13"/>
  <c r="AP65" i="13"/>
  <c r="AO65" i="13"/>
  <c r="AN65" i="13"/>
  <c r="AM65" i="13"/>
  <c r="AL65" i="13"/>
  <c r="AT64" i="13"/>
  <c r="AS64" i="13"/>
  <c r="AR64" i="13"/>
  <c r="AQ64" i="13"/>
  <c r="AP64" i="13"/>
  <c r="AO64" i="13"/>
  <c r="AN64" i="13"/>
  <c r="AM64" i="13"/>
  <c r="AL64" i="13"/>
  <c r="AT63" i="13"/>
  <c r="AS63" i="13"/>
  <c r="AR63" i="13"/>
  <c r="AQ63" i="13"/>
  <c r="AP63" i="13"/>
  <c r="AO63" i="13"/>
  <c r="AN63" i="13"/>
  <c r="AM63" i="13"/>
  <c r="AL63" i="13"/>
  <c r="AT62" i="13"/>
  <c r="AS62" i="13"/>
  <c r="AR62" i="13"/>
  <c r="AQ62" i="13"/>
  <c r="AP62" i="13"/>
  <c r="AO62" i="13"/>
  <c r="AN62" i="13"/>
  <c r="AM62" i="13"/>
  <c r="AL62" i="13"/>
  <c r="AT61" i="13"/>
  <c r="AS61" i="13"/>
  <c r="AR61" i="13"/>
  <c r="AQ61" i="13"/>
  <c r="AP61" i="13"/>
  <c r="AO61" i="13"/>
  <c r="AN61" i="13"/>
  <c r="AM61" i="13"/>
  <c r="AL61" i="13"/>
  <c r="AL60" i="13"/>
  <c r="AP60" i="13"/>
  <c r="AO60" i="13"/>
  <c r="AN60" i="13"/>
  <c r="AM60" i="13"/>
  <c r="AL59" i="13"/>
  <c r="AR59" i="13" s="1"/>
  <c r="AP59" i="13"/>
  <c r="AO59" i="13"/>
  <c r="AN59" i="13"/>
  <c r="AM59" i="13"/>
  <c r="AQ59" i="13" s="1"/>
  <c r="AL58" i="13"/>
  <c r="AP58" i="13"/>
  <c r="AO58" i="13"/>
  <c r="AN58" i="13"/>
  <c r="AM58" i="13"/>
  <c r="AL57" i="13"/>
  <c r="AP57" i="13"/>
  <c r="AO57" i="13"/>
  <c r="AN57" i="13"/>
  <c r="AM57" i="13"/>
  <c r="AL56" i="13"/>
  <c r="AP56" i="13"/>
  <c r="AO56" i="13"/>
  <c r="AN56" i="13"/>
  <c r="AM56" i="13"/>
  <c r="AL55" i="13"/>
  <c r="AT55" i="13" s="1"/>
  <c r="AP55" i="13"/>
  <c r="AM55" i="13"/>
  <c r="AL54" i="13"/>
  <c r="AP54" i="13"/>
  <c r="AO54" i="13"/>
  <c r="AN54" i="13"/>
  <c r="AM54" i="13"/>
  <c r="AL53" i="13"/>
  <c r="AP53" i="13"/>
  <c r="AO53" i="13"/>
  <c r="AN53" i="13"/>
  <c r="AM53" i="13"/>
  <c r="AL52" i="13"/>
  <c r="AP52" i="13"/>
  <c r="AO52" i="13"/>
  <c r="AN52" i="13"/>
  <c r="AM52" i="13"/>
  <c r="AL51" i="13"/>
  <c r="AP51" i="13"/>
  <c r="AO51" i="13"/>
  <c r="AN51" i="13"/>
  <c r="AM51" i="13"/>
  <c r="AL50" i="13"/>
  <c r="AP50" i="13"/>
  <c r="AM50" i="13"/>
  <c r="AL49" i="13"/>
  <c r="AP49" i="13"/>
  <c r="AO49" i="13"/>
  <c r="AN49" i="13"/>
  <c r="AM49" i="13"/>
  <c r="AL48" i="13"/>
  <c r="AP48" i="13"/>
  <c r="AO48" i="13"/>
  <c r="AN48" i="13"/>
  <c r="AM48" i="13"/>
  <c r="AL47" i="13"/>
  <c r="AP47" i="13"/>
  <c r="AO47" i="13"/>
  <c r="AN47" i="13"/>
  <c r="AM47" i="13"/>
  <c r="AL46" i="13"/>
  <c r="AP46" i="13"/>
  <c r="AO46" i="13"/>
  <c r="AN46" i="13"/>
  <c r="AM46" i="13"/>
  <c r="AQ46" i="13" s="1"/>
  <c r="AL45" i="13"/>
  <c r="AP45" i="13"/>
  <c r="F86" i="13"/>
  <c r="AO45" i="13" s="1"/>
  <c r="E86" i="13"/>
  <c r="AN45" i="13" s="1"/>
  <c r="AM45" i="13"/>
  <c r="AL44" i="13"/>
  <c r="AP44" i="13"/>
  <c r="AO44" i="13"/>
  <c r="AN44" i="13"/>
  <c r="AM44" i="13"/>
  <c r="AL43" i="13"/>
  <c r="AP43" i="13"/>
  <c r="AO43" i="13"/>
  <c r="AN43" i="13"/>
  <c r="AM43" i="13"/>
  <c r="AL42" i="13"/>
  <c r="AP42" i="13"/>
  <c r="AO42" i="13"/>
  <c r="AN42" i="13"/>
  <c r="AM42" i="13"/>
  <c r="AL41" i="13"/>
  <c r="AP41" i="13"/>
  <c r="AO41" i="13"/>
  <c r="AN41" i="13"/>
  <c r="AM41" i="13"/>
  <c r="AP40" i="13"/>
  <c r="F85" i="13"/>
  <c r="E85" i="13"/>
  <c r="AN40" i="13" s="1"/>
  <c r="AM40" i="13"/>
  <c r="AL39" i="13"/>
  <c r="AP39" i="13"/>
  <c r="AO39" i="13"/>
  <c r="AN39" i="13"/>
  <c r="AM39" i="13"/>
  <c r="AL38" i="13"/>
  <c r="AP38" i="13"/>
  <c r="AO38" i="13"/>
  <c r="AN38" i="13"/>
  <c r="AM38" i="13"/>
  <c r="AL37" i="13"/>
  <c r="AP37" i="13"/>
  <c r="AO37" i="13"/>
  <c r="AN37" i="13"/>
  <c r="AM37" i="13"/>
  <c r="AL36" i="13"/>
  <c r="AP36" i="13"/>
  <c r="AO36" i="13"/>
  <c r="AN36" i="13"/>
  <c r="AM36" i="13"/>
  <c r="AL35" i="13"/>
  <c r="AP35" i="13"/>
  <c r="F84" i="13"/>
  <c r="AO35" i="13" s="1"/>
  <c r="E84" i="13"/>
  <c r="AN35" i="13" s="1"/>
  <c r="AM35" i="13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T85" i="18"/>
  <c r="AS85" i="18"/>
  <c r="AR85" i="18"/>
  <c r="AQ85" i="18"/>
  <c r="AP85" i="18"/>
  <c r="AO85" i="18"/>
  <c r="AN85" i="18"/>
  <c r="AM85" i="18"/>
  <c r="AL85" i="18"/>
  <c r="AT84" i="18"/>
  <c r="AS84" i="18"/>
  <c r="AR84" i="18"/>
  <c r="AQ84" i="18"/>
  <c r="AP84" i="18"/>
  <c r="AO84" i="18"/>
  <c r="AN84" i="18"/>
  <c r="AM84" i="18"/>
  <c r="AL84" i="18"/>
  <c r="AT83" i="18"/>
  <c r="AS83" i="18"/>
  <c r="AR83" i="18"/>
  <c r="AQ83" i="18"/>
  <c r="AP83" i="18"/>
  <c r="AO83" i="18"/>
  <c r="AN83" i="18"/>
  <c r="AM83" i="18"/>
  <c r="AL83" i="18"/>
  <c r="AT82" i="18"/>
  <c r="AS82" i="18"/>
  <c r="AR82" i="18"/>
  <c r="AQ82" i="18"/>
  <c r="AP82" i="18"/>
  <c r="AO82" i="18"/>
  <c r="AN82" i="18"/>
  <c r="AM82" i="18"/>
  <c r="AL82" i="18"/>
  <c r="AT81" i="18"/>
  <c r="AS81" i="18"/>
  <c r="AR81" i="18"/>
  <c r="AQ81" i="18"/>
  <c r="AP81" i="18"/>
  <c r="AO81" i="18"/>
  <c r="AN81" i="18"/>
  <c r="AM81" i="18"/>
  <c r="AL81" i="18"/>
  <c r="AT80" i="18"/>
  <c r="AS80" i="18"/>
  <c r="AR80" i="18"/>
  <c r="AQ80" i="18"/>
  <c r="AP80" i="18"/>
  <c r="AO80" i="18"/>
  <c r="AN80" i="18"/>
  <c r="AM80" i="18"/>
  <c r="AL80" i="18"/>
  <c r="AT79" i="18"/>
  <c r="AS79" i="18"/>
  <c r="AR79" i="18"/>
  <c r="AQ79" i="18"/>
  <c r="AP79" i="18"/>
  <c r="AO79" i="18"/>
  <c r="AN79" i="18"/>
  <c r="AM79" i="18"/>
  <c r="AL79" i="18"/>
  <c r="AT78" i="18"/>
  <c r="AS78" i="18"/>
  <c r="AR78" i="18"/>
  <c r="AQ78" i="18"/>
  <c r="AP78" i="18"/>
  <c r="AO78" i="18"/>
  <c r="AN78" i="18"/>
  <c r="AM78" i="18"/>
  <c r="AL78" i="18"/>
  <c r="AT77" i="18"/>
  <c r="AS77" i="18"/>
  <c r="AR77" i="18"/>
  <c r="AQ77" i="18"/>
  <c r="AP77" i="18"/>
  <c r="AO77" i="18"/>
  <c r="AN77" i="18"/>
  <c r="AM77" i="18"/>
  <c r="AL77" i="18"/>
  <c r="AT76" i="18"/>
  <c r="AS76" i="18"/>
  <c r="AR76" i="18"/>
  <c r="AQ76" i="18"/>
  <c r="AP76" i="18"/>
  <c r="AO76" i="18"/>
  <c r="AN76" i="18"/>
  <c r="AM76" i="18"/>
  <c r="AL76" i="18"/>
  <c r="AT75" i="18"/>
  <c r="AS75" i="18"/>
  <c r="AR75" i="18"/>
  <c r="AQ75" i="18"/>
  <c r="AP75" i="18"/>
  <c r="AO75" i="18"/>
  <c r="AN75" i="18"/>
  <c r="AM75" i="18"/>
  <c r="AL75" i="18"/>
  <c r="AT74" i="18"/>
  <c r="AS74" i="18"/>
  <c r="AR74" i="18"/>
  <c r="AQ74" i="18"/>
  <c r="AP74" i="18"/>
  <c r="AO74" i="18"/>
  <c r="AN74" i="18"/>
  <c r="AM74" i="18"/>
  <c r="AL74" i="18"/>
  <c r="AT73" i="18"/>
  <c r="AS73" i="18"/>
  <c r="AR73" i="18"/>
  <c r="AQ73" i="18"/>
  <c r="AP73" i="18"/>
  <c r="AO73" i="18"/>
  <c r="AN73" i="18"/>
  <c r="AM73" i="18"/>
  <c r="AL73" i="18"/>
  <c r="AT72" i="18"/>
  <c r="AS72" i="18"/>
  <c r="AR72" i="18"/>
  <c r="AQ72" i="18"/>
  <c r="AP72" i="18"/>
  <c r="AO72" i="18"/>
  <c r="AN72" i="18"/>
  <c r="AM72" i="18"/>
  <c r="AL72" i="18"/>
  <c r="AT71" i="18"/>
  <c r="AS71" i="18"/>
  <c r="AR71" i="18"/>
  <c r="AQ71" i="18"/>
  <c r="AP71" i="18"/>
  <c r="AO71" i="18"/>
  <c r="AN71" i="18"/>
  <c r="AM71" i="18"/>
  <c r="AL71" i="18"/>
  <c r="AT70" i="18"/>
  <c r="AS70" i="18"/>
  <c r="AR70" i="18"/>
  <c r="AQ70" i="18"/>
  <c r="AP70" i="18"/>
  <c r="AO70" i="18"/>
  <c r="AN70" i="18"/>
  <c r="AM70" i="18"/>
  <c r="AL70" i="18"/>
  <c r="AT69" i="18"/>
  <c r="AS69" i="18"/>
  <c r="AR69" i="18"/>
  <c r="AQ69" i="18"/>
  <c r="AP69" i="18"/>
  <c r="AO69" i="18"/>
  <c r="AN69" i="18"/>
  <c r="AM69" i="18"/>
  <c r="AL69" i="18"/>
  <c r="AT68" i="18"/>
  <c r="AS68" i="18"/>
  <c r="AR68" i="18"/>
  <c r="AQ68" i="18"/>
  <c r="AP68" i="18"/>
  <c r="AO68" i="18"/>
  <c r="AN68" i="18"/>
  <c r="AM68" i="18"/>
  <c r="AL68" i="18"/>
  <c r="AT67" i="18"/>
  <c r="AS67" i="18"/>
  <c r="AR67" i="18"/>
  <c r="AQ67" i="18"/>
  <c r="AP67" i="18"/>
  <c r="AO67" i="18"/>
  <c r="AN67" i="18"/>
  <c r="AM67" i="18"/>
  <c r="AL67" i="18"/>
  <c r="AT66" i="18"/>
  <c r="AS66" i="18"/>
  <c r="AR66" i="18"/>
  <c r="AQ66" i="18"/>
  <c r="AP66" i="18"/>
  <c r="AO66" i="18"/>
  <c r="AN66" i="18"/>
  <c r="AM66" i="18"/>
  <c r="AL66" i="18"/>
  <c r="AT65" i="18"/>
  <c r="AS65" i="18"/>
  <c r="AR65" i="18"/>
  <c r="AQ65" i="18"/>
  <c r="AP65" i="18"/>
  <c r="AO65" i="18"/>
  <c r="AN65" i="18"/>
  <c r="AM65" i="18"/>
  <c r="AL65" i="18"/>
  <c r="AT64" i="18"/>
  <c r="AS64" i="18"/>
  <c r="AR64" i="18"/>
  <c r="AQ64" i="18"/>
  <c r="AP64" i="18"/>
  <c r="AO64" i="18"/>
  <c r="AN64" i="18"/>
  <c r="AM64" i="18"/>
  <c r="AL64" i="18"/>
  <c r="AT63" i="18"/>
  <c r="AS63" i="18"/>
  <c r="AR63" i="18"/>
  <c r="AQ63" i="18"/>
  <c r="AP63" i="18"/>
  <c r="AO63" i="18"/>
  <c r="AN63" i="18"/>
  <c r="AM63" i="18"/>
  <c r="AL63" i="18"/>
  <c r="AT62" i="18"/>
  <c r="AS62" i="18"/>
  <c r="AR62" i="18"/>
  <c r="AQ62" i="18"/>
  <c r="AP62" i="18"/>
  <c r="AO62" i="18"/>
  <c r="AN62" i="18"/>
  <c r="AM62" i="18"/>
  <c r="AL62" i="18"/>
  <c r="AT61" i="18"/>
  <c r="AS61" i="18"/>
  <c r="AR61" i="18"/>
  <c r="AQ61" i="18"/>
  <c r="AP61" i="18"/>
  <c r="AO61" i="18"/>
  <c r="AN61" i="18"/>
  <c r="AM61" i="18"/>
  <c r="AL61" i="18"/>
  <c r="AL60" i="18"/>
  <c r="AP60" i="18"/>
  <c r="AO60" i="18"/>
  <c r="AN60" i="18"/>
  <c r="AM60" i="18"/>
  <c r="AQ60" i="18" s="1"/>
  <c r="AL59" i="18"/>
  <c r="AT59" i="18" s="1"/>
  <c r="AP59" i="18"/>
  <c r="AO59" i="18"/>
  <c r="AN59" i="18"/>
  <c r="AR59" i="18" s="1"/>
  <c r="AM59" i="18"/>
  <c r="AQ59" i="18" s="1"/>
  <c r="AL58" i="18"/>
  <c r="AP58" i="18"/>
  <c r="AO58" i="18"/>
  <c r="AN58" i="18"/>
  <c r="AR58" i="18" s="1"/>
  <c r="AM58" i="18"/>
  <c r="AQ58" i="18" s="1"/>
  <c r="AL57" i="18"/>
  <c r="AP57" i="18"/>
  <c r="AO57" i="18"/>
  <c r="AS57" i="18" s="1"/>
  <c r="AN57" i="18"/>
  <c r="AM57" i="18"/>
  <c r="AQ57" i="18" s="1"/>
  <c r="AL56" i="18"/>
  <c r="AT56" i="18" s="1"/>
  <c r="AP56" i="18"/>
  <c r="AO56" i="18"/>
  <c r="AN56" i="18"/>
  <c r="AM56" i="18"/>
  <c r="AL55" i="18"/>
  <c r="AP55" i="18"/>
  <c r="AM55" i="18"/>
  <c r="AL54" i="18"/>
  <c r="AP54" i="18"/>
  <c r="AO54" i="18"/>
  <c r="AN54" i="18"/>
  <c r="AM54" i="18"/>
  <c r="AL53" i="18"/>
  <c r="AP53" i="18"/>
  <c r="AO53" i="18"/>
  <c r="AN53" i="18"/>
  <c r="AM53" i="18"/>
  <c r="AL52" i="18"/>
  <c r="AP52" i="18"/>
  <c r="AO52" i="18"/>
  <c r="AN52" i="18"/>
  <c r="AM52" i="18"/>
  <c r="AQ52" i="18" s="1"/>
  <c r="AL51" i="18"/>
  <c r="AP51" i="18"/>
  <c r="AO51" i="18"/>
  <c r="AN51" i="18"/>
  <c r="AM51" i="18"/>
  <c r="AQ51" i="18" s="1"/>
  <c r="AL50" i="18"/>
  <c r="AP50" i="18"/>
  <c r="AM50" i="18"/>
  <c r="AL49" i="18"/>
  <c r="AS49" i="18" s="1"/>
  <c r="AP49" i="18"/>
  <c r="AO49" i="18"/>
  <c r="AN49" i="18"/>
  <c r="AM49" i="18"/>
  <c r="AQ49" i="18" s="1"/>
  <c r="AL48" i="18"/>
  <c r="AP48" i="18"/>
  <c r="AO48" i="18"/>
  <c r="AN48" i="18"/>
  <c r="AM48" i="18"/>
  <c r="AL47" i="18"/>
  <c r="AT47" i="18" s="1"/>
  <c r="AP47" i="18"/>
  <c r="AO47" i="18"/>
  <c r="AN47" i="18"/>
  <c r="AM47" i="18"/>
  <c r="AL46" i="18"/>
  <c r="AP46" i="18"/>
  <c r="AO46" i="18"/>
  <c r="AS46" i="18" s="1"/>
  <c r="AN46" i="18"/>
  <c r="AM46" i="18"/>
  <c r="AQ46" i="18" s="1"/>
  <c r="AL45" i="18"/>
  <c r="AP45" i="18"/>
  <c r="F83" i="18"/>
  <c r="AO45" i="18" s="1"/>
  <c r="E83" i="18"/>
  <c r="AN45" i="18" s="1"/>
  <c r="AM45" i="18"/>
  <c r="AL44" i="18"/>
  <c r="AP44" i="18"/>
  <c r="AO44" i="18"/>
  <c r="AN44" i="18"/>
  <c r="AM44" i="18"/>
  <c r="AL43" i="18"/>
  <c r="AT43" i="18" s="1"/>
  <c r="AP43" i="18"/>
  <c r="AO43" i="18"/>
  <c r="AN43" i="18"/>
  <c r="AM43" i="18"/>
  <c r="AL42" i="18"/>
  <c r="AP42" i="18"/>
  <c r="AO42" i="18"/>
  <c r="AN42" i="18"/>
  <c r="AM42" i="18"/>
  <c r="AL41" i="18"/>
  <c r="AT41" i="18" s="1"/>
  <c r="AP41" i="18"/>
  <c r="AO41" i="18"/>
  <c r="AS41" i="18" s="1"/>
  <c r="AN41" i="18"/>
  <c r="AM41" i="18"/>
  <c r="AQ41" i="18" s="1"/>
  <c r="AL40" i="18"/>
  <c r="AT40" i="18" s="1"/>
  <c r="AP40" i="18"/>
  <c r="F82" i="18"/>
  <c r="AO40" i="18" s="1"/>
  <c r="E82" i="18"/>
  <c r="AN40" i="18" s="1"/>
  <c r="AM40" i="18"/>
  <c r="AL39" i="18"/>
  <c r="AQ39" i="18" s="1"/>
  <c r="AP39" i="18"/>
  <c r="AO39" i="18"/>
  <c r="AN39" i="18"/>
  <c r="AM39" i="18"/>
  <c r="AL38" i="18"/>
  <c r="AP38" i="18"/>
  <c r="AO38" i="18"/>
  <c r="AN38" i="18"/>
  <c r="AM38" i="18"/>
  <c r="AL37" i="18"/>
  <c r="AP37" i="18"/>
  <c r="AO37" i="18"/>
  <c r="AN37" i="18"/>
  <c r="AM37" i="18"/>
  <c r="AL36" i="18"/>
  <c r="AP36" i="18"/>
  <c r="AO36" i="18"/>
  <c r="AN36" i="18"/>
  <c r="AM36" i="18"/>
  <c r="AL35" i="18"/>
  <c r="AP35" i="18"/>
  <c r="AO35" i="18"/>
  <c r="AN35" i="18"/>
  <c r="AM35" i="18"/>
  <c r="AL36" i="19"/>
  <c r="AM36" i="19"/>
  <c r="AN36" i="19"/>
  <c r="AO36" i="19"/>
  <c r="AP36" i="19"/>
  <c r="AQ36" i="19"/>
  <c r="AR36" i="19"/>
  <c r="AS36" i="19"/>
  <c r="AT36" i="19"/>
  <c r="AL37" i="19"/>
  <c r="AM37" i="19"/>
  <c r="AN37" i="19"/>
  <c r="AO37" i="19"/>
  <c r="AP37" i="19"/>
  <c r="AQ37" i="19"/>
  <c r="AR37" i="19"/>
  <c r="AS37" i="19"/>
  <c r="AT37" i="19"/>
  <c r="AL38" i="19"/>
  <c r="AM38" i="19"/>
  <c r="AN38" i="19"/>
  <c r="AO38" i="19"/>
  <c r="AP38" i="19"/>
  <c r="AQ38" i="19"/>
  <c r="AR38" i="19"/>
  <c r="AS38" i="19"/>
  <c r="AT38" i="19"/>
  <c r="AL39" i="19"/>
  <c r="AM39" i="19"/>
  <c r="AN39" i="19"/>
  <c r="AO39" i="19"/>
  <c r="AP39" i="19"/>
  <c r="AQ39" i="19"/>
  <c r="AR39" i="19"/>
  <c r="AS39" i="19"/>
  <c r="AT39" i="19"/>
  <c r="AL40" i="19"/>
  <c r="AM40" i="19"/>
  <c r="AN40" i="19"/>
  <c r="AO40" i="19"/>
  <c r="AP40" i="19"/>
  <c r="AQ40" i="19"/>
  <c r="AR40" i="19"/>
  <c r="AS40" i="19"/>
  <c r="AT40" i="19"/>
  <c r="AL41" i="19"/>
  <c r="AM41" i="19"/>
  <c r="AN41" i="19"/>
  <c r="AO41" i="19"/>
  <c r="AP41" i="19"/>
  <c r="AQ41" i="19"/>
  <c r="AR41" i="19"/>
  <c r="AS41" i="19"/>
  <c r="AT41" i="19"/>
  <c r="AL42" i="19"/>
  <c r="AM42" i="19"/>
  <c r="AN42" i="19"/>
  <c r="AO42" i="19"/>
  <c r="AP42" i="19"/>
  <c r="AQ42" i="19"/>
  <c r="AR42" i="19"/>
  <c r="AS42" i="19"/>
  <c r="AT42" i="19"/>
  <c r="AL43" i="19"/>
  <c r="AM43" i="19"/>
  <c r="AN43" i="19"/>
  <c r="AO43" i="19"/>
  <c r="AP43" i="19"/>
  <c r="AQ43" i="19"/>
  <c r="AR43" i="19"/>
  <c r="AS43" i="19"/>
  <c r="AT43" i="19"/>
  <c r="AL44" i="19"/>
  <c r="AM44" i="19"/>
  <c r="AN44" i="19"/>
  <c r="AO44" i="19"/>
  <c r="AP44" i="19"/>
  <c r="AQ44" i="19"/>
  <c r="AR44" i="19"/>
  <c r="AS44" i="19"/>
  <c r="AT44" i="19"/>
  <c r="AL45" i="19"/>
  <c r="AM45" i="19"/>
  <c r="AN45" i="19"/>
  <c r="AO45" i="19"/>
  <c r="AP45" i="19"/>
  <c r="AQ45" i="19"/>
  <c r="AR45" i="19"/>
  <c r="AS45" i="19"/>
  <c r="AT45" i="19"/>
  <c r="AL46" i="19"/>
  <c r="AM46" i="19"/>
  <c r="AN46" i="19"/>
  <c r="AO46" i="19"/>
  <c r="AP46" i="19"/>
  <c r="AQ46" i="19"/>
  <c r="AR46" i="19"/>
  <c r="AS46" i="19"/>
  <c r="AT46" i="19"/>
  <c r="AL47" i="19"/>
  <c r="AM47" i="19"/>
  <c r="AN47" i="19"/>
  <c r="AO47" i="19"/>
  <c r="AP47" i="19"/>
  <c r="AQ47" i="19"/>
  <c r="AR47" i="19"/>
  <c r="AS47" i="19"/>
  <c r="AT47" i="19"/>
  <c r="AL48" i="19"/>
  <c r="AM48" i="19"/>
  <c r="AN48" i="19"/>
  <c r="AO48" i="19"/>
  <c r="AP48" i="19"/>
  <c r="AQ48" i="19"/>
  <c r="AR48" i="19"/>
  <c r="AS48" i="19"/>
  <c r="AT48" i="19"/>
  <c r="AL49" i="19"/>
  <c r="AM49" i="19"/>
  <c r="AN49" i="19"/>
  <c r="AO49" i="19"/>
  <c r="AP49" i="19"/>
  <c r="AQ49" i="19"/>
  <c r="AR49" i="19"/>
  <c r="AS49" i="19"/>
  <c r="AT49" i="19"/>
  <c r="AL50" i="19"/>
  <c r="AM50" i="19"/>
  <c r="AN50" i="19"/>
  <c r="AO50" i="19"/>
  <c r="AP50" i="19"/>
  <c r="AQ50" i="19"/>
  <c r="AR50" i="19"/>
  <c r="AS50" i="19"/>
  <c r="AT50" i="19"/>
  <c r="AL51" i="19"/>
  <c r="AM51" i="19"/>
  <c r="AN51" i="19"/>
  <c r="AO51" i="19"/>
  <c r="AP51" i="19"/>
  <c r="AQ51" i="19"/>
  <c r="AR51" i="19"/>
  <c r="AS51" i="19"/>
  <c r="AT51" i="19"/>
  <c r="AL52" i="19"/>
  <c r="AM52" i="19"/>
  <c r="AN52" i="19"/>
  <c r="AO52" i="19"/>
  <c r="AP52" i="19"/>
  <c r="AQ52" i="19"/>
  <c r="AR52" i="19"/>
  <c r="AS52" i="19"/>
  <c r="AT52" i="19"/>
  <c r="AL53" i="19"/>
  <c r="AM53" i="19"/>
  <c r="AN53" i="19"/>
  <c r="AO53" i="19"/>
  <c r="AP53" i="19"/>
  <c r="AQ53" i="19"/>
  <c r="AR53" i="19"/>
  <c r="AS53" i="19"/>
  <c r="AT53" i="19"/>
  <c r="AL54" i="19"/>
  <c r="AM54" i="19"/>
  <c r="AN54" i="19"/>
  <c r="AO54" i="19"/>
  <c r="AP54" i="19"/>
  <c r="AQ54" i="19"/>
  <c r="AR54" i="19"/>
  <c r="AS54" i="19"/>
  <c r="AT54" i="19"/>
  <c r="AL55" i="19"/>
  <c r="AM55" i="19"/>
  <c r="AN55" i="19"/>
  <c r="AO55" i="19"/>
  <c r="AP55" i="19"/>
  <c r="AQ55" i="19"/>
  <c r="AR55" i="19"/>
  <c r="AS55" i="19"/>
  <c r="AT55" i="19"/>
  <c r="AL56" i="19"/>
  <c r="AM56" i="19"/>
  <c r="AN56" i="19"/>
  <c r="AO56" i="19"/>
  <c r="AP56" i="19"/>
  <c r="AQ56" i="19"/>
  <c r="AR56" i="19"/>
  <c r="AS56" i="19"/>
  <c r="AT56" i="19"/>
  <c r="AL57" i="19"/>
  <c r="AM57" i="19"/>
  <c r="AN57" i="19"/>
  <c r="AO57" i="19"/>
  <c r="AP57" i="19"/>
  <c r="AQ57" i="19"/>
  <c r="AR57" i="19"/>
  <c r="AS57" i="19"/>
  <c r="AT57" i="19"/>
  <c r="AL58" i="19"/>
  <c r="AM58" i="19"/>
  <c r="AN58" i="19"/>
  <c r="AO58" i="19"/>
  <c r="AP58" i="19"/>
  <c r="AQ58" i="19"/>
  <c r="AR58" i="19"/>
  <c r="AS58" i="19"/>
  <c r="AT58" i="19"/>
  <c r="AL59" i="19"/>
  <c r="AM59" i="19"/>
  <c r="AN59" i="19"/>
  <c r="AO59" i="19"/>
  <c r="AP59" i="19"/>
  <c r="AQ59" i="19"/>
  <c r="AR59" i="19"/>
  <c r="AS59" i="19"/>
  <c r="AT59" i="19"/>
  <c r="AL60" i="19"/>
  <c r="AM60" i="19"/>
  <c r="AN60" i="19"/>
  <c r="AO60" i="19"/>
  <c r="AP60" i="19"/>
  <c r="AQ60" i="19"/>
  <c r="AR60" i="19"/>
  <c r="AS60" i="19"/>
  <c r="AT60" i="19"/>
  <c r="AL61" i="19"/>
  <c r="AM61" i="19"/>
  <c r="AN61" i="19"/>
  <c r="AO61" i="19"/>
  <c r="AP61" i="19"/>
  <c r="AQ61" i="19"/>
  <c r="AR61" i="19"/>
  <c r="AS61" i="19"/>
  <c r="AT61" i="19"/>
  <c r="AL62" i="19"/>
  <c r="AM62" i="19"/>
  <c r="AN62" i="19"/>
  <c r="AO62" i="19"/>
  <c r="AP62" i="19"/>
  <c r="AQ62" i="19"/>
  <c r="AR62" i="19"/>
  <c r="AS62" i="19"/>
  <c r="AT62" i="19"/>
  <c r="AL63" i="19"/>
  <c r="AM63" i="19"/>
  <c r="AN63" i="19"/>
  <c r="AO63" i="19"/>
  <c r="AP63" i="19"/>
  <c r="AQ63" i="19"/>
  <c r="AR63" i="19"/>
  <c r="AS63" i="19"/>
  <c r="AT63" i="19"/>
  <c r="AL64" i="19"/>
  <c r="AM64" i="19"/>
  <c r="AN64" i="19"/>
  <c r="AO64" i="19"/>
  <c r="AP64" i="19"/>
  <c r="AQ64" i="19"/>
  <c r="AR64" i="19"/>
  <c r="AS64" i="19"/>
  <c r="AT64" i="19"/>
  <c r="AL65" i="19"/>
  <c r="AM65" i="19"/>
  <c r="AN65" i="19"/>
  <c r="AO65" i="19"/>
  <c r="AP65" i="19"/>
  <c r="AQ65" i="19"/>
  <c r="AR65" i="19"/>
  <c r="AS65" i="19"/>
  <c r="AT65" i="19"/>
  <c r="AL66" i="19"/>
  <c r="AM66" i="19"/>
  <c r="AN66" i="19"/>
  <c r="AO66" i="19"/>
  <c r="AP66" i="19"/>
  <c r="AQ66" i="19"/>
  <c r="AR66" i="19"/>
  <c r="AS66" i="19"/>
  <c r="AT66" i="19"/>
  <c r="AL67" i="19"/>
  <c r="AM67" i="19"/>
  <c r="AN67" i="19"/>
  <c r="AO67" i="19"/>
  <c r="AP67" i="19"/>
  <c r="AQ67" i="19"/>
  <c r="AR67" i="19"/>
  <c r="AS67" i="19"/>
  <c r="AT67" i="19"/>
  <c r="AL68" i="19"/>
  <c r="AM68" i="19"/>
  <c r="AN68" i="19"/>
  <c r="AO68" i="19"/>
  <c r="AP68" i="19"/>
  <c r="AQ68" i="19"/>
  <c r="AR68" i="19"/>
  <c r="AS68" i="19"/>
  <c r="AT68" i="19"/>
  <c r="AL69" i="19"/>
  <c r="AM69" i="19"/>
  <c r="AN69" i="19"/>
  <c r="AO69" i="19"/>
  <c r="AP69" i="19"/>
  <c r="AQ69" i="19"/>
  <c r="AR69" i="19"/>
  <c r="AS69" i="19"/>
  <c r="AT69" i="19"/>
  <c r="AL70" i="19"/>
  <c r="AM70" i="19"/>
  <c r="AN70" i="19"/>
  <c r="AO70" i="19"/>
  <c r="AP70" i="19"/>
  <c r="AQ70" i="19"/>
  <c r="AR70" i="19"/>
  <c r="AS70" i="19"/>
  <c r="AT70" i="19"/>
  <c r="AL71" i="19"/>
  <c r="AM71" i="19"/>
  <c r="AN71" i="19"/>
  <c r="AO71" i="19"/>
  <c r="AP71" i="19"/>
  <c r="AQ71" i="19"/>
  <c r="AR71" i="19"/>
  <c r="AS71" i="19"/>
  <c r="AT71" i="19"/>
  <c r="AL72" i="19"/>
  <c r="AM72" i="19"/>
  <c r="AN72" i="19"/>
  <c r="AO72" i="19"/>
  <c r="AP72" i="19"/>
  <c r="AQ72" i="19"/>
  <c r="AR72" i="19"/>
  <c r="AS72" i="19"/>
  <c r="AT72" i="19"/>
  <c r="AL73" i="19"/>
  <c r="AM73" i="19"/>
  <c r="AN73" i="19"/>
  <c r="AO73" i="19"/>
  <c r="AP73" i="19"/>
  <c r="AQ73" i="19"/>
  <c r="AR73" i="19"/>
  <c r="AS73" i="19"/>
  <c r="AT73" i="19"/>
  <c r="AL74" i="19"/>
  <c r="AM74" i="19"/>
  <c r="AN74" i="19"/>
  <c r="AO74" i="19"/>
  <c r="AP74" i="19"/>
  <c r="AQ74" i="19"/>
  <c r="AR74" i="19"/>
  <c r="AS74" i="19"/>
  <c r="AT74" i="19"/>
  <c r="AL75" i="19"/>
  <c r="AM75" i="19"/>
  <c r="AN75" i="19"/>
  <c r="AO75" i="19"/>
  <c r="AP75" i="19"/>
  <c r="AQ75" i="19"/>
  <c r="AR75" i="19"/>
  <c r="AS75" i="19"/>
  <c r="AT75" i="19"/>
  <c r="AL76" i="19"/>
  <c r="AM76" i="19"/>
  <c r="AN76" i="19"/>
  <c r="AO76" i="19"/>
  <c r="AP76" i="19"/>
  <c r="AQ76" i="19"/>
  <c r="AR76" i="19"/>
  <c r="AS76" i="19"/>
  <c r="AT76" i="19"/>
  <c r="AL77" i="19"/>
  <c r="AM77" i="19"/>
  <c r="AN77" i="19"/>
  <c r="AO77" i="19"/>
  <c r="AP77" i="19"/>
  <c r="AQ77" i="19"/>
  <c r="AR77" i="19"/>
  <c r="AS77" i="19"/>
  <c r="AT77" i="19"/>
  <c r="AL78" i="19"/>
  <c r="AM78" i="19"/>
  <c r="AN78" i="19"/>
  <c r="AO78" i="19"/>
  <c r="AP78" i="19"/>
  <c r="AQ78" i="19"/>
  <c r="AR78" i="19"/>
  <c r="AS78" i="19"/>
  <c r="AT78" i="19"/>
  <c r="AL79" i="19"/>
  <c r="AM79" i="19"/>
  <c r="AN79" i="19"/>
  <c r="AO79" i="19"/>
  <c r="AP79" i="19"/>
  <c r="AQ79" i="19"/>
  <c r="AR79" i="19"/>
  <c r="AS79" i="19"/>
  <c r="AT79" i="19"/>
  <c r="AL80" i="19"/>
  <c r="AM80" i="19"/>
  <c r="AN80" i="19"/>
  <c r="AO80" i="19"/>
  <c r="AP80" i="19"/>
  <c r="AQ80" i="19"/>
  <c r="AR80" i="19"/>
  <c r="AS80" i="19"/>
  <c r="AT80" i="19"/>
  <c r="AL81" i="19"/>
  <c r="AM81" i="19"/>
  <c r="AN81" i="19"/>
  <c r="AO81" i="19"/>
  <c r="AP81" i="19"/>
  <c r="AQ81" i="19"/>
  <c r="AR81" i="19"/>
  <c r="AS81" i="19"/>
  <c r="AT81" i="19"/>
  <c r="AL82" i="19"/>
  <c r="AM82" i="19"/>
  <c r="AN82" i="19"/>
  <c r="AO82" i="19"/>
  <c r="AP82" i="19"/>
  <c r="AQ82" i="19"/>
  <c r="AR82" i="19"/>
  <c r="AS82" i="19"/>
  <c r="AT82" i="19"/>
  <c r="AL83" i="19"/>
  <c r="AM83" i="19"/>
  <c r="AN83" i="19"/>
  <c r="AO83" i="19"/>
  <c r="AP83" i="19"/>
  <c r="AQ83" i="19"/>
  <c r="AR83" i="19"/>
  <c r="AS83" i="19"/>
  <c r="AT83" i="19"/>
  <c r="AL84" i="19"/>
  <c r="AM84" i="19"/>
  <c r="AN84" i="19"/>
  <c r="AO84" i="19"/>
  <c r="AP84" i="19"/>
  <c r="AQ84" i="19"/>
  <c r="AR84" i="19"/>
  <c r="AS84" i="19"/>
  <c r="AT84" i="19"/>
  <c r="AL85" i="19"/>
  <c r="AM85" i="19"/>
  <c r="AN85" i="19"/>
  <c r="AO85" i="19"/>
  <c r="AP85" i="19"/>
  <c r="AQ85" i="19"/>
  <c r="AR85" i="19"/>
  <c r="AS85" i="19"/>
  <c r="AT85" i="19"/>
  <c r="AL86" i="19"/>
  <c r="AM86" i="19"/>
  <c r="AN86" i="19"/>
  <c r="AO86" i="19"/>
  <c r="AP86" i="19"/>
  <c r="AQ86" i="19"/>
  <c r="AR86" i="19"/>
  <c r="AS86" i="19"/>
  <c r="AT86" i="19"/>
  <c r="AL87" i="19"/>
  <c r="AM87" i="19"/>
  <c r="AN87" i="19"/>
  <c r="AO87" i="19"/>
  <c r="AP87" i="19"/>
  <c r="AQ87" i="19"/>
  <c r="AR87" i="19"/>
  <c r="AS87" i="19"/>
  <c r="AT87" i="19"/>
  <c r="AL88" i="19"/>
  <c r="AM88" i="19"/>
  <c r="AN88" i="19"/>
  <c r="AO88" i="19"/>
  <c r="AP88" i="19"/>
  <c r="AQ88" i="19"/>
  <c r="AR88" i="19"/>
  <c r="AS88" i="19"/>
  <c r="AT88" i="19"/>
  <c r="AL89" i="19"/>
  <c r="AM89" i="19"/>
  <c r="AN89" i="19"/>
  <c r="AO89" i="19"/>
  <c r="AP89" i="19"/>
  <c r="AQ89" i="19"/>
  <c r="AR89" i="19"/>
  <c r="AS89" i="19"/>
  <c r="AT89" i="19"/>
  <c r="AL90" i="19"/>
  <c r="AM90" i="19"/>
  <c r="AN90" i="19"/>
  <c r="AO90" i="19"/>
  <c r="AP90" i="19"/>
  <c r="AQ90" i="19"/>
  <c r="AR90" i="19"/>
  <c r="AS90" i="19"/>
  <c r="AT90" i="19"/>
  <c r="AL91" i="19"/>
  <c r="AM91" i="19"/>
  <c r="AN91" i="19"/>
  <c r="AO91" i="19"/>
  <c r="AP91" i="19"/>
  <c r="AQ91" i="19"/>
  <c r="AR91" i="19"/>
  <c r="AS91" i="19"/>
  <c r="AT91" i="19"/>
  <c r="AL92" i="19"/>
  <c r="AM92" i="19"/>
  <c r="AN92" i="19"/>
  <c r="AO92" i="19"/>
  <c r="AP92" i="19"/>
  <c r="AQ92" i="19"/>
  <c r="AR92" i="19"/>
  <c r="AS92" i="19"/>
  <c r="AT92" i="19"/>
  <c r="AL93" i="19"/>
  <c r="AM93" i="19"/>
  <c r="AN93" i="19"/>
  <c r="AO93" i="19"/>
  <c r="AP93" i="19"/>
  <c r="AQ93" i="19"/>
  <c r="AR93" i="19"/>
  <c r="AS93" i="19"/>
  <c r="AT93" i="19"/>
  <c r="AL94" i="19"/>
  <c r="AM94" i="19"/>
  <c r="AN94" i="19"/>
  <c r="AO94" i="19"/>
  <c r="AP94" i="19"/>
  <c r="AQ94" i="19"/>
  <c r="AR94" i="19"/>
  <c r="AS94" i="19"/>
  <c r="AT94" i="19"/>
  <c r="AL95" i="19"/>
  <c r="AM95" i="19"/>
  <c r="AN95" i="19"/>
  <c r="AO95" i="19"/>
  <c r="AP95" i="19"/>
  <c r="AQ95" i="19"/>
  <c r="AR95" i="19"/>
  <c r="AS95" i="19"/>
  <c r="AT95" i="19"/>
  <c r="AL96" i="19"/>
  <c r="AM96" i="19"/>
  <c r="AN96" i="19"/>
  <c r="AO96" i="19"/>
  <c r="AP96" i="19"/>
  <c r="AQ96" i="19"/>
  <c r="AR96" i="19"/>
  <c r="AS96" i="19"/>
  <c r="AT96" i="19"/>
  <c r="AL97" i="19"/>
  <c r="AM97" i="19"/>
  <c r="AN97" i="19"/>
  <c r="AO97" i="19"/>
  <c r="AP97" i="19"/>
  <c r="AQ97" i="19"/>
  <c r="AR97" i="19"/>
  <c r="AS97" i="19"/>
  <c r="AT97" i="19"/>
  <c r="AL98" i="19"/>
  <c r="AM98" i="19"/>
  <c r="AN98" i="19"/>
  <c r="AO98" i="19"/>
  <c r="AP98" i="19"/>
  <c r="AQ98" i="19"/>
  <c r="AR98" i="19"/>
  <c r="AS98" i="19"/>
  <c r="AT98" i="19"/>
  <c r="AL99" i="19"/>
  <c r="AM99" i="19"/>
  <c r="AN99" i="19"/>
  <c r="AO99" i="19"/>
  <c r="AP99" i="19"/>
  <c r="AQ99" i="19"/>
  <c r="AR99" i="19"/>
  <c r="AS99" i="19"/>
  <c r="AT99" i="19"/>
  <c r="AL100" i="19"/>
  <c r="AM100" i="19"/>
  <c r="AN100" i="19"/>
  <c r="AO100" i="19"/>
  <c r="AP100" i="19"/>
  <c r="AQ100" i="19"/>
  <c r="AR100" i="19"/>
  <c r="AS100" i="19"/>
  <c r="AT100" i="19"/>
  <c r="AL101" i="19"/>
  <c r="AM101" i="19"/>
  <c r="AN101" i="19"/>
  <c r="AO101" i="19"/>
  <c r="AP101" i="19"/>
  <c r="AQ101" i="19"/>
  <c r="AR101" i="19"/>
  <c r="AS101" i="19"/>
  <c r="AT101" i="19"/>
  <c r="AL102" i="19"/>
  <c r="AM102" i="19"/>
  <c r="AN102" i="19"/>
  <c r="AO102" i="19"/>
  <c r="AP102" i="19"/>
  <c r="AQ102" i="19"/>
  <c r="AR102" i="19"/>
  <c r="AS102" i="19"/>
  <c r="AT102" i="19"/>
  <c r="AL103" i="19"/>
  <c r="AM103" i="19"/>
  <c r="AN103" i="19"/>
  <c r="AO103" i="19"/>
  <c r="AP103" i="19"/>
  <c r="AQ103" i="19"/>
  <c r="AR103" i="19"/>
  <c r="AS103" i="19"/>
  <c r="AT103" i="19"/>
  <c r="AL104" i="19"/>
  <c r="AM104" i="19"/>
  <c r="AN104" i="19"/>
  <c r="AO104" i="19"/>
  <c r="AP104" i="19"/>
  <c r="AQ104" i="19"/>
  <c r="AR104" i="19"/>
  <c r="AS104" i="19"/>
  <c r="AT104" i="19"/>
  <c r="AL105" i="19"/>
  <c r="AM105" i="19"/>
  <c r="AN105" i="19"/>
  <c r="AO105" i="19"/>
  <c r="AP105" i="19"/>
  <c r="AQ105" i="19"/>
  <c r="AR105" i="19"/>
  <c r="AS105" i="19"/>
  <c r="AT105" i="19"/>
  <c r="AL106" i="19"/>
  <c r="AM106" i="19"/>
  <c r="AN106" i="19"/>
  <c r="AO106" i="19"/>
  <c r="AP106" i="19"/>
  <c r="AQ106" i="19"/>
  <c r="AR106" i="19"/>
  <c r="AS106" i="19"/>
  <c r="AT106" i="19"/>
  <c r="AL107" i="19"/>
  <c r="AM107" i="19"/>
  <c r="AN107" i="19"/>
  <c r="AO107" i="19"/>
  <c r="AP107" i="19"/>
  <c r="AQ107" i="19"/>
  <c r="AR107" i="19"/>
  <c r="AS107" i="19"/>
  <c r="AT107" i="19"/>
  <c r="AL108" i="19"/>
  <c r="AM108" i="19"/>
  <c r="AN108" i="19"/>
  <c r="AO108" i="19"/>
  <c r="AP108" i="19"/>
  <c r="AQ108" i="19"/>
  <c r="AR108" i="19"/>
  <c r="AS108" i="19"/>
  <c r="AT108" i="19"/>
  <c r="AL109" i="19"/>
  <c r="AM109" i="19"/>
  <c r="AN109" i="19"/>
  <c r="AO109" i="19"/>
  <c r="AP109" i="19"/>
  <c r="AQ109" i="19"/>
  <c r="AR109" i="19"/>
  <c r="AS109" i="19"/>
  <c r="AT109" i="19"/>
  <c r="AL110" i="19"/>
  <c r="AM110" i="19"/>
  <c r="AN110" i="19"/>
  <c r="AO110" i="19"/>
  <c r="AP110" i="19"/>
  <c r="AQ110" i="19"/>
  <c r="AR110" i="19"/>
  <c r="AS110" i="19"/>
  <c r="AT110" i="19"/>
  <c r="AL111" i="19"/>
  <c r="AM111" i="19"/>
  <c r="AN111" i="19"/>
  <c r="AO111" i="19"/>
  <c r="AP111" i="19"/>
  <c r="AQ111" i="19"/>
  <c r="AR111" i="19"/>
  <c r="AS111" i="19"/>
  <c r="AT111" i="19"/>
  <c r="AL112" i="19"/>
  <c r="AM112" i="19"/>
  <c r="AN112" i="19"/>
  <c r="AO112" i="19"/>
  <c r="AP112" i="19"/>
  <c r="AQ112" i="19"/>
  <c r="AR112" i="19"/>
  <c r="AS112" i="19"/>
  <c r="AT112" i="19"/>
  <c r="AL113" i="19"/>
  <c r="AM113" i="19"/>
  <c r="AN113" i="19"/>
  <c r="AO113" i="19"/>
  <c r="AP113" i="19"/>
  <c r="AQ113" i="19"/>
  <c r="AR113" i="19"/>
  <c r="AS113" i="19"/>
  <c r="AT113" i="19"/>
  <c r="AL114" i="19"/>
  <c r="AM114" i="19"/>
  <c r="AN114" i="19"/>
  <c r="AO114" i="19"/>
  <c r="AP114" i="19"/>
  <c r="AQ114" i="19"/>
  <c r="AR114" i="19"/>
  <c r="AS114" i="19"/>
  <c r="AT114" i="19"/>
  <c r="AL115" i="19"/>
  <c r="AM115" i="19"/>
  <c r="AN115" i="19"/>
  <c r="AO115" i="19"/>
  <c r="AP115" i="19"/>
  <c r="AQ115" i="19"/>
  <c r="AR115" i="19"/>
  <c r="AS115" i="19"/>
  <c r="AT115" i="19"/>
  <c r="AL116" i="19"/>
  <c r="AM116" i="19"/>
  <c r="AN116" i="19"/>
  <c r="AO116" i="19"/>
  <c r="AP116" i="19"/>
  <c r="AQ116" i="19"/>
  <c r="AR116" i="19"/>
  <c r="AS116" i="19"/>
  <c r="AT116" i="19"/>
  <c r="AL117" i="19"/>
  <c r="AM117" i="19"/>
  <c r="AN117" i="19"/>
  <c r="AO117" i="19"/>
  <c r="AP117" i="19"/>
  <c r="AQ117" i="19"/>
  <c r="AR117" i="19"/>
  <c r="AS117" i="19"/>
  <c r="AT117" i="19"/>
  <c r="AL118" i="19"/>
  <c r="AM118" i="19"/>
  <c r="AN118" i="19"/>
  <c r="AO118" i="19"/>
  <c r="AP118" i="19"/>
  <c r="AQ118" i="19"/>
  <c r="AR118" i="19"/>
  <c r="AS118" i="19"/>
  <c r="AT118" i="19"/>
  <c r="AL119" i="19"/>
  <c r="AM119" i="19"/>
  <c r="AN119" i="19"/>
  <c r="AO119" i="19"/>
  <c r="AP119" i="19"/>
  <c r="AQ119" i="19"/>
  <c r="AR119" i="19"/>
  <c r="AS119" i="19"/>
  <c r="AT119" i="19"/>
  <c r="AL120" i="19"/>
  <c r="AM120" i="19"/>
  <c r="AN120" i="19"/>
  <c r="AO120" i="19"/>
  <c r="AP120" i="19"/>
  <c r="AQ120" i="19"/>
  <c r="AR120" i="19"/>
  <c r="AS120" i="19"/>
  <c r="AT120" i="19"/>
  <c r="AL121" i="19"/>
  <c r="AM121" i="19"/>
  <c r="AN121" i="19"/>
  <c r="AO121" i="19"/>
  <c r="AP121" i="19"/>
  <c r="AQ121" i="19"/>
  <c r="AR121" i="19"/>
  <c r="AS121" i="19"/>
  <c r="AT121" i="19"/>
  <c r="AL122" i="19"/>
  <c r="AM122" i="19"/>
  <c r="AN122" i="19"/>
  <c r="AO122" i="19"/>
  <c r="AP122" i="19"/>
  <c r="AQ122" i="19"/>
  <c r="AR122" i="19"/>
  <c r="AS122" i="19"/>
  <c r="AT122" i="19"/>
  <c r="AL123" i="19"/>
  <c r="AM123" i="19"/>
  <c r="AN123" i="19"/>
  <c r="AO123" i="19"/>
  <c r="AP123" i="19"/>
  <c r="AQ123" i="19"/>
  <c r="AR123" i="19"/>
  <c r="AS123" i="19"/>
  <c r="AT123" i="19"/>
  <c r="AL124" i="19"/>
  <c r="AM124" i="19"/>
  <c r="AN124" i="19"/>
  <c r="AO124" i="19"/>
  <c r="AP124" i="19"/>
  <c r="AQ124" i="19"/>
  <c r="AR124" i="19"/>
  <c r="AS124" i="19"/>
  <c r="AT124" i="19"/>
  <c r="AL125" i="19"/>
  <c r="AM125" i="19"/>
  <c r="AN125" i="19"/>
  <c r="AO125" i="19"/>
  <c r="AP125" i="19"/>
  <c r="AQ125" i="19"/>
  <c r="AR125" i="19"/>
  <c r="AS125" i="19"/>
  <c r="AT125" i="19"/>
  <c r="AL126" i="19"/>
  <c r="AM126" i="19"/>
  <c r="AN126" i="19"/>
  <c r="AO126" i="19"/>
  <c r="AP126" i="19"/>
  <c r="AQ126" i="19"/>
  <c r="AR126" i="19"/>
  <c r="AS126" i="19"/>
  <c r="AT126" i="19"/>
  <c r="AL127" i="19"/>
  <c r="AM127" i="19"/>
  <c r="AN127" i="19"/>
  <c r="AO127" i="19"/>
  <c r="AP127" i="19"/>
  <c r="AQ127" i="19"/>
  <c r="AR127" i="19"/>
  <c r="AS127" i="19"/>
  <c r="AT127" i="19"/>
  <c r="AL128" i="19"/>
  <c r="AM128" i="19"/>
  <c r="AN128" i="19"/>
  <c r="AO128" i="19"/>
  <c r="AP128" i="19"/>
  <c r="AQ128" i="19"/>
  <c r="AR128" i="19"/>
  <c r="AS128" i="19"/>
  <c r="AT128" i="19"/>
  <c r="AL129" i="19"/>
  <c r="AM129" i="19"/>
  <c r="AN129" i="19"/>
  <c r="AO129" i="19"/>
  <c r="AP129" i="19"/>
  <c r="AQ129" i="19"/>
  <c r="AR129" i="19"/>
  <c r="AS129" i="19"/>
  <c r="AT129" i="19"/>
  <c r="AL130" i="19"/>
  <c r="AM130" i="19"/>
  <c r="AN130" i="19"/>
  <c r="AO130" i="19"/>
  <c r="AP130" i="19"/>
  <c r="AQ130" i="19"/>
  <c r="AR130" i="19"/>
  <c r="AS130" i="19"/>
  <c r="AT130" i="19"/>
  <c r="AL131" i="19"/>
  <c r="AM131" i="19"/>
  <c r="AN131" i="19"/>
  <c r="AO131" i="19"/>
  <c r="AP131" i="19"/>
  <c r="AQ131" i="19"/>
  <c r="AR131" i="19"/>
  <c r="AS131" i="19"/>
  <c r="AT131" i="19"/>
  <c r="AL132" i="19"/>
  <c r="AM132" i="19"/>
  <c r="AN132" i="19"/>
  <c r="AO132" i="19"/>
  <c r="AP132" i="19"/>
  <c r="AQ132" i="19"/>
  <c r="AR132" i="19"/>
  <c r="AS132" i="19"/>
  <c r="AT132" i="19"/>
  <c r="AL133" i="19"/>
  <c r="AM133" i="19"/>
  <c r="AN133" i="19"/>
  <c r="AO133" i="19"/>
  <c r="AP133" i="19"/>
  <c r="AQ133" i="19"/>
  <c r="AR133" i="19"/>
  <c r="AS133" i="19"/>
  <c r="AT133" i="19"/>
  <c r="AL134" i="19"/>
  <c r="AM134" i="19"/>
  <c r="AN134" i="19"/>
  <c r="AO134" i="19"/>
  <c r="AP134" i="19"/>
  <c r="AQ134" i="19"/>
  <c r="AR134" i="19"/>
  <c r="AS134" i="19"/>
  <c r="AT134" i="19"/>
  <c r="AL135" i="19"/>
  <c r="AM135" i="19"/>
  <c r="AN135" i="19"/>
  <c r="AO135" i="19"/>
  <c r="AP135" i="19"/>
  <c r="AQ135" i="19"/>
  <c r="AR135" i="19"/>
  <c r="AS135" i="19"/>
  <c r="AT135" i="19"/>
  <c r="AL136" i="19"/>
  <c r="AM136" i="19"/>
  <c r="AN136" i="19"/>
  <c r="AO136" i="19"/>
  <c r="AP136" i="19"/>
  <c r="AQ136" i="19"/>
  <c r="AR136" i="19"/>
  <c r="AS136" i="19"/>
  <c r="AT136" i="19"/>
  <c r="AL137" i="19"/>
  <c r="AM137" i="19"/>
  <c r="AN137" i="19"/>
  <c r="AO137" i="19"/>
  <c r="AP137" i="19"/>
  <c r="AQ137" i="19"/>
  <c r="AR137" i="19"/>
  <c r="AS137" i="19"/>
  <c r="AT137" i="19"/>
  <c r="AL138" i="19"/>
  <c r="AM138" i="19"/>
  <c r="AN138" i="19"/>
  <c r="AO138" i="19"/>
  <c r="AP138" i="19"/>
  <c r="AQ138" i="19"/>
  <c r="AR138" i="19"/>
  <c r="AS138" i="19"/>
  <c r="AT138" i="19"/>
  <c r="AL139" i="19"/>
  <c r="AM139" i="19"/>
  <c r="AN139" i="19"/>
  <c r="AO139" i="19"/>
  <c r="AP139" i="19"/>
  <c r="AQ139" i="19"/>
  <c r="AR139" i="19"/>
  <c r="AS139" i="19"/>
  <c r="AT139" i="19"/>
  <c r="AL140" i="19"/>
  <c r="AM140" i="19"/>
  <c r="AN140" i="19"/>
  <c r="AO140" i="19"/>
  <c r="AP140" i="19"/>
  <c r="AQ140" i="19"/>
  <c r="AR140" i="19"/>
  <c r="AS140" i="19"/>
  <c r="AT140" i="19"/>
  <c r="AL141" i="19"/>
  <c r="AM141" i="19"/>
  <c r="AN141" i="19"/>
  <c r="AO141" i="19"/>
  <c r="AP141" i="19"/>
  <c r="AQ141" i="19"/>
  <c r="AR141" i="19"/>
  <c r="AS141" i="19"/>
  <c r="AT141" i="19"/>
  <c r="AL142" i="19"/>
  <c r="AM142" i="19"/>
  <c r="AN142" i="19"/>
  <c r="AO142" i="19"/>
  <c r="AP142" i="19"/>
  <c r="AQ142" i="19"/>
  <c r="AR142" i="19"/>
  <c r="AS142" i="19"/>
  <c r="AT142" i="19"/>
  <c r="AL143" i="19"/>
  <c r="AM143" i="19"/>
  <c r="AN143" i="19"/>
  <c r="AO143" i="19"/>
  <c r="AP143" i="19"/>
  <c r="AQ143" i="19"/>
  <c r="AR143" i="19"/>
  <c r="AS143" i="19"/>
  <c r="AT143" i="19"/>
  <c r="AL144" i="19"/>
  <c r="AM144" i="19"/>
  <c r="AN144" i="19"/>
  <c r="AO144" i="19"/>
  <c r="AP144" i="19"/>
  <c r="AQ144" i="19"/>
  <c r="AR144" i="19"/>
  <c r="AS144" i="19"/>
  <c r="AT144" i="19"/>
  <c r="AL145" i="19"/>
  <c r="AM145" i="19"/>
  <c r="AN145" i="19"/>
  <c r="AO145" i="19"/>
  <c r="AP145" i="19"/>
  <c r="AQ145" i="19"/>
  <c r="AR145" i="19"/>
  <c r="AS145" i="19"/>
  <c r="AT145" i="19"/>
  <c r="AL146" i="19"/>
  <c r="AM146" i="19"/>
  <c r="AN146" i="19"/>
  <c r="AO146" i="19"/>
  <c r="AP146" i="19"/>
  <c r="AQ146" i="19"/>
  <c r="AR146" i="19"/>
  <c r="AS146" i="19"/>
  <c r="AT146" i="19"/>
  <c r="AL147" i="19"/>
  <c r="AM147" i="19"/>
  <c r="AN147" i="19"/>
  <c r="AO147" i="19"/>
  <c r="AP147" i="19"/>
  <c r="AQ147" i="19"/>
  <c r="AR147" i="19"/>
  <c r="AS147" i="19"/>
  <c r="AT147" i="19"/>
  <c r="AL148" i="19"/>
  <c r="AM148" i="19"/>
  <c r="AN148" i="19"/>
  <c r="AO148" i="19"/>
  <c r="AP148" i="19"/>
  <c r="AQ148" i="19"/>
  <c r="AR148" i="19"/>
  <c r="AS148" i="19"/>
  <c r="AT148" i="19"/>
  <c r="AL149" i="19"/>
  <c r="AM149" i="19"/>
  <c r="AN149" i="19"/>
  <c r="AO149" i="19"/>
  <c r="AP149" i="19"/>
  <c r="AQ149" i="19"/>
  <c r="AR149" i="19"/>
  <c r="AS149" i="19"/>
  <c r="AT149" i="19"/>
  <c r="AL150" i="19"/>
  <c r="AM150" i="19"/>
  <c r="AN150" i="19"/>
  <c r="AO150" i="19"/>
  <c r="AP150" i="19"/>
  <c r="AQ150" i="19"/>
  <c r="AR150" i="19"/>
  <c r="AS150" i="19"/>
  <c r="AT150" i="19"/>
  <c r="AL151" i="19"/>
  <c r="AM151" i="19"/>
  <c r="AN151" i="19"/>
  <c r="AO151" i="19"/>
  <c r="AP151" i="19"/>
  <c r="AQ151" i="19"/>
  <c r="AR151" i="19"/>
  <c r="AS151" i="19"/>
  <c r="AT151" i="19"/>
  <c r="AL152" i="19"/>
  <c r="AM152" i="19"/>
  <c r="AN152" i="19"/>
  <c r="AO152" i="19"/>
  <c r="AP152" i="19"/>
  <c r="AQ152" i="19"/>
  <c r="AR152" i="19"/>
  <c r="AS152" i="19"/>
  <c r="AT152" i="19"/>
  <c r="AL153" i="19"/>
  <c r="AM153" i="19"/>
  <c r="AN153" i="19"/>
  <c r="AO153" i="19"/>
  <c r="AP153" i="19"/>
  <c r="AQ153" i="19"/>
  <c r="AR153" i="19"/>
  <c r="AS153" i="19"/>
  <c r="AT153" i="19"/>
  <c r="AL154" i="19"/>
  <c r="AM154" i="19"/>
  <c r="AN154" i="19"/>
  <c r="AO154" i="19"/>
  <c r="AP154" i="19"/>
  <c r="AQ154" i="19"/>
  <c r="AR154" i="19"/>
  <c r="AS154" i="19"/>
  <c r="AT154" i="19"/>
  <c r="AL155" i="19"/>
  <c r="AM155" i="19"/>
  <c r="AN155" i="19"/>
  <c r="AO155" i="19"/>
  <c r="AP155" i="19"/>
  <c r="AQ155" i="19"/>
  <c r="AR155" i="19"/>
  <c r="AS155" i="19"/>
  <c r="AT155" i="19"/>
  <c r="AL156" i="19"/>
  <c r="AM156" i="19"/>
  <c r="AN156" i="19"/>
  <c r="AO156" i="19"/>
  <c r="AP156" i="19"/>
  <c r="AQ156" i="19"/>
  <c r="AR156" i="19"/>
  <c r="AS156" i="19"/>
  <c r="AT156" i="19"/>
  <c r="AL157" i="19"/>
  <c r="AM157" i="19"/>
  <c r="AN157" i="19"/>
  <c r="AO157" i="19"/>
  <c r="AP157" i="19"/>
  <c r="AQ157" i="19"/>
  <c r="AR157" i="19"/>
  <c r="AS157" i="19"/>
  <c r="AT157" i="19"/>
  <c r="AL158" i="19"/>
  <c r="AM158" i="19"/>
  <c r="AN158" i="19"/>
  <c r="AO158" i="19"/>
  <c r="AP158" i="19"/>
  <c r="AQ158" i="19"/>
  <c r="AR158" i="19"/>
  <c r="AS158" i="19"/>
  <c r="AT158" i="19"/>
  <c r="AL159" i="19"/>
  <c r="AM159" i="19"/>
  <c r="AN159" i="19"/>
  <c r="AO159" i="19"/>
  <c r="AP159" i="19"/>
  <c r="AQ159" i="19"/>
  <c r="AR159" i="19"/>
  <c r="AS159" i="19"/>
  <c r="AT159" i="19"/>
  <c r="AL160" i="19"/>
  <c r="AM160" i="19"/>
  <c r="AN160" i="19"/>
  <c r="AO160" i="19"/>
  <c r="AP160" i="19"/>
  <c r="AQ160" i="19"/>
  <c r="AR160" i="19"/>
  <c r="AS160" i="19"/>
  <c r="AT160" i="19"/>
  <c r="AL161" i="19"/>
  <c r="AM161" i="19"/>
  <c r="AN161" i="19"/>
  <c r="AO161" i="19"/>
  <c r="AP161" i="19"/>
  <c r="AQ161" i="19"/>
  <c r="AR161" i="19"/>
  <c r="AS161" i="19"/>
  <c r="AT161" i="19"/>
  <c r="AL162" i="19"/>
  <c r="AM162" i="19"/>
  <c r="AN162" i="19"/>
  <c r="AO162" i="19"/>
  <c r="AP162" i="19"/>
  <c r="AQ162" i="19"/>
  <c r="AR162" i="19"/>
  <c r="AS162" i="19"/>
  <c r="AT162" i="19"/>
  <c r="AL163" i="19"/>
  <c r="AM163" i="19"/>
  <c r="AN163" i="19"/>
  <c r="AO163" i="19"/>
  <c r="AP163" i="19"/>
  <c r="AQ163" i="19"/>
  <c r="AR163" i="19"/>
  <c r="AS163" i="19"/>
  <c r="AT163" i="19"/>
  <c r="AL164" i="19"/>
  <c r="AM164" i="19"/>
  <c r="AN164" i="19"/>
  <c r="AO164" i="19"/>
  <c r="AP164" i="19"/>
  <c r="AQ164" i="19"/>
  <c r="AR164" i="19"/>
  <c r="AS164" i="19"/>
  <c r="AT164" i="19"/>
  <c r="AL165" i="19"/>
  <c r="AM165" i="19"/>
  <c r="AN165" i="19"/>
  <c r="AO165" i="19"/>
  <c r="AP165" i="19"/>
  <c r="AQ165" i="19"/>
  <c r="AR165" i="19"/>
  <c r="AS165" i="19"/>
  <c r="AT165" i="19"/>
  <c r="AL166" i="19"/>
  <c r="AM166" i="19"/>
  <c r="AN166" i="19"/>
  <c r="AO166" i="19"/>
  <c r="AP166" i="19"/>
  <c r="AQ166" i="19"/>
  <c r="AR166" i="19"/>
  <c r="AS166" i="19"/>
  <c r="AT166" i="19"/>
  <c r="AL167" i="19"/>
  <c r="AM167" i="19"/>
  <c r="AN167" i="19"/>
  <c r="AO167" i="19"/>
  <c r="AP167" i="19"/>
  <c r="AQ167" i="19"/>
  <c r="AR167" i="19"/>
  <c r="AS167" i="19"/>
  <c r="AT167" i="19"/>
  <c r="AL168" i="19"/>
  <c r="AM168" i="19"/>
  <c r="AN168" i="19"/>
  <c r="AO168" i="19"/>
  <c r="AP168" i="19"/>
  <c r="AQ168" i="19"/>
  <c r="AR168" i="19"/>
  <c r="AS168" i="19"/>
  <c r="AT168" i="19"/>
  <c r="AL169" i="19"/>
  <c r="AM169" i="19"/>
  <c r="AN169" i="19"/>
  <c r="AO169" i="19"/>
  <c r="AP169" i="19"/>
  <c r="AQ169" i="19"/>
  <c r="AR169" i="19"/>
  <c r="AS169" i="19"/>
  <c r="AT169" i="19"/>
  <c r="AL170" i="19"/>
  <c r="AM170" i="19"/>
  <c r="AN170" i="19"/>
  <c r="AO170" i="19"/>
  <c r="AP170" i="19"/>
  <c r="AQ170" i="19"/>
  <c r="AR170" i="19"/>
  <c r="AS170" i="19"/>
  <c r="AT170" i="19"/>
  <c r="AL171" i="19"/>
  <c r="AM171" i="19"/>
  <c r="AN171" i="19"/>
  <c r="AO171" i="19"/>
  <c r="AP171" i="19"/>
  <c r="AQ171" i="19"/>
  <c r="AR171" i="19"/>
  <c r="AS171" i="19"/>
  <c r="AT171" i="19"/>
  <c r="AL172" i="19"/>
  <c r="AM172" i="19"/>
  <c r="AN172" i="19"/>
  <c r="AO172" i="19"/>
  <c r="AP172" i="19"/>
  <c r="AQ172" i="19"/>
  <c r="AR172" i="19"/>
  <c r="AS172" i="19"/>
  <c r="AT172" i="19"/>
  <c r="AL173" i="19"/>
  <c r="AM173" i="19"/>
  <c r="AN173" i="19"/>
  <c r="AO173" i="19"/>
  <c r="AP173" i="19"/>
  <c r="AQ173" i="19"/>
  <c r="AR173" i="19"/>
  <c r="AS173" i="19"/>
  <c r="AT173" i="19"/>
  <c r="AL174" i="19"/>
  <c r="AM174" i="19"/>
  <c r="AN174" i="19"/>
  <c r="AO174" i="19"/>
  <c r="AP174" i="19"/>
  <c r="AQ174" i="19"/>
  <c r="AR174" i="19"/>
  <c r="AS174" i="19"/>
  <c r="AT174" i="19"/>
  <c r="AL175" i="19"/>
  <c r="AM175" i="19"/>
  <c r="AN175" i="19"/>
  <c r="AO175" i="19"/>
  <c r="AP175" i="19"/>
  <c r="AQ175" i="19"/>
  <c r="AR175" i="19"/>
  <c r="AS175" i="19"/>
  <c r="AT175" i="19"/>
  <c r="AL176" i="19"/>
  <c r="AM176" i="19"/>
  <c r="AN176" i="19"/>
  <c r="AO176" i="19"/>
  <c r="AP176" i="19"/>
  <c r="AQ176" i="19"/>
  <c r="AR176" i="19"/>
  <c r="AS176" i="19"/>
  <c r="AT176" i="19"/>
  <c r="AL177" i="19"/>
  <c r="AM177" i="19"/>
  <c r="AN177" i="19"/>
  <c r="AO177" i="19"/>
  <c r="AP177" i="19"/>
  <c r="AQ177" i="19"/>
  <c r="AR177" i="19"/>
  <c r="AS177" i="19"/>
  <c r="AT177" i="19"/>
  <c r="AL178" i="19"/>
  <c r="AM178" i="19"/>
  <c r="AN178" i="19"/>
  <c r="AO178" i="19"/>
  <c r="AP178" i="19"/>
  <c r="AQ178" i="19"/>
  <c r="AR178" i="19"/>
  <c r="AS178" i="19"/>
  <c r="AT178" i="19"/>
  <c r="AL179" i="19"/>
  <c r="AM179" i="19"/>
  <c r="AN179" i="19"/>
  <c r="AO179" i="19"/>
  <c r="AP179" i="19"/>
  <c r="AQ179" i="19"/>
  <c r="AR179" i="19"/>
  <c r="AS179" i="19"/>
  <c r="AT179" i="19"/>
  <c r="AL180" i="19"/>
  <c r="AM180" i="19"/>
  <c r="AN180" i="19"/>
  <c r="AO180" i="19"/>
  <c r="AP180" i="19"/>
  <c r="AQ180" i="19"/>
  <c r="AR180" i="19"/>
  <c r="AS180" i="19"/>
  <c r="AT180" i="19"/>
  <c r="AL181" i="19"/>
  <c r="AM181" i="19"/>
  <c r="AN181" i="19"/>
  <c r="AO181" i="19"/>
  <c r="AP181" i="19"/>
  <c r="AQ181" i="19"/>
  <c r="AR181" i="19"/>
  <c r="AS181" i="19"/>
  <c r="AT181" i="19"/>
  <c r="AL182" i="19"/>
  <c r="AM182" i="19"/>
  <c r="AN182" i="19"/>
  <c r="AO182" i="19"/>
  <c r="AP182" i="19"/>
  <c r="AQ182" i="19"/>
  <c r="AR182" i="19"/>
  <c r="AS182" i="19"/>
  <c r="AT182" i="19"/>
  <c r="AL183" i="19"/>
  <c r="AM183" i="19"/>
  <c r="AN183" i="19"/>
  <c r="AO183" i="19"/>
  <c r="AP183" i="19"/>
  <c r="AQ183" i="19"/>
  <c r="AR183" i="19"/>
  <c r="AS183" i="19"/>
  <c r="AT183" i="19"/>
  <c r="AL184" i="19"/>
  <c r="AM184" i="19"/>
  <c r="AN184" i="19"/>
  <c r="AO184" i="19"/>
  <c r="AP184" i="19"/>
  <c r="AQ184" i="19"/>
  <c r="AR184" i="19"/>
  <c r="AS184" i="19"/>
  <c r="AT184" i="19"/>
  <c r="AL185" i="19"/>
  <c r="AM185" i="19"/>
  <c r="AN185" i="19"/>
  <c r="AO185" i="19"/>
  <c r="AP185" i="19"/>
  <c r="AQ185" i="19"/>
  <c r="AR185" i="19"/>
  <c r="AS185" i="19"/>
  <c r="AT185" i="19"/>
  <c r="AL186" i="19"/>
  <c r="AM186" i="19"/>
  <c r="AN186" i="19"/>
  <c r="AO186" i="19"/>
  <c r="AP186" i="19"/>
  <c r="AQ186" i="19"/>
  <c r="AR186" i="19"/>
  <c r="AS186" i="19"/>
  <c r="AT186" i="19"/>
  <c r="AL187" i="19"/>
  <c r="AM187" i="19"/>
  <c r="AN187" i="19"/>
  <c r="AO187" i="19"/>
  <c r="AP187" i="19"/>
  <c r="AQ187" i="19"/>
  <c r="AR187" i="19"/>
  <c r="AS187" i="19"/>
  <c r="AT187" i="19"/>
  <c r="AL188" i="19"/>
  <c r="AM188" i="19"/>
  <c r="AN188" i="19"/>
  <c r="AO188" i="19"/>
  <c r="AP188" i="19"/>
  <c r="AQ188" i="19"/>
  <c r="AR188" i="19"/>
  <c r="AS188" i="19"/>
  <c r="AT188" i="19"/>
  <c r="AL189" i="19"/>
  <c r="AM189" i="19"/>
  <c r="AN189" i="19"/>
  <c r="AO189" i="19"/>
  <c r="AP189" i="19"/>
  <c r="AQ189" i="19"/>
  <c r="AR189" i="19"/>
  <c r="AS189" i="19"/>
  <c r="AT189" i="19"/>
  <c r="AL190" i="19"/>
  <c r="AM190" i="19"/>
  <c r="AN190" i="19"/>
  <c r="AO190" i="19"/>
  <c r="AP190" i="19"/>
  <c r="AQ190" i="19"/>
  <c r="AR190" i="19"/>
  <c r="AS190" i="19"/>
  <c r="AT190" i="19"/>
  <c r="AL191" i="19"/>
  <c r="AM191" i="19"/>
  <c r="AN191" i="19"/>
  <c r="AO191" i="19"/>
  <c r="AP191" i="19"/>
  <c r="AQ191" i="19"/>
  <c r="AR191" i="19"/>
  <c r="AS191" i="19"/>
  <c r="AT191" i="19"/>
  <c r="AL192" i="19"/>
  <c r="AM192" i="19"/>
  <c r="AN192" i="19"/>
  <c r="AO192" i="19"/>
  <c r="AP192" i="19"/>
  <c r="AQ192" i="19"/>
  <c r="AR192" i="19"/>
  <c r="AS192" i="19"/>
  <c r="AT192" i="19"/>
  <c r="AL193" i="19"/>
  <c r="AM193" i="19"/>
  <c r="AN193" i="19"/>
  <c r="AO193" i="19"/>
  <c r="AP193" i="19"/>
  <c r="AQ193" i="19"/>
  <c r="AR193" i="19"/>
  <c r="AS193" i="19"/>
  <c r="AT193" i="19"/>
  <c r="AL194" i="19"/>
  <c r="AM194" i="19"/>
  <c r="AN194" i="19"/>
  <c r="AO194" i="19"/>
  <c r="AP194" i="19"/>
  <c r="AQ194" i="19"/>
  <c r="AR194" i="19"/>
  <c r="AS194" i="19"/>
  <c r="AT194" i="19"/>
  <c r="AL195" i="19"/>
  <c r="AM195" i="19"/>
  <c r="AN195" i="19"/>
  <c r="AO195" i="19"/>
  <c r="AP195" i="19"/>
  <c r="AQ195" i="19"/>
  <c r="AR195" i="19"/>
  <c r="AS195" i="19"/>
  <c r="AT195" i="19"/>
  <c r="AL196" i="19"/>
  <c r="AM196" i="19"/>
  <c r="AN196" i="19"/>
  <c r="AO196" i="19"/>
  <c r="AP196" i="19"/>
  <c r="AQ196" i="19"/>
  <c r="AR196" i="19"/>
  <c r="AS196" i="19"/>
  <c r="AT196" i="19"/>
  <c r="AL197" i="19"/>
  <c r="AM197" i="19"/>
  <c r="AN197" i="19"/>
  <c r="AO197" i="19"/>
  <c r="AP197" i="19"/>
  <c r="AQ197" i="19"/>
  <c r="AR197" i="19"/>
  <c r="AS197" i="19"/>
  <c r="AT197" i="19"/>
  <c r="AL198" i="19"/>
  <c r="AM198" i="19"/>
  <c r="AN198" i="19"/>
  <c r="AO198" i="19"/>
  <c r="AP198" i="19"/>
  <c r="AQ198" i="19"/>
  <c r="AR198" i="19"/>
  <c r="AS198" i="19"/>
  <c r="AT198" i="19"/>
  <c r="AL199" i="19"/>
  <c r="AM199" i="19"/>
  <c r="AN199" i="19"/>
  <c r="AO199" i="19"/>
  <c r="AP199" i="19"/>
  <c r="AQ199" i="19"/>
  <c r="AR199" i="19"/>
  <c r="AS199" i="19"/>
  <c r="AT199" i="19"/>
  <c r="AL200" i="19"/>
  <c r="AM200" i="19"/>
  <c r="AN200" i="19"/>
  <c r="AO200" i="19"/>
  <c r="AP200" i="19"/>
  <c r="AQ200" i="19"/>
  <c r="AR200" i="19"/>
  <c r="AS200" i="19"/>
  <c r="AT200" i="19"/>
  <c r="AL201" i="19"/>
  <c r="AM201" i="19"/>
  <c r="AN201" i="19"/>
  <c r="AO201" i="19"/>
  <c r="AP201" i="19"/>
  <c r="AQ201" i="19"/>
  <c r="AR201" i="19"/>
  <c r="AS201" i="19"/>
  <c r="AT201" i="19"/>
  <c r="AL202" i="19"/>
  <c r="AM202" i="19"/>
  <c r="AN202" i="19"/>
  <c r="AO202" i="19"/>
  <c r="AP202" i="19"/>
  <c r="AQ202" i="19"/>
  <c r="AR202" i="19"/>
  <c r="AS202" i="19"/>
  <c r="AT202" i="19"/>
  <c r="AL203" i="19"/>
  <c r="AM203" i="19"/>
  <c r="AN203" i="19"/>
  <c r="AO203" i="19"/>
  <c r="AP203" i="19"/>
  <c r="AQ203" i="19"/>
  <c r="AR203" i="19"/>
  <c r="AS203" i="19"/>
  <c r="AT203" i="19"/>
  <c r="AL204" i="19"/>
  <c r="AM204" i="19"/>
  <c r="AN204" i="19"/>
  <c r="AO204" i="19"/>
  <c r="AP204" i="19"/>
  <c r="AQ204" i="19"/>
  <c r="AR204" i="19"/>
  <c r="AS204" i="19"/>
  <c r="AT204" i="19"/>
  <c r="AL205" i="19"/>
  <c r="AM205" i="19"/>
  <c r="AN205" i="19"/>
  <c r="AO205" i="19"/>
  <c r="AP205" i="19"/>
  <c r="AQ205" i="19"/>
  <c r="AR205" i="19"/>
  <c r="AS205" i="19"/>
  <c r="AT205" i="19"/>
  <c r="E86" i="18"/>
  <c r="F86" i="18"/>
  <c r="E82" i="19"/>
  <c r="F82" i="19"/>
  <c r="E83" i="19"/>
  <c r="F83" i="19"/>
  <c r="E85" i="19"/>
  <c r="F85" i="19"/>
  <c r="C93" i="19"/>
  <c r="B93" i="19"/>
  <c r="C92" i="19"/>
  <c r="B92" i="19"/>
  <c r="C91" i="19"/>
  <c r="B91" i="19"/>
  <c r="C90" i="19"/>
  <c r="B90" i="19"/>
  <c r="C89" i="19"/>
  <c r="B89" i="19"/>
  <c r="C88" i="19"/>
  <c r="B88" i="19"/>
  <c r="C87" i="19"/>
  <c r="B87" i="19"/>
  <c r="C86" i="19"/>
  <c r="B86" i="19"/>
  <c r="C85" i="19"/>
  <c r="B85" i="19"/>
  <c r="C84" i="19"/>
  <c r="B84" i="19"/>
  <c r="C83" i="19"/>
  <c r="B83" i="19"/>
  <c r="C82" i="19"/>
  <c r="B82" i="19"/>
  <c r="B26" i="19"/>
  <c r="C26" i="19"/>
  <c r="C28" i="19"/>
  <c r="C30" i="19"/>
  <c r="C32" i="19"/>
  <c r="C34" i="19"/>
  <c r="C36" i="19"/>
  <c r="C38" i="19"/>
  <c r="C40" i="19"/>
  <c r="C42" i="19"/>
  <c r="C44" i="19"/>
  <c r="C46" i="19"/>
  <c r="C27" i="19"/>
  <c r="C29" i="19"/>
  <c r="C31" i="19"/>
  <c r="C33" i="19"/>
  <c r="C35" i="19"/>
  <c r="C37" i="19"/>
  <c r="C39" i="19"/>
  <c r="C41" i="19"/>
  <c r="C43" i="19"/>
  <c r="C45" i="19"/>
  <c r="B46" i="19"/>
  <c r="D45" i="19"/>
  <c r="B45" i="19"/>
  <c r="B44" i="19"/>
  <c r="D43" i="19"/>
  <c r="B43" i="19"/>
  <c r="B42" i="19"/>
  <c r="D41" i="19"/>
  <c r="B41" i="19"/>
  <c r="B40" i="19"/>
  <c r="D39" i="19"/>
  <c r="B39" i="19"/>
  <c r="B38" i="19"/>
  <c r="D37" i="19"/>
  <c r="B37" i="19"/>
  <c r="B36" i="19"/>
  <c r="D35" i="19"/>
  <c r="B35" i="19"/>
  <c r="B34" i="19"/>
  <c r="D33" i="19"/>
  <c r="B33" i="19"/>
  <c r="B32" i="19"/>
  <c r="D31" i="19"/>
  <c r="B31" i="19"/>
  <c r="B30" i="19"/>
  <c r="D29" i="19"/>
  <c r="B29" i="19"/>
  <c r="B28" i="19"/>
  <c r="D27" i="19"/>
  <c r="B27" i="19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E83" i="13"/>
  <c r="F83" i="13"/>
  <c r="E87" i="13"/>
  <c r="F87" i="13"/>
  <c r="E88" i="13"/>
  <c r="AN55" i="13" s="1"/>
  <c r="F88" i="13"/>
  <c r="E89" i="13"/>
  <c r="F89" i="13"/>
  <c r="E90" i="13"/>
  <c r="F90" i="13"/>
  <c r="E91" i="13"/>
  <c r="F91" i="13"/>
  <c r="E92" i="13"/>
  <c r="F92" i="13"/>
  <c r="E93" i="13"/>
  <c r="F93" i="13"/>
  <c r="E94" i="13"/>
  <c r="F94" i="13"/>
  <c r="E84" i="18"/>
  <c r="AN50" i="18" s="1"/>
  <c r="F84" i="18"/>
  <c r="AO50" i="18" s="1"/>
  <c r="E87" i="18"/>
  <c r="F87" i="18"/>
  <c r="E88" i="18"/>
  <c r="F88" i="18"/>
  <c r="E89" i="18"/>
  <c r="F89" i="18"/>
  <c r="E90" i="18"/>
  <c r="F90" i="18"/>
  <c r="E91" i="18"/>
  <c r="F91" i="18"/>
  <c r="E92" i="18"/>
  <c r="F92" i="18"/>
  <c r="E93" i="18"/>
  <c r="F93" i="18"/>
  <c r="E94" i="18"/>
  <c r="F94" i="18"/>
  <c r="B94" i="19"/>
  <c r="E86" i="19"/>
  <c r="F86" i="19"/>
  <c r="E87" i="19"/>
  <c r="F87" i="19"/>
  <c r="E88" i="19"/>
  <c r="F88" i="19"/>
  <c r="E89" i="19"/>
  <c r="F89" i="19"/>
  <c r="E90" i="19"/>
  <c r="F90" i="19"/>
  <c r="E91" i="19"/>
  <c r="F91" i="19"/>
  <c r="E92" i="19"/>
  <c r="F92" i="19"/>
  <c r="E93" i="19"/>
  <c r="F93" i="19"/>
  <c r="E94" i="19"/>
  <c r="F94" i="19"/>
  <c r="B82" i="26"/>
  <c r="B83" i="26"/>
  <c r="B84" i="26"/>
  <c r="B85" i="26"/>
  <c r="B86" i="26"/>
  <c r="B87" i="26"/>
  <c r="B88" i="26"/>
  <c r="B89" i="26"/>
  <c r="B90" i="26"/>
  <c r="B91" i="26"/>
  <c r="B92" i="26"/>
  <c r="B93" i="26"/>
  <c r="B94" i="26"/>
  <c r="C94" i="26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C94" i="20"/>
  <c r="E85" i="18"/>
  <c r="AN55" i="18" s="1"/>
  <c r="F85" i="18"/>
  <c r="AO55" i="18" s="1"/>
  <c r="E84" i="19"/>
  <c r="F84" i="19"/>
  <c r="AB6" i="19"/>
  <c r="AC6" i="19"/>
  <c r="F19" i="19"/>
  <c r="AF6" i="19"/>
  <c r="AD6" i="19"/>
  <c r="AG6" i="19"/>
  <c r="AE6" i="19"/>
  <c r="AH6" i="19"/>
  <c r="AI6" i="19"/>
  <c r="AB7" i="19"/>
  <c r="AC7" i="19"/>
  <c r="AF7" i="19"/>
  <c r="AD7" i="19"/>
  <c r="AG7" i="19"/>
  <c r="AE7" i="19"/>
  <c r="AH7" i="19"/>
  <c r="AI7" i="19"/>
  <c r="AB8" i="19"/>
  <c r="AC8" i="19"/>
  <c r="AF8" i="19"/>
  <c r="AD8" i="19"/>
  <c r="AG8" i="19"/>
  <c r="AE8" i="19"/>
  <c r="AH8" i="19"/>
  <c r="AI8" i="19"/>
  <c r="AB9" i="19"/>
  <c r="AC9" i="19"/>
  <c r="AF9" i="19"/>
  <c r="AD9" i="19"/>
  <c r="AG9" i="19"/>
  <c r="AE9" i="19"/>
  <c r="AH9" i="19"/>
  <c r="AI9" i="19"/>
  <c r="AB10" i="19"/>
  <c r="AC10" i="19"/>
  <c r="AF10" i="19"/>
  <c r="AD10" i="19"/>
  <c r="AG10" i="19"/>
  <c r="AE10" i="19"/>
  <c r="AH10" i="19"/>
  <c r="AI10" i="19"/>
  <c r="AB11" i="19"/>
  <c r="AC11" i="19"/>
  <c r="AF11" i="19"/>
  <c r="AD11" i="19"/>
  <c r="AG11" i="19"/>
  <c r="AE11" i="19"/>
  <c r="AH11" i="19"/>
  <c r="AI11" i="19"/>
  <c r="AB12" i="19"/>
  <c r="AC12" i="19"/>
  <c r="AF12" i="19"/>
  <c r="AD12" i="19"/>
  <c r="AG12" i="19"/>
  <c r="AE12" i="19"/>
  <c r="AH12" i="19"/>
  <c r="AI12" i="19"/>
  <c r="AB13" i="19"/>
  <c r="AC13" i="19"/>
  <c r="AF13" i="19"/>
  <c r="AD13" i="19"/>
  <c r="AG13" i="19"/>
  <c r="AE13" i="19"/>
  <c r="AH13" i="19"/>
  <c r="AI13" i="19"/>
  <c r="AB14" i="19"/>
  <c r="AC14" i="19"/>
  <c r="AF14" i="19"/>
  <c r="AD14" i="19"/>
  <c r="AG14" i="19"/>
  <c r="AE14" i="19"/>
  <c r="AH14" i="19"/>
  <c r="AI14" i="19"/>
  <c r="AB15" i="19"/>
  <c r="AC15" i="19"/>
  <c r="AF15" i="19"/>
  <c r="AD15" i="19"/>
  <c r="AG15" i="19"/>
  <c r="AE15" i="19"/>
  <c r="AH15" i="19"/>
  <c r="AI15" i="19"/>
  <c r="AB16" i="19"/>
  <c r="AC16" i="19"/>
  <c r="AF16" i="19"/>
  <c r="AD16" i="19"/>
  <c r="AG16" i="19"/>
  <c r="AE16" i="19"/>
  <c r="AH16" i="19"/>
  <c r="AI16" i="19"/>
  <c r="AB17" i="19"/>
  <c r="AC17" i="19"/>
  <c r="AF17" i="19"/>
  <c r="AD17" i="19"/>
  <c r="AG17" i="19"/>
  <c r="AE17" i="19"/>
  <c r="AH17" i="19"/>
  <c r="AI17" i="19"/>
  <c r="AB18" i="19"/>
  <c r="AC18" i="19"/>
  <c r="AF18" i="19"/>
  <c r="AD18" i="19"/>
  <c r="AG18" i="19"/>
  <c r="AE18" i="19"/>
  <c r="AH18" i="19"/>
  <c r="AI18" i="19"/>
  <c r="AB19" i="19"/>
  <c r="AC19" i="19"/>
  <c r="AF19" i="19"/>
  <c r="AD19" i="19"/>
  <c r="AG19" i="19"/>
  <c r="AE19" i="19"/>
  <c r="AH19" i="19"/>
  <c r="AI19" i="19"/>
  <c r="AB20" i="19"/>
  <c r="AC20" i="19"/>
  <c r="AF20" i="19"/>
  <c r="AD20" i="19"/>
  <c r="AG20" i="19"/>
  <c r="AE20" i="19"/>
  <c r="AH20" i="19"/>
  <c r="AI20" i="19"/>
  <c r="AB21" i="19"/>
  <c r="AC21" i="19"/>
  <c r="AF21" i="19"/>
  <c r="AD21" i="19"/>
  <c r="AG21" i="19"/>
  <c r="AE21" i="19"/>
  <c r="AH21" i="19"/>
  <c r="AI21" i="19"/>
  <c r="AB22" i="19"/>
  <c r="AC22" i="19"/>
  <c r="AF22" i="19"/>
  <c r="AD22" i="19"/>
  <c r="AG22" i="19"/>
  <c r="AE22" i="19"/>
  <c r="AH22" i="19"/>
  <c r="AI22" i="19"/>
  <c r="AB23" i="19"/>
  <c r="AC23" i="19"/>
  <c r="AF23" i="19"/>
  <c r="AD23" i="19"/>
  <c r="AG23" i="19"/>
  <c r="AE23" i="19"/>
  <c r="AH23" i="19"/>
  <c r="AI23" i="19"/>
  <c r="AB24" i="19"/>
  <c r="AC24" i="19"/>
  <c r="AF24" i="19"/>
  <c r="AD24" i="19"/>
  <c r="AG24" i="19"/>
  <c r="AE24" i="19"/>
  <c r="AH24" i="19"/>
  <c r="AI24" i="19"/>
  <c r="AB25" i="19"/>
  <c r="AC25" i="19"/>
  <c r="AF25" i="19"/>
  <c r="AD25" i="19"/>
  <c r="AG25" i="19"/>
  <c r="AE25" i="19"/>
  <c r="AH25" i="19"/>
  <c r="AI25" i="19"/>
  <c r="AB26" i="19"/>
  <c r="AC26" i="19"/>
  <c r="AF26" i="19"/>
  <c r="AD26" i="19"/>
  <c r="AG26" i="19"/>
  <c r="AE26" i="19"/>
  <c r="AH26" i="19"/>
  <c r="AI26" i="19"/>
  <c r="AB27" i="19"/>
  <c r="AC27" i="19"/>
  <c r="AF27" i="19"/>
  <c r="AD27" i="19"/>
  <c r="AG27" i="19"/>
  <c r="AE27" i="19"/>
  <c r="AH27" i="19"/>
  <c r="AI27" i="19"/>
  <c r="AB28" i="19"/>
  <c r="AC28" i="19"/>
  <c r="AF28" i="19"/>
  <c r="AD28" i="19"/>
  <c r="AG28" i="19"/>
  <c r="AE28" i="19"/>
  <c r="AH28" i="19"/>
  <c r="AI28" i="19"/>
  <c r="AB29" i="19"/>
  <c r="AC29" i="19"/>
  <c r="AF29" i="19"/>
  <c r="AD29" i="19"/>
  <c r="AG29" i="19"/>
  <c r="AE29" i="19"/>
  <c r="AH29" i="19"/>
  <c r="AI29" i="19"/>
  <c r="AB30" i="19"/>
  <c r="AC30" i="19"/>
  <c r="AF30" i="19"/>
  <c r="AD30" i="19"/>
  <c r="AG30" i="19"/>
  <c r="AE30" i="19"/>
  <c r="AH30" i="19"/>
  <c r="AI30" i="19"/>
  <c r="AB31" i="19"/>
  <c r="AC31" i="19"/>
  <c r="AF31" i="19"/>
  <c r="AD31" i="19"/>
  <c r="AG31" i="19"/>
  <c r="AE31" i="19"/>
  <c r="AH31" i="19"/>
  <c r="AI31" i="19"/>
  <c r="AB32" i="19"/>
  <c r="AC32" i="19"/>
  <c r="AF32" i="19"/>
  <c r="AD32" i="19"/>
  <c r="AG32" i="19"/>
  <c r="AE32" i="19"/>
  <c r="AH32" i="19"/>
  <c r="AI32" i="19"/>
  <c r="AB33" i="19"/>
  <c r="AC33" i="19"/>
  <c r="AF33" i="19"/>
  <c r="AD33" i="19"/>
  <c r="AG33" i="19"/>
  <c r="AE33" i="19"/>
  <c r="AH33" i="19"/>
  <c r="AI33" i="19"/>
  <c r="AB34" i="19"/>
  <c r="AC34" i="19"/>
  <c r="AF34" i="19"/>
  <c r="AD34" i="19"/>
  <c r="AG34" i="19"/>
  <c r="AE34" i="19"/>
  <c r="AH34" i="19"/>
  <c r="AI34" i="19"/>
  <c r="AB35" i="19"/>
  <c r="AC35" i="19"/>
  <c r="AF35" i="19"/>
  <c r="AD35" i="19"/>
  <c r="AG35" i="19"/>
  <c r="AE35" i="19"/>
  <c r="AH35" i="19"/>
  <c r="AI35" i="19"/>
  <c r="C118" i="19"/>
  <c r="AY35" i="21"/>
  <c r="AY34" i="21"/>
  <c r="AY33" i="21"/>
  <c r="AY32" i="21"/>
  <c r="AY31" i="21"/>
  <c r="AY6" i="21"/>
  <c r="AY7" i="21"/>
  <c r="AY8" i="21"/>
  <c r="AY9" i="21"/>
  <c r="AY10" i="21"/>
  <c r="AY11" i="21"/>
  <c r="AY12" i="21"/>
  <c r="AY13" i="21"/>
  <c r="AY14" i="21"/>
  <c r="AY15" i="21"/>
  <c r="AY16" i="21"/>
  <c r="AY17" i="21"/>
  <c r="AY18" i="21"/>
  <c r="AY19" i="21"/>
  <c r="AY20" i="21"/>
  <c r="AY21" i="21"/>
  <c r="AY22" i="21"/>
  <c r="AY23" i="21"/>
  <c r="AY24" i="21"/>
  <c r="AY25" i="21"/>
  <c r="AY26" i="21"/>
  <c r="AY27" i="21"/>
  <c r="AY28" i="21"/>
  <c r="AY29" i="21"/>
  <c r="AY30" i="21"/>
  <c r="C82" i="26"/>
  <c r="C83" i="26"/>
  <c r="C84" i="26"/>
  <c r="C85" i="26"/>
  <c r="C86" i="26"/>
  <c r="C87" i="26"/>
  <c r="C88" i="26"/>
  <c r="C89" i="26"/>
  <c r="C90" i="26"/>
  <c r="C91" i="26"/>
  <c r="C92" i="26"/>
  <c r="C93" i="26"/>
  <c r="AL6" i="26"/>
  <c r="AY6" i="26"/>
  <c r="AL7" i="26"/>
  <c r="AY7" i="26"/>
  <c r="AL8" i="26"/>
  <c r="AY8" i="26"/>
  <c r="AL9" i="26"/>
  <c r="AY9" i="26"/>
  <c r="AL10" i="26"/>
  <c r="AY10" i="26"/>
  <c r="AL11" i="26"/>
  <c r="AY11" i="26"/>
  <c r="AL12" i="26"/>
  <c r="AY12" i="26"/>
  <c r="AL13" i="26"/>
  <c r="AY13" i="26"/>
  <c r="AL14" i="26"/>
  <c r="AY14" i="26"/>
  <c r="AL15" i="26"/>
  <c r="AY15" i="26"/>
  <c r="AL16" i="26"/>
  <c r="AY16" i="26"/>
  <c r="AL17" i="26"/>
  <c r="AY17" i="26"/>
  <c r="AL18" i="26"/>
  <c r="AY18" i="26"/>
  <c r="AL19" i="26"/>
  <c r="AY19" i="26"/>
  <c r="AL20" i="26"/>
  <c r="AY20" i="26"/>
  <c r="AL21" i="26"/>
  <c r="AY21" i="26"/>
  <c r="AL22" i="26"/>
  <c r="AY22" i="26"/>
  <c r="AL23" i="26"/>
  <c r="AY23" i="26"/>
  <c r="AL24" i="26"/>
  <c r="AY24" i="26"/>
  <c r="AL25" i="26"/>
  <c r="AY25" i="26"/>
  <c r="AL26" i="26"/>
  <c r="AY26" i="26"/>
  <c r="AL27" i="26"/>
  <c r="AY27" i="26"/>
  <c r="AL28" i="26"/>
  <c r="AY28" i="26"/>
  <c r="AL29" i="26"/>
  <c r="AY29" i="26"/>
  <c r="AL30" i="26"/>
  <c r="AY30" i="26"/>
  <c r="AL31" i="26"/>
  <c r="AY31" i="26"/>
  <c r="AL32" i="26"/>
  <c r="AY32" i="26"/>
  <c r="AL33" i="26"/>
  <c r="AY33" i="26"/>
  <c r="AL34" i="26"/>
  <c r="AY34" i="26"/>
  <c r="AY35" i="26"/>
  <c r="C82" i="20"/>
  <c r="C83" i="20"/>
  <c r="C84" i="20"/>
  <c r="C85" i="20"/>
  <c r="C86" i="20"/>
  <c r="C87" i="20"/>
  <c r="C88" i="20"/>
  <c r="C89" i="20"/>
  <c r="AL6" i="20"/>
  <c r="AY6" i="20"/>
  <c r="AL7" i="20"/>
  <c r="AY7" i="20"/>
  <c r="AL8" i="20"/>
  <c r="AY8" i="20"/>
  <c r="AL9" i="20"/>
  <c r="AY9" i="20"/>
  <c r="AL10" i="20"/>
  <c r="AY10" i="20"/>
  <c r="AL11" i="20"/>
  <c r="AY11" i="20"/>
  <c r="AL12" i="20"/>
  <c r="AY12" i="20"/>
  <c r="AL13" i="20"/>
  <c r="AY13" i="20"/>
  <c r="AL14" i="20"/>
  <c r="AY14" i="20"/>
  <c r="AL15" i="20"/>
  <c r="AY15" i="20"/>
  <c r="AL16" i="20"/>
  <c r="AY16" i="20"/>
  <c r="AL17" i="20"/>
  <c r="AY17" i="20"/>
  <c r="AL18" i="20"/>
  <c r="AY18" i="20"/>
  <c r="AL19" i="20"/>
  <c r="AY19" i="20"/>
  <c r="AL20" i="20"/>
  <c r="AY20" i="20"/>
  <c r="AL21" i="20"/>
  <c r="AY21" i="20"/>
  <c r="AL22" i="20"/>
  <c r="AY22" i="20"/>
  <c r="AL23" i="20"/>
  <c r="AY23" i="20"/>
  <c r="AL24" i="20"/>
  <c r="AY24" i="20"/>
  <c r="AL25" i="20"/>
  <c r="AY25" i="20"/>
  <c r="AL26" i="20"/>
  <c r="AY26" i="20"/>
  <c r="AL27" i="20"/>
  <c r="AY27" i="20"/>
  <c r="AL28" i="20"/>
  <c r="AY28" i="20"/>
  <c r="AL29" i="20"/>
  <c r="AY29" i="20"/>
  <c r="AL30" i="20"/>
  <c r="AY30" i="20"/>
  <c r="AL31" i="20"/>
  <c r="AY31" i="20"/>
  <c r="AL32" i="20"/>
  <c r="AY32" i="20"/>
  <c r="AL33" i="20"/>
  <c r="AY33" i="20"/>
  <c r="AL34" i="20"/>
  <c r="AY34" i="20"/>
  <c r="AY35" i="20"/>
  <c r="AL6" i="13"/>
  <c r="AY6" i="13" s="1"/>
  <c r="G108" i="13"/>
  <c r="AL7" i="13"/>
  <c r="AL8" i="13"/>
  <c r="AL9" i="13"/>
  <c r="AL10" i="13"/>
  <c r="AL11" i="13"/>
  <c r="AL12" i="13"/>
  <c r="AL13" i="13"/>
  <c r="AL14" i="13"/>
  <c r="AL15" i="13"/>
  <c r="AL16" i="13"/>
  <c r="AL17" i="13"/>
  <c r="AL18" i="13"/>
  <c r="AL19" i="13"/>
  <c r="AL20" i="13"/>
  <c r="AL21" i="13"/>
  <c r="AL22" i="13"/>
  <c r="AL23" i="13"/>
  <c r="AL24" i="13"/>
  <c r="AL25" i="13"/>
  <c r="AL26" i="13"/>
  <c r="AL27" i="13"/>
  <c r="AL28" i="13"/>
  <c r="AL29" i="13"/>
  <c r="AL30" i="13"/>
  <c r="AL31" i="13"/>
  <c r="AL32" i="13"/>
  <c r="AL33" i="13"/>
  <c r="AL34" i="13"/>
  <c r="AL6" i="18"/>
  <c r="AY6" i="18" s="1"/>
  <c r="AL7" i="18"/>
  <c r="AL8" i="18"/>
  <c r="AL9" i="18"/>
  <c r="AL10" i="18"/>
  <c r="AL11" i="18"/>
  <c r="AL12" i="18"/>
  <c r="AL13" i="18"/>
  <c r="AL14" i="18"/>
  <c r="AT14" i="18" s="1"/>
  <c r="AL15" i="18"/>
  <c r="AL16" i="18"/>
  <c r="AL17" i="18"/>
  <c r="AL18" i="18"/>
  <c r="AL19" i="18"/>
  <c r="AL20" i="18"/>
  <c r="AL21" i="18"/>
  <c r="AL22" i="18"/>
  <c r="AR22" i="18" s="1"/>
  <c r="AL23" i="18"/>
  <c r="AL24" i="18"/>
  <c r="AL25" i="18"/>
  <c r="AL26" i="18"/>
  <c r="AL27" i="18"/>
  <c r="AL28" i="18"/>
  <c r="AL29" i="18"/>
  <c r="AL30" i="18"/>
  <c r="AQ30" i="18" s="1"/>
  <c r="AL31" i="18"/>
  <c r="AL32" i="18"/>
  <c r="AL33" i="18"/>
  <c r="AL34" i="18"/>
  <c r="J20" i="24"/>
  <c r="I20" i="24"/>
  <c r="H20" i="24"/>
  <c r="J23" i="24"/>
  <c r="J22" i="24"/>
  <c r="J21" i="24"/>
  <c r="I23" i="24"/>
  <c r="I22" i="24"/>
  <c r="I21" i="24"/>
  <c r="H19" i="24"/>
  <c r="H21" i="24"/>
  <c r="AL35" i="19"/>
  <c r="AL34" i="19"/>
  <c r="AL33" i="19"/>
  <c r="AL32" i="19"/>
  <c r="AL31" i="19"/>
  <c r="AL30" i="19"/>
  <c r="AL29" i="19"/>
  <c r="AL28" i="19"/>
  <c r="AL27" i="19"/>
  <c r="AL26" i="19"/>
  <c r="AL25" i="19"/>
  <c r="AL24" i="19"/>
  <c r="AL23" i="19"/>
  <c r="AL22" i="19"/>
  <c r="AL21" i="19"/>
  <c r="AL20" i="19"/>
  <c r="AL19" i="19"/>
  <c r="AL18" i="19"/>
  <c r="AL17" i="19"/>
  <c r="AL16" i="19"/>
  <c r="AL15" i="19"/>
  <c r="AL14" i="19"/>
  <c r="AL13" i="19"/>
  <c r="AL12" i="19"/>
  <c r="AL11" i="19"/>
  <c r="AL10" i="19"/>
  <c r="AL9" i="19"/>
  <c r="AL8" i="19"/>
  <c r="AL7" i="19"/>
  <c r="AL6" i="19"/>
  <c r="AY6" i="19"/>
  <c r="AY7" i="19"/>
  <c r="AY8" i="19"/>
  <c r="AY9" i="19"/>
  <c r="AY10" i="19"/>
  <c r="AY11" i="19"/>
  <c r="AY12" i="19"/>
  <c r="AY13" i="19"/>
  <c r="AY14" i="19"/>
  <c r="AY15" i="19"/>
  <c r="AY16" i="19"/>
  <c r="AY17" i="19"/>
  <c r="AY18" i="19"/>
  <c r="AY19" i="19"/>
  <c r="AY20" i="19"/>
  <c r="AY21" i="19"/>
  <c r="AY22" i="19"/>
  <c r="AY23" i="19"/>
  <c r="AY24" i="19"/>
  <c r="AY25" i="19"/>
  <c r="AY26" i="19"/>
  <c r="AY27" i="19"/>
  <c r="AY28" i="19"/>
  <c r="AY29" i="19"/>
  <c r="AY30" i="19"/>
  <c r="AY31" i="19"/>
  <c r="AY32" i="19"/>
  <c r="AY33" i="19"/>
  <c r="AY34" i="19"/>
  <c r="AY35" i="19"/>
  <c r="C123" i="19"/>
  <c r="F13" i="19"/>
  <c r="F10" i="19"/>
  <c r="J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D123" i="19"/>
  <c r="E123" i="19"/>
  <c r="E127" i="19"/>
  <c r="G19" i="24"/>
  <c r="G23" i="24"/>
  <c r="F5" i="19"/>
  <c r="U6" i="19"/>
  <c r="F6" i="19"/>
  <c r="V6" i="19"/>
  <c r="F25" i="19"/>
  <c r="G25" i="19"/>
  <c r="Q6" i="19"/>
  <c r="R6" i="19"/>
  <c r="S6" i="19"/>
  <c r="T6" i="19"/>
  <c r="X6" i="19"/>
  <c r="U7" i="19"/>
  <c r="V7" i="19"/>
  <c r="Q7" i="19"/>
  <c r="R7" i="19"/>
  <c r="S7" i="19"/>
  <c r="T7" i="19"/>
  <c r="X7" i="19"/>
  <c r="U8" i="19"/>
  <c r="V8" i="19"/>
  <c r="Q8" i="19"/>
  <c r="R8" i="19"/>
  <c r="S8" i="19"/>
  <c r="T8" i="19"/>
  <c r="X8" i="19"/>
  <c r="U9" i="19"/>
  <c r="V9" i="19"/>
  <c r="Q9" i="19"/>
  <c r="R9" i="19"/>
  <c r="S9" i="19"/>
  <c r="T9" i="19"/>
  <c r="X9" i="19"/>
  <c r="U10" i="19"/>
  <c r="V10" i="19"/>
  <c r="Q10" i="19"/>
  <c r="R10" i="19"/>
  <c r="S10" i="19"/>
  <c r="T10" i="19"/>
  <c r="X10" i="19"/>
  <c r="U11" i="19"/>
  <c r="V11" i="19"/>
  <c r="Q11" i="19"/>
  <c r="R11" i="19"/>
  <c r="S11" i="19"/>
  <c r="T11" i="19"/>
  <c r="X11" i="19"/>
  <c r="U12" i="19"/>
  <c r="V12" i="19"/>
  <c r="Q12" i="19"/>
  <c r="R12" i="19"/>
  <c r="S12" i="19"/>
  <c r="T12" i="19"/>
  <c r="X12" i="19"/>
  <c r="U13" i="19"/>
  <c r="V13" i="19"/>
  <c r="Q13" i="19"/>
  <c r="R13" i="19"/>
  <c r="S13" i="19"/>
  <c r="T13" i="19"/>
  <c r="X13" i="19"/>
  <c r="U14" i="19"/>
  <c r="V14" i="19"/>
  <c r="Q14" i="19"/>
  <c r="R14" i="19"/>
  <c r="S14" i="19"/>
  <c r="T14" i="19"/>
  <c r="X14" i="19"/>
  <c r="U15" i="19"/>
  <c r="V15" i="19"/>
  <c r="Q15" i="19"/>
  <c r="R15" i="19"/>
  <c r="S15" i="19"/>
  <c r="T15" i="19"/>
  <c r="X15" i="19"/>
  <c r="U16" i="19"/>
  <c r="V16" i="19"/>
  <c r="Q16" i="19"/>
  <c r="R16" i="19"/>
  <c r="S16" i="19"/>
  <c r="T16" i="19"/>
  <c r="X16" i="19"/>
  <c r="U17" i="19"/>
  <c r="V17" i="19"/>
  <c r="Q17" i="19"/>
  <c r="R17" i="19"/>
  <c r="S17" i="19"/>
  <c r="T17" i="19"/>
  <c r="X17" i="19"/>
  <c r="U18" i="19"/>
  <c r="V18" i="19"/>
  <c r="Q18" i="19"/>
  <c r="R18" i="19"/>
  <c r="S18" i="19"/>
  <c r="T18" i="19"/>
  <c r="X18" i="19"/>
  <c r="U19" i="19"/>
  <c r="V19" i="19"/>
  <c r="Q19" i="19"/>
  <c r="R19" i="19"/>
  <c r="S19" i="19"/>
  <c r="T19" i="19"/>
  <c r="X19" i="19"/>
  <c r="U20" i="19"/>
  <c r="V20" i="19"/>
  <c r="Q20" i="19"/>
  <c r="R20" i="19"/>
  <c r="S20" i="19"/>
  <c r="T20" i="19"/>
  <c r="X20" i="19"/>
  <c r="U21" i="19"/>
  <c r="V21" i="19"/>
  <c r="Q21" i="19"/>
  <c r="R21" i="19"/>
  <c r="S21" i="19"/>
  <c r="T21" i="19"/>
  <c r="X21" i="19"/>
  <c r="U22" i="19"/>
  <c r="V22" i="19"/>
  <c r="Q22" i="19"/>
  <c r="R22" i="19"/>
  <c r="S22" i="19"/>
  <c r="T22" i="19"/>
  <c r="X22" i="19"/>
  <c r="U23" i="19"/>
  <c r="V23" i="19"/>
  <c r="Q23" i="19"/>
  <c r="R23" i="19"/>
  <c r="S23" i="19"/>
  <c r="T23" i="19"/>
  <c r="X23" i="19"/>
  <c r="U24" i="19"/>
  <c r="V24" i="19"/>
  <c r="Q24" i="19"/>
  <c r="R24" i="19"/>
  <c r="S24" i="19"/>
  <c r="T24" i="19"/>
  <c r="X24" i="19"/>
  <c r="U25" i="19"/>
  <c r="V25" i="19"/>
  <c r="Q25" i="19"/>
  <c r="R25" i="19"/>
  <c r="S25" i="19"/>
  <c r="T25" i="19"/>
  <c r="X25" i="19"/>
  <c r="U26" i="19"/>
  <c r="V26" i="19"/>
  <c r="Q26" i="19"/>
  <c r="R26" i="19"/>
  <c r="S26" i="19"/>
  <c r="T26" i="19"/>
  <c r="X26" i="19"/>
  <c r="U27" i="19"/>
  <c r="V27" i="19"/>
  <c r="Q27" i="19"/>
  <c r="R27" i="19"/>
  <c r="S27" i="19"/>
  <c r="T27" i="19"/>
  <c r="X27" i="19"/>
  <c r="U28" i="19"/>
  <c r="V28" i="19"/>
  <c r="F26" i="19"/>
  <c r="G26" i="19"/>
  <c r="Q28" i="19"/>
  <c r="R28" i="19"/>
  <c r="S28" i="19"/>
  <c r="T28" i="19"/>
  <c r="X28" i="19"/>
  <c r="U29" i="19"/>
  <c r="V29" i="19"/>
  <c r="F27" i="19"/>
  <c r="G27" i="19"/>
  <c r="Q29" i="19"/>
  <c r="R29" i="19"/>
  <c r="S29" i="19"/>
  <c r="T29" i="19"/>
  <c r="X29" i="19"/>
  <c r="U30" i="19"/>
  <c r="V30" i="19"/>
  <c r="Q30" i="19"/>
  <c r="R30" i="19"/>
  <c r="S30" i="19"/>
  <c r="T30" i="19"/>
  <c r="X30" i="19"/>
  <c r="U31" i="19"/>
  <c r="V31" i="19"/>
  <c r="F28" i="19"/>
  <c r="G28" i="19"/>
  <c r="Q31" i="19"/>
  <c r="R31" i="19"/>
  <c r="S31" i="19"/>
  <c r="T31" i="19"/>
  <c r="X31" i="19"/>
  <c r="U32" i="19"/>
  <c r="V32" i="19"/>
  <c r="F29" i="19"/>
  <c r="G29" i="19"/>
  <c r="Q32" i="19"/>
  <c r="R32" i="19"/>
  <c r="S32" i="19"/>
  <c r="T32" i="19"/>
  <c r="X32" i="19"/>
  <c r="U33" i="19"/>
  <c r="V33" i="19"/>
  <c r="Q33" i="19"/>
  <c r="R33" i="19"/>
  <c r="S33" i="19"/>
  <c r="T33" i="19"/>
  <c r="X33" i="19"/>
  <c r="U34" i="19"/>
  <c r="V34" i="19"/>
  <c r="Q34" i="19"/>
  <c r="R34" i="19"/>
  <c r="S34" i="19"/>
  <c r="T34" i="19"/>
  <c r="X34" i="19"/>
  <c r="U35" i="19"/>
  <c r="V35" i="19"/>
  <c r="Q35" i="19"/>
  <c r="R35" i="19"/>
  <c r="S35" i="19"/>
  <c r="T35" i="19"/>
  <c r="X35" i="19"/>
  <c r="U36" i="19"/>
  <c r="V36" i="19"/>
  <c r="F30" i="19"/>
  <c r="G30" i="19"/>
  <c r="Q36" i="19"/>
  <c r="R36" i="19"/>
  <c r="S36" i="19"/>
  <c r="T36" i="19"/>
  <c r="X36" i="19"/>
  <c r="U37" i="19"/>
  <c r="V37" i="19"/>
  <c r="F31" i="19"/>
  <c r="G31" i="19"/>
  <c r="Q37" i="19"/>
  <c r="R37" i="19"/>
  <c r="S37" i="19"/>
  <c r="T37" i="19"/>
  <c r="X37" i="19"/>
  <c r="U38" i="19"/>
  <c r="V38" i="19"/>
  <c r="Q38" i="19"/>
  <c r="R38" i="19"/>
  <c r="S38" i="19"/>
  <c r="T38" i="19"/>
  <c r="X38" i="19"/>
  <c r="U39" i="19"/>
  <c r="V39" i="19"/>
  <c r="Q39" i="19"/>
  <c r="R39" i="19"/>
  <c r="S39" i="19"/>
  <c r="T39" i="19"/>
  <c r="X39" i="19"/>
  <c r="U40" i="19"/>
  <c r="V40" i="19"/>
  <c r="Q40" i="19"/>
  <c r="R40" i="19"/>
  <c r="S40" i="19"/>
  <c r="T40" i="19"/>
  <c r="X40" i="19"/>
  <c r="U41" i="19"/>
  <c r="V41" i="19"/>
  <c r="F32" i="19"/>
  <c r="G32" i="19"/>
  <c r="Q41" i="19"/>
  <c r="R41" i="19"/>
  <c r="S41" i="19"/>
  <c r="T41" i="19"/>
  <c r="X41" i="19"/>
  <c r="U42" i="19"/>
  <c r="V42" i="19"/>
  <c r="F33" i="19"/>
  <c r="G33" i="19"/>
  <c r="Q42" i="19"/>
  <c r="R42" i="19"/>
  <c r="S42" i="19"/>
  <c r="T42" i="19"/>
  <c r="X42" i="19"/>
  <c r="U43" i="19"/>
  <c r="V43" i="19"/>
  <c r="Q43" i="19"/>
  <c r="R43" i="19"/>
  <c r="S43" i="19"/>
  <c r="T43" i="19"/>
  <c r="X43" i="19"/>
  <c r="U44" i="19"/>
  <c r="V44" i="19"/>
  <c r="Q44" i="19"/>
  <c r="R44" i="19"/>
  <c r="S44" i="19"/>
  <c r="T44" i="19"/>
  <c r="X44" i="19"/>
  <c r="U45" i="19"/>
  <c r="V45" i="19"/>
  <c r="Q45" i="19"/>
  <c r="R45" i="19"/>
  <c r="S45" i="19"/>
  <c r="T45" i="19"/>
  <c r="X45" i="19"/>
  <c r="U46" i="19"/>
  <c r="V46" i="19"/>
  <c r="F34" i="19"/>
  <c r="G34" i="19"/>
  <c r="Q46" i="19"/>
  <c r="R46" i="19"/>
  <c r="S46" i="19"/>
  <c r="T46" i="19"/>
  <c r="X46" i="19"/>
  <c r="U47" i="19"/>
  <c r="V47" i="19"/>
  <c r="F35" i="19"/>
  <c r="G35" i="19"/>
  <c r="Q47" i="19"/>
  <c r="R47" i="19"/>
  <c r="S47" i="19"/>
  <c r="T47" i="19"/>
  <c r="X47" i="19"/>
  <c r="U48" i="19"/>
  <c r="V48" i="19"/>
  <c r="Q48" i="19"/>
  <c r="R48" i="19"/>
  <c r="S48" i="19"/>
  <c r="T48" i="19"/>
  <c r="X48" i="19"/>
  <c r="U49" i="19"/>
  <c r="V49" i="19"/>
  <c r="Q49" i="19"/>
  <c r="R49" i="19"/>
  <c r="S49" i="19"/>
  <c r="T49" i="19"/>
  <c r="X49" i="19"/>
  <c r="U50" i="19"/>
  <c r="V50" i="19"/>
  <c r="Q50" i="19"/>
  <c r="R50" i="19"/>
  <c r="S50" i="19"/>
  <c r="T50" i="19"/>
  <c r="X50" i="19"/>
  <c r="U51" i="19"/>
  <c r="V51" i="19"/>
  <c r="R51" i="19"/>
  <c r="S51" i="19"/>
  <c r="T51" i="19"/>
  <c r="X51" i="19"/>
  <c r="U52" i="19"/>
  <c r="V52" i="19"/>
  <c r="R52" i="19"/>
  <c r="S52" i="19"/>
  <c r="T52" i="19"/>
  <c r="X52" i="19"/>
  <c r="U53" i="19"/>
  <c r="V53" i="19"/>
  <c r="R53" i="19"/>
  <c r="S53" i="19"/>
  <c r="T53" i="19"/>
  <c r="X53" i="19"/>
  <c r="U54" i="19"/>
  <c r="V54" i="19"/>
  <c r="R54" i="19"/>
  <c r="S54" i="19"/>
  <c r="T54" i="19"/>
  <c r="X54" i="19"/>
  <c r="U55" i="19"/>
  <c r="V55" i="19"/>
  <c r="R55" i="19"/>
  <c r="S55" i="19"/>
  <c r="T55" i="19"/>
  <c r="X55" i="19"/>
  <c r="U56" i="19"/>
  <c r="V56" i="19"/>
  <c r="R56" i="19"/>
  <c r="S56" i="19"/>
  <c r="T56" i="19"/>
  <c r="X56" i="19"/>
  <c r="U57" i="19"/>
  <c r="V57" i="19"/>
  <c r="R57" i="19"/>
  <c r="S57" i="19"/>
  <c r="T57" i="19"/>
  <c r="X57" i="19"/>
  <c r="U58" i="19"/>
  <c r="V58" i="19"/>
  <c r="R58" i="19"/>
  <c r="S58" i="19"/>
  <c r="T58" i="19"/>
  <c r="X58" i="19"/>
  <c r="U59" i="19"/>
  <c r="V59" i="19"/>
  <c r="R59" i="19"/>
  <c r="S59" i="19"/>
  <c r="T59" i="19"/>
  <c r="X59" i="19"/>
  <c r="U60" i="19"/>
  <c r="V60" i="19"/>
  <c r="R60" i="19"/>
  <c r="S60" i="19"/>
  <c r="T60" i="19"/>
  <c r="X60" i="19"/>
  <c r="U61" i="19"/>
  <c r="V61" i="19"/>
  <c r="R61" i="19"/>
  <c r="S61" i="19"/>
  <c r="T61" i="19"/>
  <c r="X61" i="19"/>
  <c r="U62" i="19"/>
  <c r="V62" i="19"/>
  <c r="R62" i="19"/>
  <c r="S62" i="19"/>
  <c r="T62" i="19"/>
  <c r="X62" i="19"/>
  <c r="U63" i="19"/>
  <c r="V63" i="19"/>
  <c r="R63" i="19"/>
  <c r="S63" i="19"/>
  <c r="T63" i="19"/>
  <c r="X63" i="19"/>
  <c r="U64" i="19"/>
  <c r="V64" i="19"/>
  <c r="R64" i="19"/>
  <c r="S64" i="19"/>
  <c r="T64" i="19"/>
  <c r="X64" i="19"/>
  <c r="U65" i="19"/>
  <c r="V65" i="19"/>
  <c r="R65" i="19"/>
  <c r="S65" i="19"/>
  <c r="T65" i="19"/>
  <c r="X65" i="19"/>
  <c r="U66" i="19"/>
  <c r="V66" i="19"/>
  <c r="R66" i="19"/>
  <c r="S66" i="19"/>
  <c r="T66" i="19"/>
  <c r="X66" i="19"/>
  <c r="U67" i="19"/>
  <c r="V67" i="19"/>
  <c r="R67" i="19"/>
  <c r="S67" i="19"/>
  <c r="T67" i="19"/>
  <c r="X67" i="19"/>
  <c r="U68" i="19"/>
  <c r="V68" i="19"/>
  <c r="R68" i="19"/>
  <c r="S68" i="19"/>
  <c r="T68" i="19"/>
  <c r="X68" i="19"/>
  <c r="U69" i="19"/>
  <c r="V69" i="19"/>
  <c r="R69" i="19"/>
  <c r="S69" i="19"/>
  <c r="T69" i="19"/>
  <c r="X69" i="19"/>
  <c r="U70" i="19"/>
  <c r="V70" i="19"/>
  <c r="R70" i="19"/>
  <c r="S70" i="19"/>
  <c r="T70" i="19"/>
  <c r="X70" i="19"/>
  <c r="U71" i="19"/>
  <c r="V71" i="19"/>
  <c r="R71" i="19"/>
  <c r="S71" i="19"/>
  <c r="T71" i="19"/>
  <c r="X71" i="19"/>
  <c r="U72" i="19"/>
  <c r="V72" i="19"/>
  <c r="R72" i="19"/>
  <c r="S72" i="19"/>
  <c r="T72" i="19"/>
  <c r="X72" i="19"/>
  <c r="U73" i="19"/>
  <c r="V73" i="19"/>
  <c r="R73" i="19"/>
  <c r="S73" i="19"/>
  <c r="T73" i="19"/>
  <c r="X73" i="19"/>
  <c r="U74" i="19"/>
  <c r="V74" i="19"/>
  <c r="R74" i="19"/>
  <c r="S74" i="19"/>
  <c r="T74" i="19"/>
  <c r="X74" i="19"/>
  <c r="U75" i="19"/>
  <c r="V75" i="19"/>
  <c r="R75" i="19"/>
  <c r="S75" i="19"/>
  <c r="T75" i="19"/>
  <c r="X75" i="19"/>
  <c r="U76" i="19"/>
  <c r="V76" i="19"/>
  <c r="R76" i="19"/>
  <c r="S76" i="19"/>
  <c r="T76" i="19"/>
  <c r="X76" i="19"/>
  <c r="U77" i="19"/>
  <c r="V77" i="19"/>
  <c r="R77" i="19"/>
  <c r="S77" i="19"/>
  <c r="T77" i="19"/>
  <c r="X77" i="19"/>
  <c r="U78" i="19"/>
  <c r="V78" i="19"/>
  <c r="R78" i="19"/>
  <c r="S78" i="19"/>
  <c r="T78" i="19"/>
  <c r="X78" i="19"/>
  <c r="U79" i="19"/>
  <c r="V79" i="19"/>
  <c r="R79" i="19"/>
  <c r="S79" i="19"/>
  <c r="T79" i="19"/>
  <c r="X79" i="19"/>
  <c r="U80" i="19"/>
  <c r="V80" i="19"/>
  <c r="R80" i="19"/>
  <c r="S80" i="19"/>
  <c r="T80" i="19"/>
  <c r="X80" i="19"/>
  <c r="U81" i="19"/>
  <c r="V81" i="19"/>
  <c r="R81" i="19"/>
  <c r="S81" i="19"/>
  <c r="T81" i="19"/>
  <c r="X81" i="19"/>
  <c r="U82" i="19"/>
  <c r="V82" i="19"/>
  <c r="R82" i="19"/>
  <c r="S82" i="19"/>
  <c r="T82" i="19"/>
  <c r="X82" i="19"/>
  <c r="U83" i="19"/>
  <c r="V83" i="19"/>
  <c r="R83" i="19"/>
  <c r="S83" i="19"/>
  <c r="T83" i="19"/>
  <c r="X83" i="19"/>
  <c r="U84" i="19"/>
  <c r="V84" i="19"/>
  <c r="R84" i="19"/>
  <c r="S84" i="19"/>
  <c r="T84" i="19"/>
  <c r="X84" i="19"/>
  <c r="U85" i="19"/>
  <c r="V85" i="19"/>
  <c r="R85" i="19"/>
  <c r="S85" i="19"/>
  <c r="T85" i="19"/>
  <c r="X85" i="19"/>
  <c r="U86" i="19"/>
  <c r="V86" i="19"/>
  <c r="R86" i="19"/>
  <c r="S86" i="19"/>
  <c r="T86" i="19"/>
  <c r="X86" i="19"/>
  <c r="U87" i="19"/>
  <c r="V87" i="19"/>
  <c r="R87" i="19"/>
  <c r="S87" i="19"/>
  <c r="T87" i="19"/>
  <c r="X87" i="19"/>
  <c r="U88" i="19"/>
  <c r="V88" i="19"/>
  <c r="R88" i="19"/>
  <c r="S88" i="19"/>
  <c r="T88" i="19"/>
  <c r="X88" i="19"/>
  <c r="U89" i="19"/>
  <c r="V89" i="19"/>
  <c r="R89" i="19"/>
  <c r="S89" i="19"/>
  <c r="T89" i="19"/>
  <c r="X89" i="19"/>
  <c r="U90" i="19"/>
  <c r="V90" i="19"/>
  <c r="R90" i="19"/>
  <c r="S90" i="19"/>
  <c r="T90" i="19"/>
  <c r="X90" i="19"/>
  <c r="U91" i="19"/>
  <c r="V91" i="19"/>
  <c r="R91" i="19"/>
  <c r="S91" i="19"/>
  <c r="T91" i="19"/>
  <c r="X91" i="19"/>
  <c r="U92" i="19"/>
  <c r="V92" i="19"/>
  <c r="R92" i="19"/>
  <c r="S92" i="19"/>
  <c r="T92" i="19"/>
  <c r="X92" i="19"/>
  <c r="U93" i="19"/>
  <c r="V93" i="19"/>
  <c r="R93" i="19"/>
  <c r="S93" i="19"/>
  <c r="T93" i="19"/>
  <c r="X93" i="19"/>
  <c r="U94" i="19"/>
  <c r="V94" i="19"/>
  <c r="R94" i="19"/>
  <c r="S94" i="19"/>
  <c r="T94" i="19"/>
  <c r="X94" i="19"/>
  <c r="U95" i="19"/>
  <c r="V95" i="19"/>
  <c r="R95" i="19"/>
  <c r="S95" i="19"/>
  <c r="T95" i="19"/>
  <c r="X95" i="19"/>
  <c r="U96" i="19"/>
  <c r="V96" i="19"/>
  <c r="R96" i="19"/>
  <c r="S96" i="19"/>
  <c r="T96" i="19"/>
  <c r="X96" i="19"/>
  <c r="U97" i="19"/>
  <c r="V97" i="19"/>
  <c r="R97" i="19"/>
  <c r="S97" i="19"/>
  <c r="T97" i="19"/>
  <c r="X97" i="19"/>
  <c r="U98" i="19"/>
  <c r="V98" i="19"/>
  <c r="R98" i="19"/>
  <c r="S98" i="19"/>
  <c r="T98" i="19"/>
  <c r="X98" i="19"/>
  <c r="U99" i="19"/>
  <c r="V99" i="19"/>
  <c r="R99" i="19"/>
  <c r="S99" i="19"/>
  <c r="T99" i="19"/>
  <c r="X99" i="19"/>
  <c r="U100" i="19"/>
  <c r="V100" i="19"/>
  <c r="R100" i="19"/>
  <c r="S100" i="19"/>
  <c r="T100" i="19"/>
  <c r="X100" i="19"/>
  <c r="U101" i="19"/>
  <c r="V101" i="19"/>
  <c r="R101" i="19"/>
  <c r="S101" i="19"/>
  <c r="T101" i="19"/>
  <c r="X101" i="19"/>
  <c r="U102" i="19"/>
  <c r="V102" i="19"/>
  <c r="R102" i="19"/>
  <c r="S102" i="19"/>
  <c r="T102" i="19"/>
  <c r="X102" i="19"/>
  <c r="U103" i="19"/>
  <c r="V103" i="19"/>
  <c r="R103" i="19"/>
  <c r="S103" i="19"/>
  <c r="T103" i="19"/>
  <c r="X103" i="19"/>
  <c r="U104" i="19"/>
  <c r="V104" i="19"/>
  <c r="R104" i="19"/>
  <c r="S104" i="19"/>
  <c r="T104" i="19"/>
  <c r="X104" i="19"/>
  <c r="U105" i="19"/>
  <c r="V105" i="19"/>
  <c r="R105" i="19"/>
  <c r="S105" i="19"/>
  <c r="T105" i="19"/>
  <c r="X105" i="19"/>
  <c r="U106" i="19"/>
  <c r="V106" i="19"/>
  <c r="R106" i="19"/>
  <c r="S106" i="19"/>
  <c r="T106" i="19"/>
  <c r="X106" i="19"/>
  <c r="U107" i="19"/>
  <c r="V107" i="19"/>
  <c r="R107" i="19"/>
  <c r="S107" i="19"/>
  <c r="T107" i="19"/>
  <c r="X107" i="19"/>
  <c r="U108" i="19"/>
  <c r="V108" i="19"/>
  <c r="R108" i="19"/>
  <c r="S108" i="19"/>
  <c r="T108" i="19"/>
  <c r="X108" i="19"/>
  <c r="U109" i="19"/>
  <c r="V109" i="19"/>
  <c r="R109" i="19"/>
  <c r="S109" i="19"/>
  <c r="T109" i="19"/>
  <c r="X109" i="19"/>
  <c r="U110" i="19"/>
  <c r="V110" i="19"/>
  <c r="R110" i="19"/>
  <c r="S110" i="19"/>
  <c r="T110" i="19"/>
  <c r="X110" i="19"/>
  <c r="U111" i="19"/>
  <c r="V111" i="19"/>
  <c r="R111" i="19"/>
  <c r="S111" i="19"/>
  <c r="T111" i="19"/>
  <c r="X111" i="19"/>
  <c r="U112" i="19"/>
  <c r="V112" i="19"/>
  <c r="R112" i="19"/>
  <c r="S112" i="19"/>
  <c r="T112" i="19"/>
  <c r="X112" i="19"/>
  <c r="U113" i="19"/>
  <c r="V113" i="19"/>
  <c r="R113" i="19"/>
  <c r="S113" i="19"/>
  <c r="T113" i="19"/>
  <c r="X113" i="19"/>
  <c r="U114" i="19"/>
  <c r="V114" i="19"/>
  <c r="R114" i="19"/>
  <c r="S114" i="19"/>
  <c r="T114" i="19"/>
  <c r="X114" i="19"/>
  <c r="U115" i="19"/>
  <c r="V115" i="19"/>
  <c r="R115" i="19"/>
  <c r="S115" i="19"/>
  <c r="T115" i="19"/>
  <c r="X115" i="19"/>
  <c r="U116" i="19"/>
  <c r="V116" i="19"/>
  <c r="R116" i="19"/>
  <c r="S116" i="19"/>
  <c r="T116" i="19"/>
  <c r="X116" i="19"/>
  <c r="U117" i="19"/>
  <c r="V117" i="19"/>
  <c r="R117" i="19"/>
  <c r="S117" i="19"/>
  <c r="T117" i="19"/>
  <c r="X117" i="19"/>
  <c r="U118" i="19"/>
  <c r="V118" i="19"/>
  <c r="R118" i="19"/>
  <c r="S118" i="19"/>
  <c r="T118" i="19"/>
  <c r="X118" i="19"/>
  <c r="U119" i="19"/>
  <c r="V119" i="19"/>
  <c r="R119" i="19"/>
  <c r="S119" i="19"/>
  <c r="T119" i="19"/>
  <c r="X119" i="19"/>
  <c r="U120" i="19"/>
  <c r="V120" i="19"/>
  <c r="R120" i="19"/>
  <c r="S120" i="19"/>
  <c r="T120" i="19"/>
  <c r="X120" i="19"/>
  <c r="U121" i="19"/>
  <c r="V121" i="19"/>
  <c r="R121" i="19"/>
  <c r="S121" i="19"/>
  <c r="T121" i="19"/>
  <c r="X121" i="19"/>
  <c r="U122" i="19"/>
  <c r="V122" i="19"/>
  <c r="R122" i="19"/>
  <c r="S122" i="19"/>
  <c r="T122" i="19"/>
  <c r="X122" i="19"/>
  <c r="U123" i="19"/>
  <c r="V123" i="19"/>
  <c r="R123" i="19"/>
  <c r="S123" i="19"/>
  <c r="T123" i="19"/>
  <c r="X123" i="19"/>
  <c r="U124" i="19"/>
  <c r="V124" i="19"/>
  <c r="R124" i="19"/>
  <c r="S124" i="19"/>
  <c r="T124" i="19"/>
  <c r="X124" i="19"/>
  <c r="U125" i="19"/>
  <c r="V125" i="19"/>
  <c r="R125" i="19"/>
  <c r="S125" i="19"/>
  <c r="T125" i="19"/>
  <c r="X125" i="19"/>
  <c r="U126" i="19"/>
  <c r="V126" i="19"/>
  <c r="R126" i="19"/>
  <c r="S126" i="19"/>
  <c r="T126" i="19"/>
  <c r="X126" i="19"/>
  <c r="U127" i="19"/>
  <c r="V127" i="19"/>
  <c r="R127" i="19"/>
  <c r="S127" i="19"/>
  <c r="T127" i="19"/>
  <c r="X127" i="19"/>
  <c r="U128" i="19"/>
  <c r="V128" i="19"/>
  <c r="R128" i="19"/>
  <c r="S128" i="19"/>
  <c r="T128" i="19"/>
  <c r="X128" i="19"/>
  <c r="U129" i="19"/>
  <c r="V129" i="19"/>
  <c r="R129" i="19"/>
  <c r="S129" i="19"/>
  <c r="T129" i="19"/>
  <c r="X129" i="19"/>
  <c r="U130" i="19"/>
  <c r="V130" i="19"/>
  <c r="R130" i="19"/>
  <c r="S130" i="19"/>
  <c r="T130" i="19"/>
  <c r="X130" i="19"/>
  <c r="U131" i="19"/>
  <c r="V131" i="19"/>
  <c r="R131" i="19"/>
  <c r="S131" i="19"/>
  <c r="T131" i="19"/>
  <c r="X131" i="19"/>
  <c r="U132" i="19"/>
  <c r="V132" i="19"/>
  <c r="R132" i="19"/>
  <c r="S132" i="19"/>
  <c r="T132" i="19"/>
  <c r="X132" i="19"/>
  <c r="U133" i="19"/>
  <c r="V133" i="19"/>
  <c r="R133" i="19"/>
  <c r="S133" i="19"/>
  <c r="T133" i="19"/>
  <c r="X133" i="19"/>
  <c r="U134" i="19"/>
  <c r="V134" i="19"/>
  <c r="R134" i="19"/>
  <c r="S134" i="19"/>
  <c r="T134" i="19"/>
  <c r="X134" i="19"/>
  <c r="U135" i="19"/>
  <c r="V135" i="19"/>
  <c r="R135" i="19"/>
  <c r="S135" i="19"/>
  <c r="T135" i="19"/>
  <c r="X135" i="19"/>
  <c r="U136" i="19"/>
  <c r="V136" i="19"/>
  <c r="R136" i="19"/>
  <c r="S136" i="19"/>
  <c r="T136" i="19"/>
  <c r="X136" i="19"/>
  <c r="U137" i="19"/>
  <c r="V137" i="19"/>
  <c r="R137" i="19"/>
  <c r="S137" i="19"/>
  <c r="T137" i="19"/>
  <c r="X137" i="19"/>
  <c r="U138" i="19"/>
  <c r="V138" i="19"/>
  <c r="R138" i="19"/>
  <c r="S138" i="19"/>
  <c r="T138" i="19"/>
  <c r="X138" i="19"/>
  <c r="U139" i="19"/>
  <c r="V139" i="19"/>
  <c r="R139" i="19"/>
  <c r="S139" i="19"/>
  <c r="T139" i="19"/>
  <c r="X139" i="19"/>
  <c r="U140" i="19"/>
  <c r="V140" i="19"/>
  <c r="R140" i="19"/>
  <c r="S140" i="19"/>
  <c r="T140" i="19"/>
  <c r="X140" i="19"/>
  <c r="U141" i="19"/>
  <c r="V141" i="19"/>
  <c r="R141" i="19"/>
  <c r="S141" i="19"/>
  <c r="T141" i="19"/>
  <c r="X141" i="19"/>
  <c r="U142" i="19"/>
  <c r="V142" i="19"/>
  <c r="R142" i="19"/>
  <c r="S142" i="19"/>
  <c r="T142" i="19"/>
  <c r="X142" i="19"/>
  <c r="U143" i="19"/>
  <c r="V143" i="19"/>
  <c r="R143" i="19"/>
  <c r="S143" i="19"/>
  <c r="T143" i="19"/>
  <c r="X143" i="19"/>
  <c r="U144" i="19"/>
  <c r="V144" i="19"/>
  <c r="R144" i="19"/>
  <c r="S144" i="19"/>
  <c r="T144" i="19"/>
  <c r="X144" i="19"/>
  <c r="U145" i="19"/>
  <c r="V145" i="19"/>
  <c r="R145" i="19"/>
  <c r="S145" i="19"/>
  <c r="T145" i="19"/>
  <c r="X145" i="19"/>
  <c r="U146" i="19"/>
  <c r="V146" i="19"/>
  <c r="R146" i="19"/>
  <c r="S146" i="19"/>
  <c r="T146" i="19"/>
  <c r="X146" i="19"/>
  <c r="U147" i="19"/>
  <c r="V147" i="19"/>
  <c r="R147" i="19"/>
  <c r="S147" i="19"/>
  <c r="T147" i="19"/>
  <c r="X147" i="19"/>
  <c r="U148" i="19"/>
  <c r="V148" i="19"/>
  <c r="R148" i="19"/>
  <c r="S148" i="19"/>
  <c r="T148" i="19"/>
  <c r="X148" i="19"/>
  <c r="U149" i="19"/>
  <c r="V149" i="19"/>
  <c r="R149" i="19"/>
  <c r="S149" i="19"/>
  <c r="T149" i="19"/>
  <c r="X149" i="19"/>
  <c r="U150" i="19"/>
  <c r="V150" i="19"/>
  <c r="R150" i="19"/>
  <c r="S150" i="19"/>
  <c r="T150" i="19"/>
  <c r="X150" i="19"/>
  <c r="U151" i="19"/>
  <c r="V151" i="19"/>
  <c r="R151" i="19"/>
  <c r="S151" i="19"/>
  <c r="T151" i="19"/>
  <c r="X151" i="19"/>
  <c r="U152" i="19"/>
  <c r="V152" i="19"/>
  <c r="R152" i="19"/>
  <c r="S152" i="19"/>
  <c r="T152" i="19"/>
  <c r="X152" i="19"/>
  <c r="U153" i="19"/>
  <c r="V153" i="19"/>
  <c r="R153" i="19"/>
  <c r="S153" i="19"/>
  <c r="T153" i="19"/>
  <c r="X153" i="19"/>
  <c r="U154" i="19"/>
  <c r="V154" i="19"/>
  <c r="R154" i="19"/>
  <c r="S154" i="19"/>
  <c r="T154" i="19"/>
  <c r="X154" i="19"/>
  <c r="U155" i="19"/>
  <c r="V155" i="19"/>
  <c r="R155" i="19"/>
  <c r="S155" i="19"/>
  <c r="T155" i="19"/>
  <c r="X155" i="19"/>
  <c r="U156" i="19"/>
  <c r="V156" i="19"/>
  <c r="R156" i="19"/>
  <c r="S156" i="19"/>
  <c r="T156" i="19"/>
  <c r="X156" i="19"/>
  <c r="U157" i="19"/>
  <c r="V157" i="19"/>
  <c r="R157" i="19"/>
  <c r="S157" i="19"/>
  <c r="T157" i="19"/>
  <c r="X157" i="19"/>
  <c r="U158" i="19"/>
  <c r="V158" i="19"/>
  <c r="R158" i="19"/>
  <c r="S158" i="19"/>
  <c r="T158" i="19"/>
  <c r="X158" i="19"/>
  <c r="U159" i="19"/>
  <c r="V159" i="19"/>
  <c r="R159" i="19"/>
  <c r="S159" i="19"/>
  <c r="T159" i="19"/>
  <c r="X159" i="19"/>
  <c r="U160" i="19"/>
  <c r="V160" i="19"/>
  <c r="R160" i="19"/>
  <c r="S160" i="19"/>
  <c r="T160" i="19"/>
  <c r="X160" i="19"/>
  <c r="U161" i="19"/>
  <c r="V161" i="19"/>
  <c r="R161" i="19"/>
  <c r="S161" i="19"/>
  <c r="T161" i="19"/>
  <c r="X161" i="19"/>
  <c r="U162" i="19"/>
  <c r="V162" i="19"/>
  <c r="R162" i="19"/>
  <c r="S162" i="19"/>
  <c r="T162" i="19"/>
  <c r="X162" i="19"/>
  <c r="U163" i="19"/>
  <c r="V163" i="19"/>
  <c r="R163" i="19"/>
  <c r="S163" i="19"/>
  <c r="T163" i="19"/>
  <c r="X163" i="19"/>
  <c r="U164" i="19"/>
  <c r="V164" i="19"/>
  <c r="R164" i="19"/>
  <c r="S164" i="19"/>
  <c r="T164" i="19"/>
  <c r="X164" i="19"/>
  <c r="U165" i="19"/>
  <c r="V165" i="19"/>
  <c r="R165" i="19"/>
  <c r="S165" i="19"/>
  <c r="T165" i="19"/>
  <c r="X165" i="19"/>
  <c r="U166" i="19"/>
  <c r="V166" i="19"/>
  <c r="R166" i="19"/>
  <c r="S166" i="19"/>
  <c r="T166" i="19"/>
  <c r="X166" i="19"/>
  <c r="U167" i="19"/>
  <c r="V167" i="19"/>
  <c r="R167" i="19"/>
  <c r="S167" i="19"/>
  <c r="T167" i="19"/>
  <c r="X167" i="19"/>
  <c r="U168" i="19"/>
  <c r="V168" i="19"/>
  <c r="R168" i="19"/>
  <c r="S168" i="19"/>
  <c r="T168" i="19"/>
  <c r="X168" i="19"/>
  <c r="U169" i="19"/>
  <c r="V169" i="19"/>
  <c r="R169" i="19"/>
  <c r="S169" i="19"/>
  <c r="T169" i="19"/>
  <c r="X169" i="19"/>
  <c r="U170" i="19"/>
  <c r="V170" i="19"/>
  <c r="R170" i="19"/>
  <c r="S170" i="19"/>
  <c r="T170" i="19"/>
  <c r="X170" i="19"/>
  <c r="U171" i="19"/>
  <c r="V171" i="19"/>
  <c r="R171" i="19"/>
  <c r="S171" i="19"/>
  <c r="T171" i="19"/>
  <c r="X171" i="19"/>
  <c r="U172" i="19"/>
  <c r="V172" i="19"/>
  <c r="R172" i="19"/>
  <c r="S172" i="19"/>
  <c r="T172" i="19"/>
  <c r="X172" i="19"/>
  <c r="U173" i="19"/>
  <c r="V173" i="19"/>
  <c r="R173" i="19"/>
  <c r="S173" i="19"/>
  <c r="T173" i="19"/>
  <c r="X173" i="19"/>
  <c r="U174" i="19"/>
  <c r="V174" i="19"/>
  <c r="R174" i="19"/>
  <c r="S174" i="19"/>
  <c r="T174" i="19"/>
  <c r="X174" i="19"/>
  <c r="U175" i="19"/>
  <c r="V175" i="19"/>
  <c r="R175" i="19"/>
  <c r="S175" i="19"/>
  <c r="T175" i="19"/>
  <c r="X175" i="19"/>
  <c r="U176" i="19"/>
  <c r="V176" i="19"/>
  <c r="R176" i="19"/>
  <c r="S176" i="19"/>
  <c r="T176" i="19"/>
  <c r="X176" i="19"/>
  <c r="U177" i="19"/>
  <c r="V177" i="19"/>
  <c r="R177" i="19"/>
  <c r="S177" i="19"/>
  <c r="T177" i="19"/>
  <c r="X177" i="19"/>
  <c r="U178" i="19"/>
  <c r="V178" i="19"/>
  <c r="R178" i="19"/>
  <c r="S178" i="19"/>
  <c r="T178" i="19"/>
  <c r="X178" i="19"/>
  <c r="U179" i="19"/>
  <c r="V179" i="19"/>
  <c r="R179" i="19"/>
  <c r="S179" i="19"/>
  <c r="T179" i="19"/>
  <c r="X179" i="19"/>
  <c r="U180" i="19"/>
  <c r="V180" i="19"/>
  <c r="R180" i="19"/>
  <c r="S180" i="19"/>
  <c r="T180" i="19"/>
  <c r="X180" i="19"/>
  <c r="U181" i="19"/>
  <c r="V181" i="19"/>
  <c r="R181" i="19"/>
  <c r="S181" i="19"/>
  <c r="T181" i="19"/>
  <c r="X181" i="19"/>
  <c r="U182" i="19"/>
  <c r="V182" i="19"/>
  <c r="R182" i="19"/>
  <c r="S182" i="19"/>
  <c r="T182" i="19"/>
  <c r="X182" i="19"/>
  <c r="U183" i="19"/>
  <c r="V183" i="19"/>
  <c r="R183" i="19"/>
  <c r="S183" i="19"/>
  <c r="T183" i="19"/>
  <c r="X183" i="19"/>
  <c r="U184" i="19"/>
  <c r="V184" i="19"/>
  <c r="R184" i="19"/>
  <c r="S184" i="19"/>
  <c r="T184" i="19"/>
  <c r="X184" i="19"/>
  <c r="U185" i="19"/>
  <c r="V185" i="19"/>
  <c r="R185" i="19"/>
  <c r="S185" i="19"/>
  <c r="T185" i="19"/>
  <c r="X185" i="19"/>
  <c r="U186" i="19"/>
  <c r="V186" i="19"/>
  <c r="R186" i="19"/>
  <c r="S186" i="19"/>
  <c r="T186" i="19"/>
  <c r="X186" i="19"/>
  <c r="U187" i="19"/>
  <c r="V187" i="19"/>
  <c r="R187" i="19"/>
  <c r="S187" i="19"/>
  <c r="T187" i="19"/>
  <c r="X187" i="19"/>
  <c r="U188" i="19"/>
  <c r="V188" i="19"/>
  <c r="R188" i="19"/>
  <c r="S188" i="19"/>
  <c r="T188" i="19"/>
  <c r="X188" i="19"/>
  <c r="U189" i="19"/>
  <c r="V189" i="19"/>
  <c r="R189" i="19"/>
  <c r="S189" i="19"/>
  <c r="T189" i="19"/>
  <c r="X189" i="19"/>
  <c r="U190" i="19"/>
  <c r="V190" i="19"/>
  <c r="R190" i="19"/>
  <c r="S190" i="19"/>
  <c r="T190" i="19"/>
  <c r="X190" i="19"/>
  <c r="U191" i="19"/>
  <c r="V191" i="19"/>
  <c r="R191" i="19"/>
  <c r="S191" i="19"/>
  <c r="T191" i="19"/>
  <c r="X191" i="19"/>
  <c r="U192" i="19"/>
  <c r="V192" i="19"/>
  <c r="R192" i="19"/>
  <c r="S192" i="19"/>
  <c r="T192" i="19"/>
  <c r="X192" i="19"/>
  <c r="U193" i="19"/>
  <c r="V193" i="19"/>
  <c r="R193" i="19"/>
  <c r="S193" i="19"/>
  <c r="T193" i="19"/>
  <c r="X193" i="19"/>
  <c r="U194" i="19"/>
  <c r="V194" i="19"/>
  <c r="R194" i="19"/>
  <c r="S194" i="19"/>
  <c r="T194" i="19"/>
  <c r="X194" i="19"/>
  <c r="U195" i="19"/>
  <c r="V195" i="19"/>
  <c r="R195" i="19"/>
  <c r="S195" i="19"/>
  <c r="T195" i="19"/>
  <c r="X195" i="19"/>
  <c r="U196" i="19"/>
  <c r="V196" i="19"/>
  <c r="R196" i="19"/>
  <c r="S196" i="19"/>
  <c r="T196" i="19"/>
  <c r="X196" i="19"/>
  <c r="U197" i="19"/>
  <c r="V197" i="19"/>
  <c r="R197" i="19"/>
  <c r="S197" i="19"/>
  <c r="T197" i="19"/>
  <c r="X197" i="19"/>
  <c r="U198" i="19"/>
  <c r="V198" i="19"/>
  <c r="R198" i="19"/>
  <c r="S198" i="19"/>
  <c r="T198" i="19"/>
  <c r="X198" i="19"/>
  <c r="U199" i="19"/>
  <c r="V199" i="19"/>
  <c r="R199" i="19"/>
  <c r="S199" i="19"/>
  <c r="T199" i="19"/>
  <c r="X199" i="19"/>
  <c r="U200" i="19"/>
  <c r="V200" i="19"/>
  <c r="R200" i="19"/>
  <c r="S200" i="19"/>
  <c r="T200" i="19"/>
  <c r="X200" i="19"/>
  <c r="U201" i="19"/>
  <c r="V201" i="19"/>
  <c r="R201" i="19"/>
  <c r="S201" i="19"/>
  <c r="T201" i="19"/>
  <c r="X201" i="19"/>
  <c r="U202" i="19"/>
  <c r="V202" i="19"/>
  <c r="R202" i="19"/>
  <c r="S202" i="19"/>
  <c r="T202" i="19"/>
  <c r="X202" i="19"/>
  <c r="U203" i="19"/>
  <c r="V203" i="19"/>
  <c r="R203" i="19"/>
  <c r="S203" i="19"/>
  <c r="T203" i="19"/>
  <c r="X203" i="19"/>
  <c r="U204" i="19"/>
  <c r="V204" i="19"/>
  <c r="R204" i="19"/>
  <c r="S204" i="19"/>
  <c r="T204" i="19"/>
  <c r="X204" i="19"/>
  <c r="U205" i="19"/>
  <c r="V205" i="19"/>
  <c r="R205" i="19"/>
  <c r="S205" i="19"/>
  <c r="T205" i="19"/>
  <c r="X205" i="19"/>
  <c r="C113" i="19"/>
  <c r="L6" i="19"/>
  <c r="M6" i="19"/>
  <c r="K6" i="19"/>
  <c r="N6" i="19"/>
  <c r="O6" i="19"/>
  <c r="L7" i="19"/>
  <c r="M7" i="19"/>
  <c r="K7" i="19"/>
  <c r="N7" i="19"/>
  <c r="O7" i="19"/>
  <c r="L8" i="19"/>
  <c r="M8" i="19"/>
  <c r="K8" i="19"/>
  <c r="N8" i="19"/>
  <c r="O8" i="19"/>
  <c r="L9" i="19"/>
  <c r="M9" i="19"/>
  <c r="K9" i="19"/>
  <c r="N9" i="19"/>
  <c r="O9" i="19"/>
  <c r="L10" i="19"/>
  <c r="M10" i="19"/>
  <c r="K10" i="19"/>
  <c r="N10" i="19"/>
  <c r="O10" i="19"/>
  <c r="L11" i="19"/>
  <c r="M11" i="19"/>
  <c r="K11" i="19"/>
  <c r="N11" i="19"/>
  <c r="O11" i="19"/>
  <c r="L12" i="19"/>
  <c r="M12" i="19"/>
  <c r="K12" i="19"/>
  <c r="N12" i="19"/>
  <c r="O12" i="19"/>
  <c r="L13" i="19"/>
  <c r="M13" i="19"/>
  <c r="K13" i="19"/>
  <c r="N13" i="19"/>
  <c r="O13" i="19"/>
  <c r="L14" i="19"/>
  <c r="M14" i="19"/>
  <c r="K14" i="19"/>
  <c r="N14" i="19"/>
  <c r="O14" i="19"/>
  <c r="L15" i="19"/>
  <c r="M15" i="19"/>
  <c r="K15" i="19"/>
  <c r="N15" i="19"/>
  <c r="O15" i="19"/>
  <c r="L16" i="19"/>
  <c r="M16" i="19"/>
  <c r="K16" i="19"/>
  <c r="N16" i="19"/>
  <c r="O16" i="19"/>
  <c r="L17" i="19"/>
  <c r="M17" i="19"/>
  <c r="K17" i="19"/>
  <c r="N17" i="19"/>
  <c r="O17" i="19"/>
  <c r="L18" i="19"/>
  <c r="M18" i="19"/>
  <c r="K18" i="19"/>
  <c r="N18" i="19"/>
  <c r="O18" i="19"/>
  <c r="L19" i="19"/>
  <c r="M19" i="19"/>
  <c r="K19" i="19"/>
  <c r="N19" i="19"/>
  <c r="O19" i="19"/>
  <c r="L20" i="19"/>
  <c r="M20" i="19"/>
  <c r="K20" i="19"/>
  <c r="N20" i="19"/>
  <c r="O20" i="19"/>
  <c r="L21" i="19"/>
  <c r="M21" i="19"/>
  <c r="K21" i="19"/>
  <c r="N21" i="19"/>
  <c r="O21" i="19"/>
  <c r="L22" i="19"/>
  <c r="M22" i="19"/>
  <c r="K22" i="19"/>
  <c r="N22" i="19"/>
  <c r="O22" i="19"/>
  <c r="L23" i="19"/>
  <c r="M23" i="19"/>
  <c r="K23" i="19"/>
  <c r="N23" i="19"/>
  <c r="O23" i="19"/>
  <c r="L24" i="19"/>
  <c r="M24" i="19"/>
  <c r="K24" i="19"/>
  <c r="N24" i="19"/>
  <c r="O24" i="19"/>
  <c r="L25" i="19"/>
  <c r="M25" i="19"/>
  <c r="K25" i="19"/>
  <c r="N25" i="19"/>
  <c r="O25" i="19"/>
  <c r="L26" i="19"/>
  <c r="M26" i="19"/>
  <c r="K26" i="19"/>
  <c r="N26" i="19"/>
  <c r="O26" i="19"/>
  <c r="L27" i="19"/>
  <c r="M27" i="19"/>
  <c r="K27" i="19"/>
  <c r="N27" i="19"/>
  <c r="O27" i="19"/>
  <c r="L28" i="19"/>
  <c r="M28" i="19"/>
  <c r="K28" i="19"/>
  <c r="N28" i="19"/>
  <c r="O28" i="19"/>
  <c r="L29" i="19"/>
  <c r="M29" i="19"/>
  <c r="K29" i="19"/>
  <c r="N29" i="19"/>
  <c r="O29" i="19"/>
  <c r="L30" i="19"/>
  <c r="M30" i="19"/>
  <c r="K30" i="19"/>
  <c r="N30" i="19"/>
  <c r="O30" i="19"/>
  <c r="L31" i="19"/>
  <c r="M31" i="19"/>
  <c r="K31" i="19"/>
  <c r="N31" i="19"/>
  <c r="O31" i="19"/>
  <c r="L32" i="19"/>
  <c r="M32" i="19"/>
  <c r="K32" i="19"/>
  <c r="N32" i="19"/>
  <c r="O32" i="19"/>
  <c r="L33" i="19"/>
  <c r="M33" i="19"/>
  <c r="K33" i="19"/>
  <c r="N33" i="19"/>
  <c r="O33" i="19"/>
  <c r="L34" i="19"/>
  <c r="M34" i="19"/>
  <c r="K34" i="19"/>
  <c r="N34" i="19"/>
  <c r="O34" i="19"/>
  <c r="L35" i="19"/>
  <c r="M35" i="19"/>
  <c r="J35" i="19"/>
  <c r="K35" i="19"/>
  <c r="N35" i="19"/>
  <c r="O35" i="19"/>
  <c r="L36" i="19"/>
  <c r="M36" i="19"/>
  <c r="J36" i="19"/>
  <c r="K36" i="19"/>
  <c r="N36" i="19"/>
  <c r="O36" i="19"/>
  <c r="L37" i="19"/>
  <c r="M37" i="19"/>
  <c r="J37" i="19"/>
  <c r="K37" i="19"/>
  <c r="N37" i="19"/>
  <c r="O37" i="19"/>
  <c r="L38" i="19"/>
  <c r="M38" i="19"/>
  <c r="J38" i="19"/>
  <c r="K38" i="19"/>
  <c r="N38" i="19"/>
  <c r="O38" i="19"/>
  <c r="L39" i="19"/>
  <c r="M39" i="19"/>
  <c r="J39" i="19"/>
  <c r="K39" i="19"/>
  <c r="N39" i="19"/>
  <c r="O39" i="19"/>
  <c r="L40" i="19"/>
  <c r="M40" i="19"/>
  <c r="J40" i="19"/>
  <c r="K40" i="19"/>
  <c r="N40" i="19"/>
  <c r="O40" i="19"/>
  <c r="L41" i="19"/>
  <c r="M41" i="19"/>
  <c r="J41" i="19"/>
  <c r="K41" i="19"/>
  <c r="N41" i="19"/>
  <c r="O41" i="19"/>
  <c r="L42" i="19"/>
  <c r="M42" i="19"/>
  <c r="J42" i="19"/>
  <c r="K42" i="19"/>
  <c r="N42" i="19"/>
  <c r="O42" i="19"/>
  <c r="L43" i="19"/>
  <c r="M43" i="19"/>
  <c r="J43" i="19"/>
  <c r="K43" i="19"/>
  <c r="N43" i="19"/>
  <c r="O43" i="19"/>
  <c r="L44" i="19"/>
  <c r="M44" i="19"/>
  <c r="J44" i="19"/>
  <c r="K44" i="19"/>
  <c r="N44" i="19"/>
  <c r="O44" i="19"/>
  <c r="L45" i="19"/>
  <c r="M45" i="19"/>
  <c r="J45" i="19"/>
  <c r="K45" i="19"/>
  <c r="N45" i="19"/>
  <c r="O45" i="19"/>
  <c r="L46" i="19"/>
  <c r="M46" i="19"/>
  <c r="J46" i="19"/>
  <c r="K46" i="19"/>
  <c r="N46" i="19"/>
  <c r="O46" i="19"/>
  <c r="L47" i="19"/>
  <c r="M47" i="19"/>
  <c r="J47" i="19"/>
  <c r="K47" i="19"/>
  <c r="N47" i="19"/>
  <c r="O47" i="19"/>
  <c r="L48" i="19"/>
  <c r="M48" i="19"/>
  <c r="J48" i="19"/>
  <c r="K48" i="19"/>
  <c r="N48" i="19"/>
  <c r="O48" i="19"/>
  <c r="L49" i="19"/>
  <c r="M49" i="19"/>
  <c r="J49" i="19"/>
  <c r="K49" i="19"/>
  <c r="N49" i="19"/>
  <c r="O49" i="19"/>
  <c r="L50" i="19"/>
  <c r="M50" i="19"/>
  <c r="J50" i="19"/>
  <c r="K50" i="19"/>
  <c r="N50" i="19"/>
  <c r="O50" i="19"/>
  <c r="L51" i="19"/>
  <c r="M51" i="19"/>
  <c r="J51" i="19"/>
  <c r="K51" i="19"/>
  <c r="N51" i="19"/>
  <c r="O51" i="19"/>
  <c r="L52" i="19"/>
  <c r="M52" i="19"/>
  <c r="J52" i="19"/>
  <c r="K52" i="19"/>
  <c r="N52" i="19"/>
  <c r="O52" i="19"/>
  <c r="L53" i="19"/>
  <c r="M53" i="19"/>
  <c r="J53" i="19"/>
  <c r="K53" i="19"/>
  <c r="N53" i="19"/>
  <c r="O53" i="19"/>
  <c r="L54" i="19"/>
  <c r="M54" i="19"/>
  <c r="J54" i="19"/>
  <c r="K54" i="19"/>
  <c r="N54" i="19"/>
  <c r="O54" i="19"/>
  <c r="L55" i="19"/>
  <c r="M55" i="19"/>
  <c r="J55" i="19"/>
  <c r="K55" i="19"/>
  <c r="N55" i="19"/>
  <c r="O55" i="19"/>
  <c r="L56" i="19"/>
  <c r="M56" i="19"/>
  <c r="J56" i="19"/>
  <c r="K56" i="19"/>
  <c r="N56" i="19"/>
  <c r="O56" i="19"/>
  <c r="L57" i="19"/>
  <c r="M57" i="19"/>
  <c r="J57" i="19"/>
  <c r="K57" i="19"/>
  <c r="N57" i="19"/>
  <c r="O57" i="19"/>
  <c r="L58" i="19"/>
  <c r="M58" i="19"/>
  <c r="J58" i="19"/>
  <c r="K58" i="19"/>
  <c r="N58" i="19"/>
  <c r="O58" i="19"/>
  <c r="L59" i="19"/>
  <c r="M59" i="19"/>
  <c r="J59" i="19"/>
  <c r="K59" i="19"/>
  <c r="N59" i="19"/>
  <c r="O59" i="19"/>
  <c r="L60" i="19"/>
  <c r="M60" i="19"/>
  <c r="J60" i="19"/>
  <c r="K60" i="19"/>
  <c r="N60" i="19"/>
  <c r="O60" i="19"/>
  <c r="L61" i="19"/>
  <c r="M61" i="19"/>
  <c r="J61" i="19"/>
  <c r="K61" i="19"/>
  <c r="N61" i="19"/>
  <c r="O61" i="19"/>
  <c r="L62" i="19"/>
  <c r="M62" i="19"/>
  <c r="J62" i="19"/>
  <c r="K62" i="19"/>
  <c r="N62" i="19"/>
  <c r="O62" i="19"/>
  <c r="L63" i="19"/>
  <c r="M63" i="19"/>
  <c r="J63" i="19"/>
  <c r="K63" i="19"/>
  <c r="N63" i="19"/>
  <c r="O63" i="19"/>
  <c r="L64" i="19"/>
  <c r="M64" i="19"/>
  <c r="J64" i="19"/>
  <c r="K64" i="19"/>
  <c r="N64" i="19"/>
  <c r="O64" i="19"/>
  <c r="L65" i="19"/>
  <c r="M65" i="19"/>
  <c r="J65" i="19"/>
  <c r="K65" i="19"/>
  <c r="N65" i="19"/>
  <c r="O65" i="19"/>
  <c r="L66" i="19"/>
  <c r="M66" i="19"/>
  <c r="J66" i="19"/>
  <c r="K66" i="19"/>
  <c r="N66" i="19"/>
  <c r="O66" i="19"/>
  <c r="L67" i="19"/>
  <c r="M67" i="19"/>
  <c r="J67" i="19"/>
  <c r="K67" i="19"/>
  <c r="N67" i="19"/>
  <c r="O67" i="19"/>
  <c r="L68" i="19"/>
  <c r="M68" i="19"/>
  <c r="J68" i="19"/>
  <c r="K68" i="19"/>
  <c r="N68" i="19"/>
  <c r="O68" i="19"/>
  <c r="L69" i="19"/>
  <c r="M69" i="19"/>
  <c r="J69" i="19"/>
  <c r="K69" i="19"/>
  <c r="N69" i="19"/>
  <c r="O69" i="19"/>
  <c r="L70" i="19"/>
  <c r="M70" i="19"/>
  <c r="J70" i="19"/>
  <c r="K70" i="19"/>
  <c r="N70" i="19"/>
  <c r="O70" i="19"/>
  <c r="L71" i="19"/>
  <c r="M71" i="19"/>
  <c r="J71" i="19"/>
  <c r="K71" i="19"/>
  <c r="N71" i="19"/>
  <c r="O71" i="19"/>
  <c r="L72" i="19"/>
  <c r="M72" i="19"/>
  <c r="J72" i="19"/>
  <c r="K72" i="19"/>
  <c r="N72" i="19"/>
  <c r="O72" i="19"/>
  <c r="L73" i="19"/>
  <c r="M73" i="19"/>
  <c r="J73" i="19"/>
  <c r="K73" i="19"/>
  <c r="N73" i="19"/>
  <c r="O73" i="19"/>
  <c r="L74" i="19"/>
  <c r="M74" i="19"/>
  <c r="J74" i="19"/>
  <c r="K74" i="19"/>
  <c r="N74" i="19"/>
  <c r="O74" i="19"/>
  <c r="L75" i="19"/>
  <c r="M75" i="19"/>
  <c r="J75" i="19"/>
  <c r="K75" i="19"/>
  <c r="N75" i="19"/>
  <c r="O75" i="19"/>
  <c r="L76" i="19"/>
  <c r="M76" i="19"/>
  <c r="J76" i="19"/>
  <c r="K76" i="19"/>
  <c r="N76" i="19"/>
  <c r="O76" i="19"/>
  <c r="L77" i="19"/>
  <c r="M77" i="19"/>
  <c r="J77" i="19"/>
  <c r="K77" i="19"/>
  <c r="N77" i="19"/>
  <c r="O77" i="19"/>
  <c r="L78" i="19"/>
  <c r="M78" i="19"/>
  <c r="J78" i="19"/>
  <c r="K78" i="19"/>
  <c r="N78" i="19"/>
  <c r="O78" i="19"/>
  <c r="L79" i="19"/>
  <c r="M79" i="19"/>
  <c r="J79" i="19"/>
  <c r="K79" i="19"/>
  <c r="N79" i="19"/>
  <c r="O79" i="19"/>
  <c r="L80" i="19"/>
  <c r="M80" i="19"/>
  <c r="J80" i="19"/>
  <c r="K80" i="19"/>
  <c r="N80" i="19"/>
  <c r="O80" i="19"/>
  <c r="L81" i="19"/>
  <c r="M81" i="19"/>
  <c r="J81" i="19"/>
  <c r="K81" i="19"/>
  <c r="N81" i="19"/>
  <c r="O81" i="19"/>
  <c r="L82" i="19"/>
  <c r="M82" i="19"/>
  <c r="J82" i="19"/>
  <c r="K82" i="19"/>
  <c r="N82" i="19"/>
  <c r="O82" i="19"/>
  <c r="L83" i="19"/>
  <c r="M83" i="19"/>
  <c r="J83" i="19"/>
  <c r="K83" i="19"/>
  <c r="N83" i="19"/>
  <c r="O83" i="19"/>
  <c r="L84" i="19"/>
  <c r="M84" i="19"/>
  <c r="J84" i="19"/>
  <c r="K84" i="19"/>
  <c r="N84" i="19"/>
  <c r="O84" i="19"/>
  <c r="L85" i="19"/>
  <c r="M85" i="19"/>
  <c r="J85" i="19"/>
  <c r="K85" i="19"/>
  <c r="N85" i="19"/>
  <c r="O85" i="19"/>
  <c r="L86" i="19"/>
  <c r="M86" i="19"/>
  <c r="J86" i="19"/>
  <c r="K86" i="19"/>
  <c r="N86" i="19"/>
  <c r="O86" i="19"/>
  <c r="L87" i="19"/>
  <c r="M87" i="19"/>
  <c r="J87" i="19"/>
  <c r="K87" i="19"/>
  <c r="N87" i="19"/>
  <c r="O87" i="19"/>
  <c r="L88" i="19"/>
  <c r="M88" i="19"/>
  <c r="J88" i="19"/>
  <c r="K88" i="19"/>
  <c r="N88" i="19"/>
  <c r="O88" i="19"/>
  <c r="L89" i="19"/>
  <c r="M89" i="19"/>
  <c r="J89" i="19"/>
  <c r="K89" i="19"/>
  <c r="N89" i="19"/>
  <c r="O89" i="19"/>
  <c r="L90" i="19"/>
  <c r="M90" i="19"/>
  <c r="J90" i="19"/>
  <c r="K90" i="19"/>
  <c r="N90" i="19"/>
  <c r="O90" i="19"/>
  <c r="L91" i="19"/>
  <c r="M91" i="19"/>
  <c r="J91" i="19"/>
  <c r="K91" i="19"/>
  <c r="N91" i="19"/>
  <c r="O91" i="19"/>
  <c r="L92" i="19"/>
  <c r="M92" i="19"/>
  <c r="J92" i="19"/>
  <c r="K92" i="19"/>
  <c r="N92" i="19"/>
  <c r="O92" i="19"/>
  <c r="L93" i="19"/>
  <c r="M93" i="19"/>
  <c r="J93" i="19"/>
  <c r="K93" i="19"/>
  <c r="N93" i="19"/>
  <c r="O93" i="19"/>
  <c r="L94" i="19"/>
  <c r="M94" i="19"/>
  <c r="J94" i="19"/>
  <c r="K94" i="19"/>
  <c r="N94" i="19"/>
  <c r="O94" i="19"/>
  <c r="L95" i="19"/>
  <c r="M95" i="19"/>
  <c r="J95" i="19"/>
  <c r="K95" i="19"/>
  <c r="N95" i="19"/>
  <c r="O95" i="19"/>
  <c r="L96" i="19"/>
  <c r="M96" i="19"/>
  <c r="J96" i="19"/>
  <c r="K96" i="19"/>
  <c r="N96" i="19"/>
  <c r="O96" i="19"/>
  <c r="L97" i="19"/>
  <c r="M97" i="19"/>
  <c r="J97" i="19"/>
  <c r="K97" i="19"/>
  <c r="N97" i="19"/>
  <c r="O97" i="19"/>
  <c r="L98" i="19"/>
  <c r="M98" i="19"/>
  <c r="J98" i="19"/>
  <c r="K98" i="19"/>
  <c r="N98" i="19"/>
  <c r="O98" i="19"/>
  <c r="L99" i="19"/>
  <c r="M99" i="19"/>
  <c r="J99" i="19"/>
  <c r="K99" i="19"/>
  <c r="N99" i="19"/>
  <c r="O99" i="19"/>
  <c r="L100" i="19"/>
  <c r="M100" i="19"/>
  <c r="J100" i="19"/>
  <c r="K100" i="19"/>
  <c r="N100" i="19"/>
  <c r="O100" i="19"/>
  <c r="L101" i="19"/>
  <c r="M101" i="19"/>
  <c r="J101" i="19"/>
  <c r="K101" i="19"/>
  <c r="N101" i="19"/>
  <c r="O101" i="19"/>
  <c r="L102" i="19"/>
  <c r="M102" i="19"/>
  <c r="J102" i="19"/>
  <c r="K102" i="19"/>
  <c r="N102" i="19"/>
  <c r="O102" i="19"/>
  <c r="L103" i="19"/>
  <c r="M103" i="19"/>
  <c r="J103" i="19"/>
  <c r="K103" i="19"/>
  <c r="N103" i="19"/>
  <c r="O103" i="19"/>
  <c r="L104" i="19"/>
  <c r="M104" i="19"/>
  <c r="J104" i="19"/>
  <c r="K104" i="19"/>
  <c r="N104" i="19"/>
  <c r="O104" i="19"/>
  <c r="L105" i="19"/>
  <c r="M105" i="19"/>
  <c r="J105" i="19"/>
  <c r="K105" i="19"/>
  <c r="N105" i="19"/>
  <c r="O105" i="19"/>
  <c r="L106" i="19"/>
  <c r="M106" i="19"/>
  <c r="J106" i="19"/>
  <c r="K106" i="19"/>
  <c r="N106" i="19"/>
  <c r="O106" i="19"/>
  <c r="L107" i="19"/>
  <c r="M107" i="19"/>
  <c r="J107" i="19"/>
  <c r="K107" i="19"/>
  <c r="N107" i="19"/>
  <c r="O107" i="19"/>
  <c r="L108" i="19"/>
  <c r="M108" i="19"/>
  <c r="J108" i="19"/>
  <c r="K108" i="19"/>
  <c r="N108" i="19"/>
  <c r="O108" i="19"/>
  <c r="L109" i="19"/>
  <c r="M109" i="19"/>
  <c r="J109" i="19"/>
  <c r="K109" i="19"/>
  <c r="N109" i="19"/>
  <c r="O109" i="19"/>
  <c r="L110" i="19"/>
  <c r="M110" i="19"/>
  <c r="J110" i="19"/>
  <c r="K110" i="19"/>
  <c r="N110" i="19"/>
  <c r="O110" i="19"/>
  <c r="L111" i="19"/>
  <c r="M111" i="19"/>
  <c r="J111" i="19"/>
  <c r="K111" i="19"/>
  <c r="N111" i="19"/>
  <c r="O111" i="19"/>
  <c r="L112" i="19"/>
  <c r="M112" i="19"/>
  <c r="J112" i="19"/>
  <c r="K112" i="19"/>
  <c r="N112" i="19"/>
  <c r="O112" i="19"/>
  <c r="L113" i="19"/>
  <c r="M113" i="19"/>
  <c r="J113" i="19"/>
  <c r="K113" i="19"/>
  <c r="N113" i="19"/>
  <c r="O113" i="19"/>
  <c r="L114" i="19"/>
  <c r="M114" i="19"/>
  <c r="J114" i="19"/>
  <c r="K114" i="19"/>
  <c r="N114" i="19"/>
  <c r="O114" i="19"/>
  <c r="L115" i="19"/>
  <c r="M115" i="19"/>
  <c r="J115" i="19"/>
  <c r="K115" i="19"/>
  <c r="N115" i="19"/>
  <c r="O115" i="19"/>
  <c r="L116" i="19"/>
  <c r="M116" i="19"/>
  <c r="J116" i="19"/>
  <c r="K116" i="19"/>
  <c r="N116" i="19"/>
  <c r="O116" i="19"/>
  <c r="L117" i="19"/>
  <c r="M117" i="19"/>
  <c r="J117" i="19"/>
  <c r="K117" i="19"/>
  <c r="N117" i="19"/>
  <c r="O117" i="19"/>
  <c r="L118" i="19"/>
  <c r="M118" i="19"/>
  <c r="J118" i="19"/>
  <c r="K118" i="19"/>
  <c r="N118" i="19"/>
  <c r="O118" i="19"/>
  <c r="L119" i="19"/>
  <c r="M119" i="19"/>
  <c r="J119" i="19"/>
  <c r="K119" i="19"/>
  <c r="N119" i="19"/>
  <c r="O119" i="19"/>
  <c r="L120" i="19"/>
  <c r="M120" i="19"/>
  <c r="J120" i="19"/>
  <c r="K120" i="19"/>
  <c r="N120" i="19"/>
  <c r="O120" i="19"/>
  <c r="L121" i="19"/>
  <c r="M121" i="19"/>
  <c r="J121" i="19"/>
  <c r="K121" i="19"/>
  <c r="N121" i="19"/>
  <c r="O121" i="19"/>
  <c r="L122" i="19"/>
  <c r="M122" i="19"/>
  <c r="J122" i="19"/>
  <c r="K122" i="19"/>
  <c r="N122" i="19"/>
  <c r="O122" i="19"/>
  <c r="L123" i="19"/>
  <c r="M123" i="19"/>
  <c r="J123" i="19"/>
  <c r="K123" i="19"/>
  <c r="N123" i="19"/>
  <c r="O123" i="19"/>
  <c r="L124" i="19"/>
  <c r="M124" i="19"/>
  <c r="J124" i="19"/>
  <c r="K124" i="19"/>
  <c r="N124" i="19"/>
  <c r="O124" i="19"/>
  <c r="L125" i="19"/>
  <c r="M125" i="19"/>
  <c r="J125" i="19"/>
  <c r="K125" i="19"/>
  <c r="N125" i="19"/>
  <c r="O125" i="19"/>
  <c r="L126" i="19"/>
  <c r="M126" i="19"/>
  <c r="J126" i="19"/>
  <c r="K126" i="19"/>
  <c r="N126" i="19"/>
  <c r="O126" i="19"/>
  <c r="L127" i="19"/>
  <c r="M127" i="19"/>
  <c r="J127" i="19"/>
  <c r="K127" i="19"/>
  <c r="N127" i="19"/>
  <c r="O127" i="19"/>
  <c r="L128" i="19"/>
  <c r="M128" i="19"/>
  <c r="J128" i="19"/>
  <c r="K128" i="19"/>
  <c r="N128" i="19"/>
  <c r="O128" i="19"/>
  <c r="L129" i="19"/>
  <c r="M129" i="19"/>
  <c r="J129" i="19"/>
  <c r="K129" i="19"/>
  <c r="N129" i="19"/>
  <c r="O129" i="19"/>
  <c r="L130" i="19"/>
  <c r="M130" i="19"/>
  <c r="J130" i="19"/>
  <c r="K130" i="19"/>
  <c r="N130" i="19"/>
  <c r="O130" i="19"/>
  <c r="L131" i="19"/>
  <c r="M131" i="19"/>
  <c r="J131" i="19"/>
  <c r="K131" i="19"/>
  <c r="N131" i="19"/>
  <c r="O131" i="19"/>
  <c r="L132" i="19"/>
  <c r="M132" i="19"/>
  <c r="J132" i="19"/>
  <c r="K132" i="19"/>
  <c r="N132" i="19"/>
  <c r="O132" i="19"/>
  <c r="L133" i="19"/>
  <c r="M133" i="19"/>
  <c r="J133" i="19"/>
  <c r="K133" i="19"/>
  <c r="N133" i="19"/>
  <c r="O133" i="19"/>
  <c r="L134" i="19"/>
  <c r="M134" i="19"/>
  <c r="J134" i="19"/>
  <c r="K134" i="19"/>
  <c r="N134" i="19"/>
  <c r="O134" i="19"/>
  <c r="L135" i="19"/>
  <c r="M135" i="19"/>
  <c r="J135" i="19"/>
  <c r="K135" i="19"/>
  <c r="N135" i="19"/>
  <c r="O135" i="19"/>
  <c r="L136" i="19"/>
  <c r="M136" i="19"/>
  <c r="J136" i="19"/>
  <c r="K136" i="19"/>
  <c r="N136" i="19"/>
  <c r="O136" i="19"/>
  <c r="L137" i="19"/>
  <c r="M137" i="19"/>
  <c r="J137" i="19"/>
  <c r="K137" i="19"/>
  <c r="N137" i="19"/>
  <c r="O137" i="19"/>
  <c r="L138" i="19"/>
  <c r="M138" i="19"/>
  <c r="J138" i="19"/>
  <c r="K138" i="19"/>
  <c r="N138" i="19"/>
  <c r="O138" i="19"/>
  <c r="L139" i="19"/>
  <c r="M139" i="19"/>
  <c r="J139" i="19"/>
  <c r="K139" i="19"/>
  <c r="N139" i="19"/>
  <c r="O139" i="19"/>
  <c r="L140" i="19"/>
  <c r="M140" i="19"/>
  <c r="J140" i="19"/>
  <c r="K140" i="19"/>
  <c r="N140" i="19"/>
  <c r="O140" i="19"/>
  <c r="L141" i="19"/>
  <c r="M141" i="19"/>
  <c r="J141" i="19"/>
  <c r="K141" i="19"/>
  <c r="N141" i="19"/>
  <c r="O141" i="19"/>
  <c r="L142" i="19"/>
  <c r="M142" i="19"/>
  <c r="J142" i="19"/>
  <c r="K142" i="19"/>
  <c r="N142" i="19"/>
  <c r="O142" i="19"/>
  <c r="L143" i="19"/>
  <c r="M143" i="19"/>
  <c r="J143" i="19"/>
  <c r="K143" i="19"/>
  <c r="N143" i="19"/>
  <c r="O143" i="19"/>
  <c r="L144" i="19"/>
  <c r="M144" i="19"/>
  <c r="J144" i="19"/>
  <c r="K144" i="19"/>
  <c r="N144" i="19"/>
  <c r="O144" i="19"/>
  <c r="L145" i="19"/>
  <c r="M145" i="19"/>
  <c r="J145" i="19"/>
  <c r="K145" i="19"/>
  <c r="N145" i="19"/>
  <c r="O145" i="19"/>
  <c r="L146" i="19"/>
  <c r="M146" i="19"/>
  <c r="J146" i="19"/>
  <c r="K146" i="19"/>
  <c r="N146" i="19"/>
  <c r="O146" i="19"/>
  <c r="L147" i="19"/>
  <c r="M147" i="19"/>
  <c r="J147" i="19"/>
  <c r="K147" i="19"/>
  <c r="N147" i="19"/>
  <c r="O147" i="19"/>
  <c r="L148" i="19"/>
  <c r="M148" i="19"/>
  <c r="J148" i="19"/>
  <c r="K148" i="19"/>
  <c r="N148" i="19"/>
  <c r="O148" i="19"/>
  <c r="L149" i="19"/>
  <c r="M149" i="19"/>
  <c r="J149" i="19"/>
  <c r="K149" i="19"/>
  <c r="N149" i="19"/>
  <c r="O149" i="19"/>
  <c r="L150" i="19"/>
  <c r="M150" i="19"/>
  <c r="J150" i="19"/>
  <c r="K150" i="19"/>
  <c r="N150" i="19"/>
  <c r="O150" i="19"/>
  <c r="L151" i="19"/>
  <c r="M151" i="19"/>
  <c r="J151" i="19"/>
  <c r="K151" i="19"/>
  <c r="N151" i="19"/>
  <c r="O151" i="19"/>
  <c r="L152" i="19"/>
  <c r="M152" i="19"/>
  <c r="J152" i="19"/>
  <c r="K152" i="19"/>
  <c r="N152" i="19"/>
  <c r="O152" i="19"/>
  <c r="L153" i="19"/>
  <c r="M153" i="19"/>
  <c r="J153" i="19"/>
  <c r="K153" i="19"/>
  <c r="N153" i="19"/>
  <c r="O153" i="19"/>
  <c r="L154" i="19"/>
  <c r="M154" i="19"/>
  <c r="J154" i="19"/>
  <c r="K154" i="19"/>
  <c r="N154" i="19"/>
  <c r="O154" i="19"/>
  <c r="L155" i="19"/>
  <c r="M155" i="19"/>
  <c r="J155" i="19"/>
  <c r="K155" i="19"/>
  <c r="N155" i="19"/>
  <c r="O155" i="19"/>
  <c r="L156" i="19"/>
  <c r="M156" i="19"/>
  <c r="J156" i="19"/>
  <c r="K156" i="19"/>
  <c r="N156" i="19"/>
  <c r="O156" i="19"/>
  <c r="L157" i="19"/>
  <c r="M157" i="19"/>
  <c r="J157" i="19"/>
  <c r="K157" i="19"/>
  <c r="N157" i="19"/>
  <c r="O157" i="19"/>
  <c r="L158" i="19"/>
  <c r="M158" i="19"/>
  <c r="J158" i="19"/>
  <c r="K158" i="19"/>
  <c r="N158" i="19"/>
  <c r="O158" i="19"/>
  <c r="L159" i="19"/>
  <c r="M159" i="19"/>
  <c r="J159" i="19"/>
  <c r="K159" i="19"/>
  <c r="N159" i="19"/>
  <c r="O159" i="19"/>
  <c r="L160" i="19"/>
  <c r="M160" i="19"/>
  <c r="J160" i="19"/>
  <c r="K160" i="19"/>
  <c r="N160" i="19"/>
  <c r="O160" i="19"/>
  <c r="L161" i="19"/>
  <c r="M161" i="19"/>
  <c r="J161" i="19"/>
  <c r="K161" i="19"/>
  <c r="N161" i="19"/>
  <c r="O161" i="19"/>
  <c r="L162" i="19"/>
  <c r="M162" i="19"/>
  <c r="J162" i="19"/>
  <c r="K162" i="19"/>
  <c r="N162" i="19"/>
  <c r="O162" i="19"/>
  <c r="L163" i="19"/>
  <c r="M163" i="19"/>
  <c r="J163" i="19"/>
  <c r="K163" i="19"/>
  <c r="N163" i="19"/>
  <c r="O163" i="19"/>
  <c r="L164" i="19"/>
  <c r="M164" i="19"/>
  <c r="J164" i="19"/>
  <c r="K164" i="19"/>
  <c r="N164" i="19"/>
  <c r="O164" i="19"/>
  <c r="L165" i="19"/>
  <c r="M165" i="19"/>
  <c r="J165" i="19"/>
  <c r="K165" i="19"/>
  <c r="N165" i="19"/>
  <c r="O165" i="19"/>
  <c r="L166" i="19"/>
  <c r="M166" i="19"/>
  <c r="J166" i="19"/>
  <c r="K166" i="19"/>
  <c r="N166" i="19"/>
  <c r="O166" i="19"/>
  <c r="L167" i="19"/>
  <c r="M167" i="19"/>
  <c r="J167" i="19"/>
  <c r="K167" i="19"/>
  <c r="N167" i="19"/>
  <c r="O167" i="19"/>
  <c r="L168" i="19"/>
  <c r="M168" i="19"/>
  <c r="J168" i="19"/>
  <c r="K168" i="19"/>
  <c r="N168" i="19"/>
  <c r="O168" i="19"/>
  <c r="L169" i="19"/>
  <c r="M169" i="19"/>
  <c r="J169" i="19"/>
  <c r="K169" i="19"/>
  <c r="N169" i="19"/>
  <c r="O169" i="19"/>
  <c r="L170" i="19"/>
  <c r="M170" i="19"/>
  <c r="J170" i="19"/>
  <c r="K170" i="19"/>
  <c r="N170" i="19"/>
  <c r="O170" i="19"/>
  <c r="L171" i="19"/>
  <c r="M171" i="19"/>
  <c r="J171" i="19"/>
  <c r="K171" i="19"/>
  <c r="N171" i="19"/>
  <c r="O171" i="19"/>
  <c r="L172" i="19"/>
  <c r="M172" i="19"/>
  <c r="J172" i="19"/>
  <c r="K172" i="19"/>
  <c r="N172" i="19"/>
  <c r="O172" i="19"/>
  <c r="L173" i="19"/>
  <c r="M173" i="19"/>
  <c r="J173" i="19"/>
  <c r="K173" i="19"/>
  <c r="N173" i="19"/>
  <c r="O173" i="19"/>
  <c r="L174" i="19"/>
  <c r="M174" i="19"/>
  <c r="J174" i="19"/>
  <c r="K174" i="19"/>
  <c r="N174" i="19"/>
  <c r="O174" i="19"/>
  <c r="L175" i="19"/>
  <c r="M175" i="19"/>
  <c r="J175" i="19"/>
  <c r="K175" i="19"/>
  <c r="N175" i="19"/>
  <c r="O175" i="19"/>
  <c r="L176" i="19"/>
  <c r="M176" i="19"/>
  <c r="J176" i="19"/>
  <c r="K176" i="19"/>
  <c r="N176" i="19"/>
  <c r="O176" i="19"/>
  <c r="L177" i="19"/>
  <c r="M177" i="19"/>
  <c r="J177" i="19"/>
  <c r="K177" i="19"/>
  <c r="N177" i="19"/>
  <c r="O177" i="19"/>
  <c r="L178" i="19"/>
  <c r="M178" i="19"/>
  <c r="J178" i="19"/>
  <c r="K178" i="19"/>
  <c r="N178" i="19"/>
  <c r="O178" i="19"/>
  <c r="L179" i="19"/>
  <c r="M179" i="19"/>
  <c r="J179" i="19"/>
  <c r="K179" i="19"/>
  <c r="N179" i="19"/>
  <c r="O179" i="19"/>
  <c r="L180" i="19"/>
  <c r="M180" i="19"/>
  <c r="J180" i="19"/>
  <c r="K180" i="19"/>
  <c r="N180" i="19"/>
  <c r="O180" i="19"/>
  <c r="L181" i="19"/>
  <c r="M181" i="19"/>
  <c r="J181" i="19"/>
  <c r="K181" i="19"/>
  <c r="N181" i="19"/>
  <c r="O181" i="19"/>
  <c r="L182" i="19"/>
  <c r="M182" i="19"/>
  <c r="J182" i="19"/>
  <c r="K182" i="19"/>
  <c r="N182" i="19"/>
  <c r="O182" i="19"/>
  <c r="L183" i="19"/>
  <c r="M183" i="19"/>
  <c r="J183" i="19"/>
  <c r="K183" i="19"/>
  <c r="N183" i="19"/>
  <c r="O183" i="19"/>
  <c r="L184" i="19"/>
  <c r="M184" i="19"/>
  <c r="J184" i="19"/>
  <c r="K184" i="19"/>
  <c r="N184" i="19"/>
  <c r="O184" i="19"/>
  <c r="L185" i="19"/>
  <c r="M185" i="19"/>
  <c r="J185" i="19"/>
  <c r="K185" i="19"/>
  <c r="N185" i="19"/>
  <c r="O185" i="19"/>
  <c r="L186" i="19"/>
  <c r="M186" i="19"/>
  <c r="J186" i="19"/>
  <c r="K186" i="19"/>
  <c r="N186" i="19"/>
  <c r="O186" i="19"/>
  <c r="L187" i="19"/>
  <c r="M187" i="19"/>
  <c r="J187" i="19"/>
  <c r="K187" i="19"/>
  <c r="N187" i="19"/>
  <c r="O187" i="19"/>
  <c r="L188" i="19"/>
  <c r="M188" i="19"/>
  <c r="J188" i="19"/>
  <c r="K188" i="19"/>
  <c r="N188" i="19"/>
  <c r="O188" i="19"/>
  <c r="L189" i="19"/>
  <c r="M189" i="19"/>
  <c r="J189" i="19"/>
  <c r="K189" i="19"/>
  <c r="N189" i="19"/>
  <c r="O189" i="19"/>
  <c r="L190" i="19"/>
  <c r="M190" i="19"/>
  <c r="J190" i="19"/>
  <c r="K190" i="19"/>
  <c r="N190" i="19"/>
  <c r="O190" i="19"/>
  <c r="L191" i="19"/>
  <c r="M191" i="19"/>
  <c r="J191" i="19"/>
  <c r="K191" i="19"/>
  <c r="N191" i="19"/>
  <c r="O191" i="19"/>
  <c r="L192" i="19"/>
  <c r="M192" i="19"/>
  <c r="J192" i="19"/>
  <c r="K192" i="19"/>
  <c r="N192" i="19"/>
  <c r="O192" i="19"/>
  <c r="L193" i="19"/>
  <c r="M193" i="19"/>
  <c r="J193" i="19"/>
  <c r="K193" i="19"/>
  <c r="N193" i="19"/>
  <c r="O193" i="19"/>
  <c r="L194" i="19"/>
  <c r="M194" i="19"/>
  <c r="J194" i="19"/>
  <c r="K194" i="19"/>
  <c r="N194" i="19"/>
  <c r="O194" i="19"/>
  <c r="L195" i="19"/>
  <c r="M195" i="19"/>
  <c r="J195" i="19"/>
  <c r="K195" i="19"/>
  <c r="N195" i="19"/>
  <c r="O195" i="19"/>
  <c r="L196" i="19"/>
  <c r="M196" i="19"/>
  <c r="J196" i="19"/>
  <c r="K196" i="19"/>
  <c r="N196" i="19"/>
  <c r="O196" i="19"/>
  <c r="L197" i="19"/>
  <c r="M197" i="19"/>
  <c r="J197" i="19"/>
  <c r="K197" i="19"/>
  <c r="N197" i="19"/>
  <c r="O197" i="19"/>
  <c r="L198" i="19"/>
  <c r="M198" i="19"/>
  <c r="J198" i="19"/>
  <c r="K198" i="19"/>
  <c r="N198" i="19"/>
  <c r="O198" i="19"/>
  <c r="L199" i="19"/>
  <c r="M199" i="19"/>
  <c r="J199" i="19"/>
  <c r="K199" i="19"/>
  <c r="N199" i="19"/>
  <c r="O199" i="19"/>
  <c r="L200" i="19"/>
  <c r="M200" i="19"/>
  <c r="J200" i="19"/>
  <c r="K200" i="19"/>
  <c r="N200" i="19"/>
  <c r="O200" i="19"/>
  <c r="L201" i="19"/>
  <c r="M201" i="19"/>
  <c r="J201" i="19"/>
  <c r="K201" i="19"/>
  <c r="N201" i="19"/>
  <c r="O201" i="19"/>
  <c r="L202" i="19"/>
  <c r="M202" i="19"/>
  <c r="J202" i="19"/>
  <c r="K202" i="19"/>
  <c r="N202" i="19"/>
  <c r="O202" i="19"/>
  <c r="L203" i="19"/>
  <c r="M203" i="19"/>
  <c r="J203" i="19"/>
  <c r="K203" i="19"/>
  <c r="N203" i="19"/>
  <c r="O203" i="19"/>
  <c r="L204" i="19"/>
  <c r="M204" i="19"/>
  <c r="J204" i="19"/>
  <c r="K204" i="19"/>
  <c r="N204" i="19"/>
  <c r="O204" i="19"/>
  <c r="L205" i="19"/>
  <c r="M205" i="19"/>
  <c r="J205" i="19"/>
  <c r="K205" i="19"/>
  <c r="N205" i="19"/>
  <c r="O205" i="19"/>
  <c r="D113" i="19"/>
  <c r="E113" i="19"/>
  <c r="Y35" i="19"/>
  <c r="E114" i="19"/>
  <c r="C127" i="19"/>
  <c r="G21" i="24"/>
  <c r="F19" i="24"/>
  <c r="F19" i="18"/>
  <c r="AB6" i="18"/>
  <c r="AC6" i="18"/>
  <c r="AD6" i="18"/>
  <c r="AE6" i="18"/>
  <c r="AB7" i="18"/>
  <c r="AC7" i="18"/>
  <c r="AD7" i="18"/>
  <c r="AE7" i="18"/>
  <c r="AB8" i="18"/>
  <c r="AC8" i="18"/>
  <c r="AD8" i="18"/>
  <c r="AE8" i="18"/>
  <c r="AB9" i="18"/>
  <c r="AC9" i="18"/>
  <c r="AD9" i="18"/>
  <c r="AE9" i="18"/>
  <c r="AB10" i="18"/>
  <c r="AC10" i="18"/>
  <c r="AD10" i="18"/>
  <c r="AE10" i="18"/>
  <c r="AB11" i="18"/>
  <c r="AC11" i="18"/>
  <c r="AD11" i="18"/>
  <c r="AE11" i="18"/>
  <c r="AB12" i="18"/>
  <c r="AC12" i="18"/>
  <c r="AD12" i="18"/>
  <c r="AE12" i="18"/>
  <c r="AB13" i="18"/>
  <c r="AC13" i="18"/>
  <c r="AD13" i="18"/>
  <c r="AE13" i="18"/>
  <c r="AB14" i="18"/>
  <c r="AC14" i="18"/>
  <c r="AD14" i="18"/>
  <c r="AE14" i="18"/>
  <c r="AB15" i="18"/>
  <c r="AC15" i="18"/>
  <c r="AD15" i="18"/>
  <c r="AE15" i="18"/>
  <c r="AB16" i="18"/>
  <c r="AC16" i="18"/>
  <c r="AD16" i="18"/>
  <c r="AE16" i="18"/>
  <c r="AB17" i="18"/>
  <c r="AC17" i="18"/>
  <c r="AD17" i="18"/>
  <c r="AE17" i="18"/>
  <c r="AB18" i="18"/>
  <c r="AC18" i="18"/>
  <c r="AD18" i="18"/>
  <c r="AE18" i="18"/>
  <c r="AB19" i="18"/>
  <c r="AC19" i="18"/>
  <c r="AD19" i="18"/>
  <c r="AE19" i="18"/>
  <c r="AB20" i="18"/>
  <c r="AC20" i="18"/>
  <c r="AD20" i="18"/>
  <c r="AE20" i="18"/>
  <c r="AB21" i="18"/>
  <c r="AC21" i="18"/>
  <c r="AD21" i="18"/>
  <c r="AE21" i="18"/>
  <c r="AB22" i="18"/>
  <c r="AC22" i="18"/>
  <c r="AD22" i="18"/>
  <c r="AE22" i="18"/>
  <c r="AB23" i="18"/>
  <c r="AC23" i="18"/>
  <c r="AD23" i="18"/>
  <c r="AE23" i="18"/>
  <c r="AB24" i="18"/>
  <c r="AC24" i="18"/>
  <c r="AD24" i="18"/>
  <c r="AE24" i="18"/>
  <c r="AB25" i="18"/>
  <c r="AC25" i="18"/>
  <c r="AD25" i="18"/>
  <c r="AE25" i="18"/>
  <c r="AB26" i="18"/>
  <c r="AC26" i="18"/>
  <c r="AD26" i="18"/>
  <c r="AE26" i="18"/>
  <c r="AB27" i="18"/>
  <c r="AC27" i="18"/>
  <c r="AD27" i="18"/>
  <c r="AE27" i="18"/>
  <c r="AB28" i="18"/>
  <c r="AC28" i="18"/>
  <c r="AD28" i="18"/>
  <c r="AE28" i="18"/>
  <c r="AB29" i="18"/>
  <c r="AC29" i="18"/>
  <c r="AD29" i="18"/>
  <c r="AE29" i="18"/>
  <c r="AB30" i="18"/>
  <c r="AC30" i="18"/>
  <c r="AD30" i="18"/>
  <c r="AE30" i="18"/>
  <c r="AB31" i="18"/>
  <c r="AC31" i="18"/>
  <c r="AD31" i="18"/>
  <c r="AE31" i="18"/>
  <c r="AB32" i="18"/>
  <c r="AC32" i="18"/>
  <c r="AD32" i="18"/>
  <c r="AE32" i="18"/>
  <c r="AB33" i="18"/>
  <c r="AC33" i="18"/>
  <c r="AD33" i="18"/>
  <c r="AE33" i="18"/>
  <c r="AB34" i="18"/>
  <c r="AC34" i="18"/>
  <c r="AD34" i="18"/>
  <c r="AE34" i="18"/>
  <c r="AB35" i="18"/>
  <c r="AC35" i="18"/>
  <c r="AD35" i="18"/>
  <c r="AE35" i="18"/>
  <c r="F5" i="18"/>
  <c r="U6" i="18"/>
  <c r="F6" i="18"/>
  <c r="V6" i="18"/>
  <c r="F25" i="18"/>
  <c r="G25" i="18"/>
  <c r="Q6" i="18"/>
  <c r="R6" i="18"/>
  <c r="U7" i="18"/>
  <c r="V7" i="18"/>
  <c r="Q7" i="18"/>
  <c r="R7" i="18"/>
  <c r="U8" i="18"/>
  <c r="V8" i="18"/>
  <c r="Q8" i="18"/>
  <c r="R8" i="18"/>
  <c r="U9" i="18"/>
  <c r="V9" i="18"/>
  <c r="Q9" i="18"/>
  <c r="R9" i="18"/>
  <c r="U10" i="18"/>
  <c r="V10" i="18"/>
  <c r="Q10" i="18"/>
  <c r="R10" i="18"/>
  <c r="U11" i="18"/>
  <c r="V11" i="18"/>
  <c r="Q11" i="18"/>
  <c r="R11" i="18"/>
  <c r="U12" i="18"/>
  <c r="V12" i="18"/>
  <c r="Q12" i="18"/>
  <c r="R12" i="18"/>
  <c r="U13" i="18"/>
  <c r="V13" i="18"/>
  <c r="Q13" i="18"/>
  <c r="R13" i="18"/>
  <c r="U14" i="18"/>
  <c r="V14" i="18"/>
  <c r="Q14" i="18"/>
  <c r="R14" i="18"/>
  <c r="U15" i="18"/>
  <c r="V15" i="18"/>
  <c r="Q15" i="18"/>
  <c r="R15" i="18"/>
  <c r="S15" i="18"/>
  <c r="U16" i="18"/>
  <c r="V16" i="18"/>
  <c r="Q16" i="18"/>
  <c r="R16" i="18"/>
  <c r="U17" i="18"/>
  <c r="V17" i="18"/>
  <c r="Q17" i="18"/>
  <c r="R17" i="18"/>
  <c r="U18" i="18"/>
  <c r="V18" i="18"/>
  <c r="Q18" i="18"/>
  <c r="R18" i="18"/>
  <c r="U19" i="18"/>
  <c r="V19" i="18"/>
  <c r="Q19" i="18"/>
  <c r="R19" i="18"/>
  <c r="U20" i="18"/>
  <c r="V20" i="18"/>
  <c r="Q20" i="18"/>
  <c r="R20" i="18"/>
  <c r="U21" i="18"/>
  <c r="V21" i="18"/>
  <c r="Q21" i="18"/>
  <c r="R21" i="18"/>
  <c r="U22" i="18"/>
  <c r="V22" i="18"/>
  <c r="Q22" i="18"/>
  <c r="R22" i="18"/>
  <c r="U23" i="18"/>
  <c r="V23" i="18"/>
  <c r="Q23" i="18"/>
  <c r="R23" i="18"/>
  <c r="S23" i="18"/>
  <c r="U24" i="18"/>
  <c r="V24" i="18"/>
  <c r="F26" i="18"/>
  <c r="G26" i="18"/>
  <c r="Q24" i="18"/>
  <c r="R24" i="18"/>
  <c r="U25" i="18"/>
  <c r="V25" i="18"/>
  <c r="F27" i="18"/>
  <c r="G27" i="18"/>
  <c r="Q25" i="18"/>
  <c r="R25" i="18"/>
  <c r="U26" i="18"/>
  <c r="V26" i="18"/>
  <c r="Q26" i="18"/>
  <c r="R26" i="18"/>
  <c r="U27" i="18"/>
  <c r="V27" i="18"/>
  <c r="F28" i="18"/>
  <c r="G28" i="18"/>
  <c r="Q27" i="18"/>
  <c r="R27" i="18"/>
  <c r="U28" i="18"/>
  <c r="V28" i="18"/>
  <c r="F29" i="18"/>
  <c r="G29" i="18"/>
  <c r="Q28" i="18"/>
  <c r="R28" i="18"/>
  <c r="U29" i="18"/>
  <c r="V29" i="18"/>
  <c r="Q29" i="18"/>
  <c r="R29" i="18"/>
  <c r="U30" i="18"/>
  <c r="V30" i="18"/>
  <c r="F30" i="18"/>
  <c r="G30" i="18"/>
  <c r="Q30" i="18"/>
  <c r="R30" i="18"/>
  <c r="U31" i="18"/>
  <c r="V31" i="18"/>
  <c r="F31" i="18"/>
  <c r="G31" i="18"/>
  <c r="Q31" i="18"/>
  <c r="R31" i="18"/>
  <c r="U32" i="18"/>
  <c r="V32" i="18"/>
  <c r="Q32" i="18"/>
  <c r="R32" i="18"/>
  <c r="U33" i="18"/>
  <c r="V33" i="18"/>
  <c r="Q33" i="18"/>
  <c r="R33" i="18"/>
  <c r="U34" i="18"/>
  <c r="V34" i="18"/>
  <c r="Q34" i="18"/>
  <c r="R34" i="18"/>
  <c r="U35" i="18"/>
  <c r="V35" i="18"/>
  <c r="Q35" i="18"/>
  <c r="R35" i="18"/>
  <c r="S35" i="18"/>
  <c r="U36" i="18"/>
  <c r="V36" i="18"/>
  <c r="F32" i="18"/>
  <c r="G32" i="18"/>
  <c r="Q36" i="18"/>
  <c r="R36" i="18"/>
  <c r="U37" i="18"/>
  <c r="V37" i="18"/>
  <c r="F33" i="18"/>
  <c r="G33" i="18"/>
  <c r="Q37" i="18"/>
  <c r="R37" i="18"/>
  <c r="U38" i="18"/>
  <c r="V38" i="18"/>
  <c r="Q38" i="18"/>
  <c r="R38" i="18"/>
  <c r="U39" i="18"/>
  <c r="V39" i="18"/>
  <c r="Q39" i="18"/>
  <c r="R39" i="18"/>
  <c r="S39" i="18"/>
  <c r="U40" i="18"/>
  <c r="V40" i="18"/>
  <c r="Q40" i="18"/>
  <c r="R40" i="18"/>
  <c r="U41" i="18"/>
  <c r="V41" i="18"/>
  <c r="Q41" i="18"/>
  <c r="R41" i="18"/>
  <c r="U42" i="18"/>
  <c r="V42" i="18"/>
  <c r="F34" i="18"/>
  <c r="G34" i="18"/>
  <c r="Q42" i="18"/>
  <c r="R42" i="18"/>
  <c r="U43" i="18"/>
  <c r="V43" i="18"/>
  <c r="F35" i="18"/>
  <c r="G35" i="18"/>
  <c r="Q43" i="18"/>
  <c r="R43" i="18"/>
  <c r="S43" i="18"/>
  <c r="U44" i="18"/>
  <c r="V44" i="18"/>
  <c r="Q44" i="18"/>
  <c r="R44" i="18"/>
  <c r="U45" i="18"/>
  <c r="V45" i="18"/>
  <c r="Q45" i="18"/>
  <c r="R45" i="18"/>
  <c r="U46" i="18"/>
  <c r="V46" i="18"/>
  <c r="Q46" i="18"/>
  <c r="R46" i="18"/>
  <c r="U47" i="18"/>
  <c r="V47" i="18"/>
  <c r="Q47" i="18"/>
  <c r="R47" i="18"/>
  <c r="U48" i="18"/>
  <c r="V48" i="18"/>
  <c r="F36" i="18"/>
  <c r="G36" i="18"/>
  <c r="Q48" i="18"/>
  <c r="R48" i="18"/>
  <c r="U49" i="18"/>
  <c r="V49" i="18"/>
  <c r="F37" i="18"/>
  <c r="G37" i="18"/>
  <c r="Q49" i="18"/>
  <c r="R49" i="18"/>
  <c r="U50" i="18"/>
  <c r="V50" i="18"/>
  <c r="Q50" i="18"/>
  <c r="R50" i="18"/>
  <c r="U51" i="18"/>
  <c r="V51" i="18"/>
  <c r="Q51" i="18"/>
  <c r="R51" i="18"/>
  <c r="U52" i="18"/>
  <c r="V52" i="18"/>
  <c r="Q52" i="18"/>
  <c r="R52" i="18"/>
  <c r="U53" i="18"/>
  <c r="V53" i="18"/>
  <c r="Q53" i="18"/>
  <c r="R53" i="18"/>
  <c r="U54" i="18"/>
  <c r="V54" i="18"/>
  <c r="Q54" i="18"/>
  <c r="R54" i="18"/>
  <c r="U55" i="18"/>
  <c r="V55" i="18"/>
  <c r="Q55" i="18"/>
  <c r="R55" i="18"/>
  <c r="S55" i="18"/>
  <c r="U56" i="18"/>
  <c r="V56" i="18"/>
  <c r="Q56" i="18"/>
  <c r="R56" i="18"/>
  <c r="U57" i="18"/>
  <c r="V57" i="18"/>
  <c r="Q57" i="18"/>
  <c r="R57" i="18"/>
  <c r="U58" i="18"/>
  <c r="V58" i="18"/>
  <c r="Q58" i="18"/>
  <c r="R58" i="18"/>
  <c r="U59" i="18"/>
  <c r="V59" i="18"/>
  <c r="Q59" i="18"/>
  <c r="R59" i="18"/>
  <c r="U60" i="18"/>
  <c r="V60" i="18"/>
  <c r="Q60" i="18"/>
  <c r="R60" i="18"/>
  <c r="U61" i="18"/>
  <c r="V61" i="18"/>
  <c r="R61" i="18"/>
  <c r="U62" i="18"/>
  <c r="V62" i="18"/>
  <c r="R62" i="18"/>
  <c r="U63" i="18"/>
  <c r="V63" i="18"/>
  <c r="R63" i="18"/>
  <c r="U64" i="18"/>
  <c r="V64" i="18"/>
  <c r="R64" i="18"/>
  <c r="U65" i="18"/>
  <c r="V65" i="18"/>
  <c r="R65" i="18"/>
  <c r="U66" i="18"/>
  <c r="V66" i="18"/>
  <c r="R66" i="18"/>
  <c r="U67" i="18"/>
  <c r="V67" i="18"/>
  <c r="R67" i="18"/>
  <c r="U68" i="18"/>
  <c r="V68" i="18"/>
  <c r="R68" i="18"/>
  <c r="U69" i="18"/>
  <c r="V69" i="18"/>
  <c r="R69" i="18"/>
  <c r="U70" i="18"/>
  <c r="V70" i="18"/>
  <c r="R70" i="18"/>
  <c r="U71" i="18"/>
  <c r="V71" i="18"/>
  <c r="R71" i="18"/>
  <c r="U72" i="18"/>
  <c r="V72" i="18"/>
  <c r="R72" i="18"/>
  <c r="U73" i="18"/>
  <c r="V73" i="18"/>
  <c r="R73" i="18"/>
  <c r="U74" i="18"/>
  <c r="V74" i="18"/>
  <c r="R74" i="18"/>
  <c r="U75" i="18"/>
  <c r="V75" i="18"/>
  <c r="R75" i="18"/>
  <c r="S75" i="18"/>
  <c r="U76" i="18"/>
  <c r="V76" i="18"/>
  <c r="R76" i="18"/>
  <c r="U77" i="18"/>
  <c r="V77" i="18"/>
  <c r="R77" i="18"/>
  <c r="U78" i="18"/>
  <c r="V78" i="18"/>
  <c r="R78" i="18"/>
  <c r="U79" i="18"/>
  <c r="V79" i="18"/>
  <c r="R79" i="18"/>
  <c r="S79" i="18"/>
  <c r="U80" i="18"/>
  <c r="V80" i="18"/>
  <c r="R80" i="18"/>
  <c r="U81" i="18"/>
  <c r="V81" i="18"/>
  <c r="R81" i="18"/>
  <c r="U82" i="18"/>
  <c r="V82" i="18"/>
  <c r="R82" i="18"/>
  <c r="U83" i="18"/>
  <c r="V83" i="18"/>
  <c r="R83" i="18"/>
  <c r="S83" i="18"/>
  <c r="U84" i="18"/>
  <c r="V84" i="18"/>
  <c r="R84" i="18"/>
  <c r="U85" i="18"/>
  <c r="V85" i="18"/>
  <c r="R85" i="18"/>
  <c r="U86" i="18"/>
  <c r="V86" i="18"/>
  <c r="R86" i="18"/>
  <c r="U87" i="18"/>
  <c r="V87" i="18"/>
  <c r="R87" i="18"/>
  <c r="S87" i="18"/>
  <c r="U88" i="18"/>
  <c r="V88" i="18"/>
  <c r="R88" i="18"/>
  <c r="U89" i="18"/>
  <c r="V89" i="18"/>
  <c r="R89" i="18"/>
  <c r="U90" i="18"/>
  <c r="V90" i="18"/>
  <c r="R90" i="18"/>
  <c r="U91" i="18"/>
  <c r="V91" i="18"/>
  <c r="R91" i="18"/>
  <c r="S91" i="18"/>
  <c r="U92" i="18"/>
  <c r="V92" i="18"/>
  <c r="R92" i="18"/>
  <c r="U93" i="18"/>
  <c r="V93" i="18"/>
  <c r="R93" i="18"/>
  <c r="U94" i="18"/>
  <c r="V94" i="18"/>
  <c r="R94" i="18"/>
  <c r="U95" i="18"/>
  <c r="V95" i="18"/>
  <c r="R95" i="18"/>
  <c r="S95" i="18"/>
  <c r="U96" i="18"/>
  <c r="V96" i="18"/>
  <c r="R96" i="18"/>
  <c r="U97" i="18"/>
  <c r="V97" i="18"/>
  <c r="R97" i="18"/>
  <c r="S97" i="18" s="1"/>
  <c r="U98" i="18"/>
  <c r="V98" i="18"/>
  <c r="R98" i="18"/>
  <c r="U99" i="18"/>
  <c r="V99" i="18"/>
  <c r="R99" i="18"/>
  <c r="S99" i="18"/>
  <c r="U100" i="18"/>
  <c r="V100" i="18"/>
  <c r="R100" i="18"/>
  <c r="U101" i="18"/>
  <c r="V101" i="18"/>
  <c r="R101" i="18"/>
  <c r="S101" i="18" s="1"/>
  <c r="U102" i="18"/>
  <c r="V102" i="18"/>
  <c r="R102" i="18"/>
  <c r="U103" i="18"/>
  <c r="V103" i="18"/>
  <c r="R103" i="18"/>
  <c r="S103" i="18"/>
  <c r="U104" i="18"/>
  <c r="V104" i="18"/>
  <c r="R104" i="18"/>
  <c r="U105" i="18"/>
  <c r="V105" i="18"/>
  <c r="R105" i="18"/>
  <c r="S105" i="18" s="1"/>
  <c r="U106" i="18"/>
  <c r="V106" i="18"/>
  <c r="R106" i="18"/>
  <c r="U107" i="18"/>
  <c r="V107" i="18"/>
  <c r="R107" i="18"/>
  <c r="S107" i="18" s="1"/>
  <c r="T107" i="18"/>
  <c r="U108" i="18"/>
  <c r="V108" i="18"/>
  <c r="R108" i="18"/>
  <c r="S108" i="18" s="1"/>
  <c r="U109" i="18"/>
  <c r="V109" i="18"/>
  <c r="R109" i="18"/>
  <c r="S109" i="18" s="1"/>
  <c r="U110" i="18"/>
  <c r="V110" i="18"/>
  <c r="R110" i="18"/>
  <c r="S110" i="18" s="1"/>
  <c r="U111" i="18"/>
  <c r="V111" i="18"/>
  <c r="R111" i="18"/>
  <c r="S111" i="18" s="1"/>
  <c r="T111" i="18" s="1"/>
  <c r="U112" i="18"/>
  <c r="V112" i="18"/>
  <c r="R112" i="18"/>
  <c r="S112" i="18" s="1"/>
  <c r="U113" i="18"/>
  <c r="V113" i="18"/>
  <c r="R113" i="18"/>
  <c r="S113" i="18" s="1"/>
  <c r="U114" i="18"/>
  <c r="V114" i="18"/>
  <c r="R114" i="18"/>
  <c r="S114" i="18" s="1"/>
  <c r="U115" i="18"/>
  <c r="V115" i="18"/>
  <c r="R115" i="18"/>
  <c r="S115" i="18" s="1"/>
  <c r="T115" i="18" s="1"/>
  <c r="U116" i="18"/>
  <c r="V116" i="18"/>
  <c r="R116" i="18"/>
  <c r="S116" i="18" s="1"/>
  <c r="U117" i="18"/>
  <c r="V117" i="18"/>
  <c r="R117" i="18"/>
  <c r="S117" i="18" s="1"/>
  <c r="U118" i="18"/>
  <c r="V118" i="18"/>
  <c r="R118" i="18"/>
  <c r="S118" i="18" s="1"/>
  <c r="U119" i="18"/>
  <c r="V119" i="18"/>
  <c r="R119" i="18"/>
  <c r="S119" i="18" s="1"/>
  <c r="U120" i="18"/>
  <c r="V120" i="18"/>
  <c r="R120" i="18"/>
  <c r="S120" i="18" s="1"/>
  <c r="U121" i="18"/>
  <c r="V121" i="18"/>
  <c r="R121" i="18"/>
  <c r="S121" i="18" s="1"/>
  <c r="U122" i="18"/>
  <c r="V122" i="18"/>
  <c r="R122" i="18"/>
  <c r="S122" i="18" s="1"/>
  <c r="U123" i="18"/>
  <c r="V123" i="18"/>
  <c r="R123" i="18"/>
  <c r="S123" i="18" s="1"/>
  <c r="T123" i="18"/>
  <c r="U124" i="18"/>
  <c r="V124" i="18"/>
  <c r="R124" i="18"/>
  <c r="S124" i="18" s="1"/>
  <c r="U125" i="18"/>
  <c r="V125" i="18"/>
  <c r="R125" i="18"/>
  <c r="S125" i="18" s="1"/>
  <c r="U126" i="18"/>
  <c r="V126" i="18"/>
  <c r="R126" i="18"/>
  <c r="S126" i="18" s="1"/>
  <c r="U127" i="18"/>
  <c r="V127" i="18"/>
  <c r="R127" i="18"/>
  <c r="S127" i="18" s="1"/>
  <c r="T127" i="18" s="1"/>
  <c r="U128" i="18"/>
  <c r="V128" i="18"/>
  <c r="R128" i="18"/>
  <c r="S128" i="18" s="1"/>
  <c r="U129" i="18"/>
  <c r="V129" i="18"/>
  <c r="R129" i="18"/>
  <c r="S129" i="18" s="1"/>
  <c r="U130" i="18"/>
  <c r="V130" i="18"/>
  <c r="R130" i="18"/>
  <c r="S130" i="18" s="1"/>
  <c r="U131" i="18"/>
  <c r="V131" i="18"/>
  <c r="R131" i="18"/>
  <c r="S131" i="18" s="1"/>
  <c r="T131" i="18"/>
  <c r="U132" i="18"/>
  <c r="V132" i="18"/>
  <c r="R132" i="18"/>
  <c r="S132" i="18" s="1"/>
  <c r="U133" i="18"/>
  <c r="V133" i="18"/>
  <c r="R133" i="18"/>
  <c r="S133" i="18" s="1"/>
  <c r="U134" i="18"/>
  <c r="V134" i="18"/>
  <c r="R134" i="18"/>
  <c r="S134" i="18" s="1"/>
  <c r="U135" i="18"/>
  <c r="V135" i="18"/>
  <c r="R135" i="18"/>
  <c r="S135" i="18" s="1"/>
  <c r="T135" i="18" s="1"/>
  <c r="U136" i="18"/>
  <c r="V136" i="18"/>
  <c r="R136" i="18"/>
  <c r="S136" i="18"/>
  <c r="T136" i="18" s="1"/>
  <c r="U137" i="18"/>
  <c r="V137" i="18"/>
  <c r="R137" i="18"/>
  <c r="S137" i="18" s="1"/>
  <c r="U138" i="18"/>
  <c r="V138" i="18"/>
  <c r="R138" i="18"/>
  <c r="S138" i="18" s="1"/>
  <c r="U139" i="18"/>
  <c r="V139" i="18"/>
  <c r="R139" i="18"/>
  <c r="S139" i="18" s="1"/>
  <c r="T139" i="18" s="1"/>
  <c r="U140" i="18"/>
  <c r="V140" i="18"/>
  <c r="R140" i="18"/>
  <c r="S140" i="18"/>
  <c r="T140" i="18" s="1"/>
  <c r="U141" i="18"/>
  <c r="V141" i="18"/>
  <c r="R141" i="18"/>
  <c r="S141" i="18" s="1"/>
  <c r="U142" i="18"/>
  <c r="V142" i="18"/>
  <c r="R142" i="18"/>
  <c r="S142" i="18" s="1"/>
  <c r="U143" i="18"/>
  <c r="V143" i="18"/>
  <c r="R143" i="18"/>
  <c r="S143" i="18" s="1"/>
  <c r="U144" i="18"/>
  <c r="V144" i="18"/>
  <c r="R144" i="18"/>
  <c r="S144" i="18"/>
  <c r="T144" i="18" s="1"/>
  <c r="U145" i="18"/>
  <c r="V145" i="18"/>
  <c r="R145" i="18"/>
  <c r="S145" i="18" s="1"/>
  <c r="U146" i="18"/>
  <c r="V146" i="18"/>
  <c r="R146" i="18"/>
  <c r="S146" i="18" s="1"/>
  <c r="U147" i="18"/>
  <c r="V147" i="18"/>
  <c r="R147" i="18"/>
  <c r="S147" i="18" s="1"/>
  <c r="T147" i="18" s="1"/>
  <c r="U148" i="18"/>
  <c r="V148" i="18"/>
  <c r="R148" i="18"/>
  <c r="S148" i="18"/>
  <c r="T148" i="18" s="1"/>
  <c r="U149" i="18"/>
  <c r="V149" i="18"/>
  <c r="R149" i="18"/>
  <c r="S149" i="18" s="1"/>
  <c r="U150" i="18"/>
  <c r="V150" i="18"/>
  <c r="R150" i="18"/>
  <c r="S150" i="18" s="1"/>
  <c r="U151" i="18"/>
  <c r="V151" i="18"/>
  <c r="R151" i="18"/>
  <c r="S151" i="18" s="1"/>
  <c r="T151" i="18"/>
  <c r="U152" i="18"/>
  <c r="V152" i="18"/>
  <c r="R152" i="18"/>
  <c r="S152" i="18"/>
  <c r="T152" i="18" s="1"/>
  <c r="U153" i="18"/>
  <c r="V153" i="18"/>
  <c r="R153" i="18"/>
  <c r="S153" i="18" s="1"/>
  <c r="U154" i="18"/>
  <c r="V154" i="18"/>
  <c r="R154" i="18"/>
  <c r="S154" i="18" s="1"/>
  <c r="U155" i="18"/>
  <c r="V155" i="18"/>
  <c r="R155" i="18"/>
  <c r="S155" i="18" s="1"/>
  <c r="T155" i="18" s="1"/>
  <c r="U156" i="18"/>
  <c r="V156" i="18"/>
  <c r="R156" i="18"/>
  <c r="S156" i="18"/>
  <c r="T156" i="18" s="1"/>
  <c r="U157" i="18"/>
  <c r="V157" i="18"/>
  <c r="R157" i="18"/>
  <c r="S157" i="18" s="1"/>
  <c r="U158" i="18"/>
  <c r="V158" i="18"/>
  <c r="R158" i="18"/>
  <c r="S158" i="18" s="1"/>
  <c r="U159" i="18"/>
  <c r="V159" i="18"/>
  <c r="R159" i="18"/>
  <c r="S159" i="18" s="1"/>
  <c r="U160" i="18"/>
  <c r="V160" i="18"/>
  <c r="R160" i="18"/>
  <c r="S160" i="18"/>
  <c r="T160" i="18" s="1"/>
  <c r="U161" i="18"/>
  <c r="V161" i="18"/>
  <c r="R161" i="18"/>
  <c r="S161" i="18" s="1"/>
  <c r="U162" i="18"/>
  <c r="V162" i="18"/>
  <c r="R162" i="18"/>
  <c r="S162" i="18" s="1"/>
  <c r="U163" i="18"/>
  <c r="V163" i="18"/>
  <c r="R163" i="18"/>
  <c r="S163" i="18" s="1"/>
  <c r="T163" i="18" s="1"/>
  <c r="U164" i="18"/>
  <c r="V164" i="18"/>
  <c r="R164" i="18"/>
  <c r="S164" i="18"/>
  <c r="T164" i="18" s="1"/>
  <c r="U165" i="18"/>
  <c r="V165" i="18"/>
  <c r="R165" i="18"/>
  <c r="S165" i="18" s="1"/>
  <c r="U166" i="18"/>
  <c r="V166" i="18"/>
  <c r="R166" i="18"/>
  <c r="S166" i="18" s="1"/>
  <c r="U167" i="18"/>
  <c r="V167" i="18"/>
  <c r="R167" i="18"/>
  <c r="S167" i="18" s="1"/>
  <c r="T167" i="18"/>
  <c r="U168" i="18"/>
  <c r="V168" i="18"/>
  <c r="R168" i="18"/>
  <c r="S168" i="18"/>
  <c r="T168" i="18" s="1"/>
  <c r="U169" i="18"/>
  <c r="V169" i="18"/>
  <c r="R169" i="18"/>
  <c r="S169" i="18" s="1"/>
  <c r="U170" i="18"/>
  <c r="V170" i="18"/>
  <c r="R170" i="18"/>
  <c r="S170" i="18" s="1"/>
  <c r="U171" i="18"/>
  <c r="V171" i="18"/>
  <c r="R171" i="18"/>
  <c r="S171" i="18" s="1"/>
  <c r="T171" i="18" s="1"/>
  <c r="U172" i="18"/>
  <c r="V172" i="18"/>
  <c r="R172" i="18"/>
  <c r="S172" i="18"/>
  <c r="T172" i="18" s="1"/>
  <c r="U173" i="18"/>
  <c r="V173" i="18"/>
  <c r="R173" i="18"/>
  <c r="S173" i="18" s="1"/>
  <c r="U174" i="18"/>
  <c r="V174" i="18"/>
  <c r="R174" i="18"/>
  <c r="S174" i="18" s="1"/>
  <c r="U175" i="18"/>
  <c r="V175" i="18"/>
  <c r="R175" i="18"/>
  <c r="S175" i="18" s="1"/>
  <c r="U176" i="18"/>
  <c r="V176" i="18"/>
  <c r="R176" i="18"/>
  <c r="S176" i="18"/>
  <c r="T176" i="18" s="1"/>
  <c r="U177" i="18"/>
  <c r="V177" i="18"/>
  <c r="R177" i="18"/>
  <c r="S177" i="18" s="1"/>
  <c r="U178" i="18"/>
  <c r="V178" i="18"/>
  <c r="R178" i="18"/>
  <c r="S178" i="18" s="1"/>
  <c r="U179" i="18"/>
  <c r="V179" i="18"/>
  <c r="R179" i="18"/>
  <c r="S179" i="18" s="1"/>
  <c r="T179" i="18" s="1"/>
  <c r="U180" i="18"/>
  <c r="V180" i="18"/>
  <c r="R180" i="18"/>
  <c r="S180" i="18"/>
  <c r="T180" i="18" s="1"/>
  <c r="U181" i="18"/>
  <c r="V181" i="18"/>
  <c r="R181" i="18"/>
  <c r="S181" i="18" s="1"/>
  <c r="U182" i="18"/>
  <c r="V182" i="18"/>
  <c r="R182" i="18"/>
  <c r="S182" i="18" s="1"/>
  <c r="U183" i="18"/>
  <c r="V183" i="18"/>
  <c r="R183" i="18"/>
  <c r="S183" i="18" s="1"/>
  <c r="T183" i="18"/>
  <c r="U184" i="18"/>
  <c r="V184" i="18"/>
  <c r="R184" i="18"/>
  <c r="S184" i="18"/>
  <c r="T184" i="18" s="1"/>
  <c r="U185" i="18"/>
  <c r="V185" i="18"/>
  <c r="R185" i="18"/>
  <c r="S185" i="18" s="1"/>
  <c r="U186" i="18"/>
  <c r="V186" i="18"/>
  <c r="R186" i="18"/>
  <c r="S186" i="18" s="1"/>
  <c r="U187" i="18"/>
  <c r="V187" i="18"/>
  <c r="R187" i="18"/>
  <c r="S187" i="18" s="1"/>
  <c r="T187" i="18" s="1"/>
  <c r="U188" i="18"/>
  <c r="V188" i="18"/>
  <c r="R188" i="18"/>
  <c r="S188" i="18"/>
  <c r="T188" i="18" s="1"/>
  <c r="U189" i="18"/>
  <c r="V189" i="18"/>
  <c r="R189" i="18"/>
  <c r="S189" i="18" s="1"/>
  <c r="U190" i="18"/>
  <c r="V190" i="18"/>
  <c r="R190" i="18"/>
  <c r="S190" i="18" s="1"/>
  <c r="U191" i="18"/>
  <c r="V191" i="18"/>
  <c r="R191" i="18"/>
  <c r="S191" i="18" s="1"/>
  <c r="U192" i="18"/>
  <c r="V192" i="18"/>
  <c r="R192" i="18"/>
  <c r="S192" i="18"/>
  <c r="T192" i="18" s="1"/>
  <c r="U193" i="18"/>
  <c r="V193" i="18"/>
  <c r="R193" i="18"/>
  <c r="S193" i="18" s="1"/>
  <c r="U194" i="18"/>
  <c r="V194" i="18"/>
  <c r="R194" i="18"/>
  <c r="S194" i="18" s="1"/>
  <c r="U195" i="18"/>
  <c r="V195" i="18"/>
  <c r="R195" i="18"/>
  <c r="S195" i="18" s="1"/>
  <c r="T195" i="18" s="1"/>
  <c r="U196" i="18"/>
  <c r="V196" i="18"/>
  <c r="R196" i="18"/>
  <c r="S196" i="18"/>
  <c r="T196" i="18" s="1"/>
  <c r="U197" i="18"/>
  <c r="V197" i="18"/>
  <c r="R197" i="18"/>
  <c r="S197" i="18" s="1"/>
  <c r="U198" i="18"/>
  <c r="V198" i="18"/>
  <c r="R198" i="18"/>
  <c r="S198" i="18" s="1"/>
  <c r="U199" i="18"/>
  <c r="V199" i="18"/>
  <c r="R199" i="18"/>
  <c r="S199" i="18" s="1"/>
  <c r="T199" i="18"/>
  <c r="U200" i="18"/>
  <c r="V200" i="18"/>
  <c r="R200" i="18"/>
  <c r="S200" i="18"/>
  <c r="X200" i="18" s="1"/>
  <c r="T200" i="18"/>
  <c r="U201" i="18"/>
  <c r="V201" i="18"/>
  <c r="R201" i="18"/>
  <c r="S201" i="18" s="1"/>
  <c r="U202" i="18"/>
  <c r="V202" i="18"/>
  <c r="R202" i="18"/>
  <c r="S202" i="18" s="1"/>
  <c r="U203" i="18"/>
  <c r="V203" i="18"/>
  <c r="R203" i="18"/>
  <c r="S203" i="18" s="1"/>
  <c r="T203" i="18" s="1"/>
  <c r="U204" i="18"/>
  <c r="V204" i="18"/>
  <c r="R204" i="18"/>
  <c r="S204" i="18"/>
  <c r="X204" i="18" s="1"/>
  <c r="T204" i="18"/>
  <c r="U205" i="18"/>
  <c r="V205" i="18"/>
  <c r="R205" i="18"/>
  <c r="S205" i="18" s="1"/>
  <c r="F10" i="18"/>
  <c r="L6" i="18"/>
  <c r="M6" i="18"/>
  <c r="F13" i="18"/>
  <c r="J6" i="18"/>
  <c r="K6" i="18" s="1"/>
  <c r="N6" i="18"/>
  <c r="L7" i="18"/>
  <c r="M7" i="18"/>
  <c r="J7" i="18"/>
  <c r="O7" i="18" s="1"/>
  <c r="K7" i="18"/>
  <c r="N7" i="18"/>
  <c r="L8" i="18"/>
  <c r="M8" i="18"/>
  <c r="J8" i="18"/>
  <c r="K8" i="18"/>
  <c r="O8" i="18" s="1"/>
  <c r="N8" i="18"/>
  <c r="L9" i="18"/>
  <c r="M9" i="18"/>
  <c r="J9" i="18"/>
  <c r="K9" i="18"/>
  <c r="N9" i="18"/>
  <c r="O9" i="18"/>
  <c r="L10" i="18"/>
  <c r="M10" i="18"/>
  <c r="J10" i="18"/>
  <c r="K10" i="18" s="1"/>
  <c r="N10" i="18"/>
  <c r="L11" i="18"/>
  <c r="M11" i="18"/>
  <c r="J11" i="18"/>
  <c r="K11" i="18"/>
  <c r="N11" i="18"/>
  <c r="L12" i="18"/>
  <c r="M12" i="18"/>
  <c r="J12" i="18"/>
  <c r="K12" i="18"/>
  <c r="O12" i="18" s="1"/>
  <c r="N12" i="18"/>
  <c r="L13" i="18"/>
  <c r="M13" i="18"/>
  <c r="J13" i="18"/>
  <c r="K13" i="18"/>
  <c r="N13" i="18"/>
  <c r="O13" i="18"/>
  <c r="L14" i="18"/>
  <c r="M14" i="18"/>
  <c r="J14" i="18"/>
  <c r="K14" i="18" s="1"/>
  <c r="N14" i="18"/>
  <c r="L15" i="18"/>
  <c r="M15" i="18"/>
  <c r="J15" i="18"/>
  <c r="O15" i="18" s="1"/>
  <c r="K15" i="18"/>
  <c r="N15" i="18"/>
  <c r="L16" i="18"/>
  <c r="M16" i="18"/>
  <c r="J16" i="18"/>
  <c r="K16" i="18"/>
  <c r="O16" i="18" s="1"/>
  <c r="N16" i="18"/>
  <c r="L17" i="18"/>
  <c r="M17" i="18"/>
  <c r="J17" i="18"/>
  <c r="K17" i="18"/>
  <c r="N17" i="18"/>
  <c r="O17" i="18"/>
  <c r="L18" i="18"/>
  <c r="M18" i="18"/>
  <c r="J18" i="18"/>
  <c r="K18" i="18" s="1"/>
  <c r="N18" i="18"/>
  <c r="L19" i="18"/>
  <c r="M19" i="18"/>
  <c r="J19" i="18"/>
  <c r="K19" i="18"/>
  <c r="N19" i="18"/>
  <c r="L20" i="18"/>
  <c r="M20" i="18"/>
  <c r="J20" i="18"/>
  <c r="K20" i="18"/>
  <c r="O20" i="18" s="1"/>
  <c r="N20" i="18"/>
  <c r="L21" i="18"/>
  <c r="M21" i="18"/>
  <c r="J21" i="18"/>
  <c r="K21" i="18"/>
  <c r="N21" i="18"/>
  <c r="O21" i="18"/>
  <c r="L22" i="18"/>
  <c r="M22" i="18"/>
  <c r="J22" i="18"/>
  <c r="K22" i="18" s="1"/>
  <c r="N22" i="18"/>
  <c r="L23" i="18"/>
  <c r="M23" i="18"/>
  <c r="J23" i="18"/>
  <c r="O23" i="18" s="1"/>
  <c r="K23" i="18"/>
  <c r="N23" i="18"/>
  <c r="L24" i="18"/>
  <c r="M24" i="18"/>
  <c r="J24" i="18"/>
  <c r="K24" i="18"/>
  <c r="O24" i="18" s="1"/>
  <c r="N24" i="18"/>
  <c r="L25" i="18"/>
  <c r="M25" i="18"/>
  <c r="J25" i="18"/>
  <c r="K25" i="18"/>
  <c r="N25" i="18"/>
  <c r="O25" i="18"/>
  <c r="L26" i="18"/>
  <c r="M26" i="18"/>
  <c r="J26" i="18"/>
  <c r="K26" i="18" s="1"/>
  <c r="N26" i="18"/>
  <c r="L27" i="18"/>
  <c r="M27" i="18"/>
  <c r="J27" i="18"/>
  <c r="K27" i="18"/>
  <c r="N27" i="18"/>
  <c r="L28" i="18"/>
  <c r="M28" i="18"/>
  <c r="J28" i="18"/>
  <c r="K28" i="18"/>
  <c r="O28" i="18" s="1"/>
  <c r="N28" i="18"/>
  <c r="L29" i="18"/>
  <c r="M29" i="18"/>
  <c r="J29" i="18"/>
  <c r="K29" i="18"/>
  <c r="N29" i="18"/>
  <c r="O29" i="18"/>
  <c r="L30" i="18"/>
  <c r="M30" i="18"/>
  <c r="J30" i="18"/>
  <c r="K30" i="18" s="1"/>
  <c r="N30" i="18"/>
  <c r="L31" i="18"/>
  <c r="M31" i="18"/>
  <c r="J31" i="18"/>
  <c r="O31" i="18" s="1"/>
  <c r="K31" i="18"/>
  <c r="N31" i="18"/>
  <c r="L32" i="18"/>
  <c r="M32" i="18"/>
  <c r="J32" i="18"/>
  <c r="K32" i="18"/>
  <c r="O32" i="18" s="1"/>
  <c r="N32" i="18"/>
  <c r="L33" i="18"/>
  <c r="M33" i="18"/>
  <c r="J33" i="18"/>
  <c r="K33" i="18"/>
  <c r="N33" i="18"/>
  <c r="O33" i="18"/>
  <c r="L34" i="18"/>
  <c r="M34" i="18"/>
  <c r="J34" i="18"/>
  <c r="K34" i="18" s="1"/>
  <c r="N34" i="18"/>
  <c r="L35" i="18"/>
  <c r="M35" i="18"/>
  <c r="J35" i="18"/>
  <c r="K35" i="18"/>
  <c r="N35" i="18"/>
  <c r="L36" i="18"/>
  <c r="M36" i="18"/>
  <c r="J36" i="18"/>
  <c r="K36" i="18"/>
  <c r="O36" i="18" s="1"/>
  <c r="N36" i="18"/>
  <c r="L37" i="18"/>
  <c r="M37" i="18"/>
  <c r="J37" i="18"/>
  <c r="K37" i="18"/>
  <c r="N37" i="18"/>
  <c r="O37" i="18"/>
  <c r="L38" i="18"/>
  <c r="M38" i="18"/>
  <c r="J38" i="18"/>
  <c r="K38" i="18" s="1"/>
  <c r="N38" i="18"/>
  <c r="L39" i="18"/>
  <c r="M39" i="18"/>
  <c r="J39" i="18"/>
  <c r="O39" i="18" s="1"/>
  <c r="K39" i="18"/>
  <c r="N39" i="18"/>
  <c r="L40" i="18"/>
  <c r="M40" i="18"/>
  <c r="J40" i="18"/>
  <c r="K40" i="18"/>
  <c r="O40" i="18" s="1"/>
  <c r="N40" i="18"/>
  <c r="L41" i="18"/>
  <c r="M41" i="18"/>
  <c r="J41" i="18"/>
  <c r="K41" i="18"/>
  <c r="N41" i="18"/>
  <c r="O41" i="18"/>
  <c r="L42" i="18"/>
  <c r="M42" i="18"/>
  <c r="J42" i="18"/>
  <c r="K42" i="18" s="1"/>
  <c r="N42" i="18"/>
  <c r="L43" i="18"/>
  <c r="M43" i="18"/>
  <c r="J43" i="18"/>
  <c r="K43" i="18"/>
  <c r="N43" i="18"/>
  <c r="L44" i="18"/>
  <c r="M44" i="18"/>
  <c r="J44" i="18"/>
  <c r="K44" i="18"/>
  <c r="O44" i="18" s="1"/>
  <c r="N44" i="18"/>
  <c r="L45" i="18"/>
  <c r="M45" i="18"/>
  <c r="J45" i="18"/>
  <c r="K45" i="18"/>
  <c r="N45" i="18"/>
  <c r="O45" i="18"/>
  <c r="L46" i="18"/>
  <c r="M46" i="18"/>
  <c r="J46" i="18"/>
  <c r="K46" i="18" s="1"/>
  <c r="N46" i="18"/>
  <c r="L47" i="18"/>
  <c r="M47" i="18"/>
  <c r="J47" i="18"/>
  <c r="O47" i="18" s="1"/>
  <c r="K47" i="18"/>
  <c r="N47" i="18"/>
  <c r="L48" i="18"/>
  <c r="M48" i="18"/>
  <c r="J48" i="18"/>
  <c r="K48" i="18"/>
  <c r="O48" i="18" s="1"/>
  <c r="N48" i="18"/>
  <c r="L49" i="18"/>
  <c r="M49" i="18"/>
  <c r="J49" i="18"/>
  <c r="K49" i="18"/>
  <c r="N49" i="18"/>
  <c r="O49" i="18"/>
  <c r="L50" i="18"/>
  <c r="M50" i="18"/>
  <c r="J50" i="18"/>
  <c r="K50" i="18" s="1"/>
  <c r="N50" i="18"/>
  <c r="L51" i="18"/>
  <c r="M51" i="18"/>
  <c r="J51" i="18"/>
  <c r="K51" i="18"/>
  <c r="N51" i="18"/>
  <c r="L52" i="18"/>
  <c r="M52" i="18"/>
  <c r="J52" i="18"/>
  <c r="K52" i="18"/>
  <c r="O52" i="18" s="1"/>
  <c r="N52" i="18"/>
  <c r="L53" i="18"/>
  <c r="M53" i="18"/>
  <c r="J53" i="18"/>
  <c r="K53" i="18"/>
  <c r="N53" i="18"/>
  <c r="O53" i="18"/>
  <c r="L54" i="18"/>
  <c r="M54" i="18"/>
  <c r="J54" i="18"/>
  <c r="K54" i="18" s="1"/>
  <c r="N54" i="18"/>
  <c r="L55" i="18"/>
  <c r="M55" i="18"/>
  <c r="J55" i="18"/>
  <c r="O55" i="18" s="1"/>
  <c r="K55" i="18"/>
  <c r="N55" i="18"/>
  <c r="L56" i="18"/>
  <c r="M56" i="18"/>
  <c r="J56" i="18"/>
  <c r="K56" i="18"/>
  <c r="O56" i="18" s="1"/>
  <c r="N56" i="18"/>
  <c r="L57" i="18"/>
  <c r="M57" i="18"/>
  <c r="J57" i="18"/>
  <c r="K57" i="18"/>
  <c r="N57" i="18"/>
  <c r="O57" i="18"/>
  <c r="L58" i="18"/>
  <c r="M58" i="18"/>
  <c r="J58" i="18"/>
  <c r="K58" i="18" s="1"/>
  <c r="N58" i="18"/>
  <c r="L59" i="18"/>
  <c r="M59" i="18"/>
  <c r="J59" i="18"/>
  <c r="K59" i="18"/>
  <c r="N59" i="18"/>
  <c r="L60" i="18"/>
  <c r="M60" i="18"/>
  <c r="J60" i="18"/>
  <c r="K60" i="18"/>
  <c r="O60" i="18" s="1"/>
  <c r="N60" i="18"/>
  <c r="L61" i="18"/>
  <c r="M61" i="18"/>
  <c r="J61" i="18"/>
  <c r="K61" i="18"/>
  <c r="N61" i="18"/>
  <c r="O61" i="18"/>
  <c r="L62" i="18"/>
  <c r="M62" i="18"/>
  <c r="J62" i="18"/>
  <c r="K62" i="18" s="1"/>
  <c r="N62" i="18"/>
  <c r="L63" i="18"/>
  <c r="M63" i="18"/>
  <c r="J63" i="18"/>
  <c r="O63" i="18" s="1"/>
  <c r="K63" i="18"/>
  <c r="N63" i="18"/>
  <c r="L64" i="18"/>
  <c r="M64" i="18"/>
  <c r="J64" i="18"/>
  <c r="K64" i="18"/>
  <c r="O64" i="18" s="1"/>
  <c r="N64" i="18"/>
  <c r="L65" i="18"/>
  <c r="M65" i="18"/>
  <c r="J65" i="18"/>
  <c r="K65" i="18"/>
  <c r="N65" i="18"/>
  <c r="O65" i="18"/>
  <c r="L66" i="18"/>
  <c r="M66" i="18"/>
  <c r="J66" i="18"/>
  <c r="K66" i="18" s="1"/>
  <c r="N66" i="18"/>
  <c r="L67" i="18"/>
  <c r="M67" i="18"/>
  <c r="J67" i="18"/>
  <c r="K67" i="18"/>
  <c r="N67" i="18"/>
  <c r="L68" i="18"/>
  <c r="M68" i="18"/>
  <c r="J68" i="18"/>
  <c r="K68" i="18"/>
  <c r="O68" i="18" s="1"/>
  <c r="N68" i="18"/>
  <c r="L69" i="18"/>
  <c r="M69" i="18"/>
  <c r="J69" i="18"/>
  <c r="K69" i="18"/>
  <c r="N69" i="18"/>
  <c r="O69" i="18"/>
  <c r="L70" i="18"/>
  <c r="M70" i="18"/>
  <c r="J70" i="18"/>
  <c r="K70" i="18" s="1"/>
  <c r="N70" i="18"/>
  <c r="L71" i="18"/>
  <c r="M71" i="18"/>
  <c r="J71" i="18"/>
  <c r="K71" i="18"/>
  <c r="N71" i="18"/>
  <c r="L72" i="18"/>
  <c r="M72" i="18"/>
  <c r="J72" i="18"/>
  <c r="K72" i="18"/>
  <c r="N72" i="18"/>
  <c r="O72" i="18"/>
  <c r="L73" i="18"/>
  <c r="O73" i="18" s="1"/>
  <c r="M73" i="18"/>
  <c r="J73" i="18"/>
  <c r="K73" i="18"/>
  <c r="N73" i="18"/>
  <c r="L74" i="18"/>
  <c r="M74" i="18"/>
  <c r="J74" i="18"/>
  <c r="N74" i="18"/>
  <c r="L75" i="18"/>
  <c r="M75" i="18"/>
  <c r="J75" i="18"/>
  <c r="K75" i="18"/>
  <c r="N75" i="18"/>
  <c r="L76" i="18"/>
  <c r="M76" i="18"/>
  <c r="J76" i="18"/>
  <c r="K76" i="18"/>
  <c r="O76" i="18" s="1"/>
  <c r="N76" i="18"/>
  <c r="L77" i="18"/>
  <c r="M77" i="18"/>
  <c r="J77" i="18"/>
  <c r="K77" i="18"/>
  <c r="N77" i="18"/>
  <c r="O77" i="18"/>
  <c r="L78" i="18"/>
  <c r="M78" i="18"/>
  <c r="J78" i="18"/>
  <c r="N78" i="18"/>
  <c r="L79" i="18"/>
  <c r="M79" i="18"/>
  <c r="J79" i="18"/>
  <c r="K79" i="18"/>
  <c r="N79" i="18"/>
  <c r="L80" i="18"/>
  <c r="M80" i="18"/>
  <c r="J80" i="18"/>
  <c r="K80" i="18"/>
  <c r="O80" i="18" s="1"/>
  <c r="N80" i="18"/>
  <c r="L81" i="18"/>
  <c r="O81" i="18" s="1"/>
  <c r="M81" i="18"/>
  <c r="J81" i="18"/>
  <c r="K81" i="18"/>
  <c r="N81" i="18"/>
  <c r="L82" i="18"/>
  <c r="M82" i="18"/>
  <c r="J82" i="18"/>
  <c r="N82" i="18"/>
  <c r="L83" i="18"/>
  <c r="M83" i="18"/>
  <c r="J83" i="18"/>
  <c r="K83" i="18"/>
  <c r="N83" i="18"/>
  <c r="L84" i="18"/>
  <c r="M84" i="18"/>
  <c r="J84" i="18"/>
  <c r="K84" i="18"/>
  <c r="N84" i="18"/>
  <c r="O84" i="18"/>
  <c r="L85" i="18"/>
  <c r="M85" i="18"/>
  <c r="J85" i="18"/>
  <c r="N85" i="18"/>
  <c r="L86" i="18"/>
  <c r="M86" i="18"/>
  <c r="J86" i="18"/>
  <c r="K86" i="18" s="1"/>
  <c r="N86" i="18"/>
  <c r="O86" i="18"/>
  <c r="L87" i="18"/>
  <c r="M87" i="18"/>
  <c r="J87" i="18"/>
  <c r="K87" i="18" s="1"/>
  <c r="N87" i="18"/>
  <c r="L88" i="18"/>
  <c r="O88" i="18" s="1"/>
  <c r="M88" i="18"/>
  <c r="J88" i="18"/>
  <c r="K88" i="18"/>
  <c r="N88" i="18"/>
  <c r="L89" i="18"/>
  <c r="M89" i="18"/>
  <c r="J89" i="18"/>
  <c r="N89" i="18"/>
  <c r="L90" i="18"/>
  <c r="M90" i="18"/>
  <c r="J90" i="18"/>
  <c r="K90" i="18" s="1"/>
  <c r="N90" i="18"/>
  <c r="O90" i="18"/>
  <c r="L91" i="18"/>
  <c r="M91" i="18"/>
  <c r="J91" i="18"/>
  <c r="K91" i="18" s="1"/>
  <c r="N91" i="18"/>
  <c r="L92" i="18"/>
  <c r="M92" i="18"/>
  <c r="J92" i="18"/>
  <c r="K92" i="18"/>
  <c r="O92" i="18" s="1"/>
  <c r="N92" i="18"/>
  <c r="L93" i="18"/>
  <c r="M93" i="18"/>
  <c r="J93" i="18"/>
  <c r="K93" i="18"/>
  <c r="O93" i="18" s="1"/>
  <c r="N93" i="18"/>
  <c r="L94" i="18"/>
  <c r="O94" i="18" s="1"/>
  <c r="M94" i="18"/>
  <c r="J94" i="18"/>
  <c r="K94" i="18" s="1"/>
  <c r="N94" i="18"/>
  <c r="L95" i="18"/>
  <c r="M95" i="18"/>
  <c r="J95" i="18"/>
  <c r="K95" i="18"/>
  <c r="N95" i="18"/>
  <c r="L96" i="18"/>
  <c r="M96" i="18"/>
  <c r="J96" i="18"/>
  <c r="K96" i="18"/>
  <c r="N96" i="18"/>
  <c r="O96" i="18" s="1"/>
  <c r="L97" i="18"/>
  <c r="O97" i="18" s="1"/>
  <c r="M97" i="18"/>
  <c r="J97" i="18"/>
  <c r="K97" i="18"/>
  <c r="N97" i="18"/>
  <c r="L98" i="18"/>
  <c r="M98" i="18"/>
  <c r="J98" i="18"/>
  <c r="N98" i="18"/>
  <c r="L99" i="18"/>
  <c r="M99" i="18"/>
  <c r="J99" i="18"/>
  <c r="N99" i="18"/>
  <c r="L100" i="18"/>
  <c r="M100" i="18"/>
  <c r="J100" i="18"/>
  <c r="K100" i="18"/>
  <c r="N100" i="18"/>
  <c r="O100" i="18" s="1"/>
  <c r="L101" i="18"/>
  <c r="O101" i="18" s="1"/>
  <c r="M101" i="18"/>
  <c r="J101" i="18"/>
  <c r="K101" i="18"/>
  <c r="N101" i="18"/>
  <c r="L102" i="18"/>
  <c r="M102" i="18"/>
  <c r="J102" i="18"/>
  <c r="N102" i="18"/>
  <c r="L103" i="18"/>
  <c r="M103" i="18"/>
  <c r="J103" i="18"/>
  <c r="N103" i="18"/>
  <c r="L104" i="18"/>
  <c r="M104" i="18"/>
  <c r="J104" i="18"/>
  <c r="K104" i="18"/>
  <c r="N104" i="18"/>
  <c r="O104" i="18" s="1"/>
  <c r="L105" i="18"/>
  <c r="O105" i="18" s="1"/>
  <c r="M105" i="18"/>
  <c r="J105" i="18"/>
  <c r="K105" i="18"/>
  <c r="N105" i="18"/>
  <c r="L106" i="18"/>
  <c r="M106" i="18"/>
  <c r="J106" i="18"/>
  <c r="N106" i="18"/>
  <c r="L107" i="18"/>
  <c r="M107" i="18"/>
  <c r="J107" i="18"/>
  <c r="N107" i="18"/>
  <c r="L108" i="18"/>
  <c r="M108" i="18"/>
  <c r="J108" i="18"/>
  <c r="K108" i="18"/>
  <c r="N108" i="18"/>
  <c r="O108" i="18" s="1"/>
  <c r="L109" i="18"/>
  <c r="O109" i="18" s="1"/>
  <c r="M109" i="18"/>
  <c r="J109" i="18"/>
  <c r="K109" i="18"/>
  <c r="N109" i="18"/>
  <c r="L110" i="18"/>
  <c r="M110" i="18"/>
  <c r="J110" i="18"/>
  <c r="N110" i="18"/>
  <c r="L111" i="18"/>
  <c r="M111" i="18"/>
  <c r="J111" i="18"/>
  <c r="N111" i="18"/>
  <c r="L112" i="18"/>
  <c r="M112" i="18"/>
  <c r="J112" i="18"/>
  <c r="K112" i="18"/>
  <c r="O112" i="18" s="1"/>
  <c r="N112" i="18"/>
  <c r="L113" i="18"/>
  <c r="O113" i="18" s="1"/>
  <c r="M113" i="18"/>
  <c r="J113" i="18"/>
  <c r="K113" i="18"/>
  <c r="N113" i="18"/>
  <c r="L114" i="18"/>
  <c r="M114" i="18"/>
  <c r="J114" i="18"/>
  <c r="N114" i="18"/>
  <c r="L115" i="18"/>
  <c r="M115" i="18"/>
  <c r="J115" i="18"/>
  <c r="N115" i="18"/>
  <c r="L116" i="18"/>
  <c r="M116" i="18"/>
  <c r="J116" i="18"/>
  <c r="K116" i="18"/>
  <c r="O116" i="18" s="1"/>
  <c r="N116" i="18"/>
  <c r="L117" i="18"/>
  <c r="O117" i="18" s="1"/>
  <c r="M117" i="18"/>
  <c r="J117" i="18"/>
  <c r="K117" i="18"/>
  <c r="N117" i="18"/>
  <c r="L118" i="18"/>
  <c r="M118" i="18"/>
  <c r="J118" i="18"/>
  <c r="N118" i="18"/>
  <c r="L119" i="18"/>
  <c r="M119" i="18"/>
  <c r="J119" i="18"/>
  <c r="N119" i="18"/>
  <c r="L120" i="18"/>
  <c r="M120" i="18"/>
  <c r="J120" i="18"/>
  <c r="K120" i="18"/>
  <c r="O120" i="18" s="1"/>
  <c r="N120" i="18"/>
  <c r="L121" i="18"/>
  <c r="O121" i="18" s="1"/>
  <c r="M121" i="18"/>
  <c r="J121" i="18"/>
  <c r="K121" i="18"/>
  <c r="N121" i="18"/>
  <c r="L122" i="18"/>
  <c r="M122" i="18"/>
  <c r="J122" i="18"/>
  <c r="N122" i="18"/>
  <c r="L123" i="18"/>
  <c r="M123" i="18"/>
  <c r="J123" i="18"/>
  <c r="N123" i="18"/>
  <c r="L124" i="18"/>
  <c r="M124" i="18"/>
  <c r="J124" i="18"/>
  <c r="K124" i="18"/>
  <c r="O124" i="18" s="1"/>
  <c r="N124" i="18"/>
  <c r="L125" i="18"/>
  <c r="O125" i="18" s="1"/>
  <c r="M125" i="18"/>
  <c r="J125" i="18"/>
  <c r="K125" i="18"/>
  <c r="N125" i="18"/>
  <c r="L126" i="18"/>
  <c r="M126" i="18"/>
  <c r="J126" i="18"/>
  <c r="N126" i="18"/>
  <c r="L127" i="18"/>
  <c r="M127" i="18"/>
  <c r="J127" i="18"/>
  <c r="N127" i="18"/>
  <c r="L128" i="18"/>
  <c r="M128" i="18"/>
  <c r="J128" i="18"/>
  <c r="K128" i="18"/>
  <c r="O128" i="18" s="1"/>
  <c r="N128" i="18"/>
  <c r="L129" i="18"/>
  <c r="O129" i="18" s="1"/>
  <c r="M129" i="18"/>
  <c r="J129" i="18"/>
  <c r="K129" i="18"/>
  <c r="N129" i="18"/>
  <c r="L130" i="18"/>
  <c r="M130" i="18"/>
  <c r="J130" i="18"/>
  <c r="N130" i="18"/>
  <c r="L131" i="18"/>
  <c r="M131" i="18"/>
  <c r="J131" i="18"/>
  <c r="N131" i="18"/>
  <c r="L132" i="18"/>
  <c r="M132" i="18"/>
  <c r="J132" i="18"/>
  <c r="K132" i="18"/>
  <c r="O132" i="18" s="1"/>
  <c r="N132" i="18"/>
  <c r="L133" i="18"/>
  <c r="M133" i="18"/>
  <c r="J133" i="18"/>
  <c r="K133" i="18" s="1"/>
  <c r="O133" i="18" s="1"/>
  <c r="N133" i="18"/>
  <c r="L134" i="18"/>
  <c r="M134" i="18"/>
  <c r="J134" i="18"/>
  <c r="N134" i="18"/>
  <c r="L135" i="18"/>
  <c r="M135" i="18"/>
  <c r="J135" i="18"/>
  <c r="N135" i="18"/>
  <c r="L136" i="18"/>
  <c r="M136" i="18"/>
  <c r="J136" i="18"/>
  <c r="K136" i="18"/>
  <c r="O136" i="18" s="1"/>
  <c r="N136" i="18"/>
  <c r="L137" i="18"/>
  <c r="M137" i="18"/>
  <c r="J137" i="18"/>
  <c r="K137" i="18" s="1"/>
  <c r="N137" i="18"/>
  <c r="L138" i="18"/>
  <c r="M138" i="18"/>
  <c r="J138" i="18"/>
  <c r="N138" i="18"/>
  <c r="L139" i="18"/>
  <c r="M139" i="18"/>
  <c r="J139" i="18"/>
  <c r="N139" i="18"/>
  <c r="L140" i="18"/>
  <c r="M140" i="18"/>
  <c r="J140" i="18"/>
  <c r="K140" i="18"/>
  <c r="O140" i="18" s="1"/>
  <c r="N140" i="18"/>
  <c r="L141" i="18"/>
  <c r="M141" i="18"/>
  <c r="J141" i="18"/>
  <c r="K141" i="18" s="1"/>
  <c r="N141" i="18"/>
  <c r="L142" i="18"/>
  <c r="M142" i="18"/>
  <c r="J142" i="18"/>
  <c r="N142" i="18"/>
  <c r="L143" i="18"/>
  <c r="M143" i="18"/>
  <c r="J143" i="18"/>
  <c r="N143" i="18"/>
  <c r="L144" i="18"/>
  <c r="M144" i="18"/>
  <c r="J144" i="18"/>
  <c r="K144" i="18"/>
  <c r="O144" i="18" s="1"/>
  <c r="N144" i="18"/>
  <c r="L145" i="18"/>
  <c r="M145" i="18"/>
  <c r="J145" i="18"/>
  <c r="K145" i="18" s="1"/>
  <c r="N145" i="18"/>
  <c r="L146" i="18"/>
  <c r="M146" i="18"/>
  <c r="J146" i="18"/>
  <c r="N146" i="18"/>
  <c r="L147" i="18"/>
  <c r="M147" i="18"/>
  <c r="J147" i="18"/>
  <c r="N147" i="18"/>
  <c r="L148" i="18"/>
  <c r="M148" i="18"/>
  <c r="J148" i="18"/>
  <c r="K148" i="18"/>
  <c r="O148" i="18" s="1"/>
  <c r="N148" i="18"/>
  <c r="L149" i="18"/>
  <c r="M149" i="18"/>
  <c r="J149" i="18"/>
  <c r="K149" i="18" s="1"/>
  <c r="O149" i="18" s="1"/>
  <c r="N149" i="18"/>
  <c r="L150" i="18"/>
  <c r="M150" i="18"/>
  <c r="J150" i="18"/>
  <c r="N150" i="18"/>
  <c r="L151" i="18"/>
  <c r="M151" i="18"/>
  <c r="J151" i="18"/>
  <c r="N151" i="18"/>
  <c r="L152" i="18"/>
  <c r="M152" i="18"/>
  <c r="J152" i="18"/>
  <c r="K152" i="18"/>
  <c r="O152" i="18" s="1"/>
  <c r="N152" i="18"/>
  <c r="L153" i="18"/>
  <c r="M153" i="18"/>
  <c r="J153" i="18"/>
  <c r="K153" i="18" s="1"/>
  <c r="O153" i="18" s="1"/>
  <c r="N153" i="18"/>
  <c r="L154" i="18"/>
  <c r="M154" i="18"/>
  <c r="J154" i="18"/>
  <c r="N154" i="18"/>
  <c r="L155" i="18"/>
  <c r="M155" i="18"/>
  <c r="J155" i="18"/>
  <c r="N155" i="18"/>
  <c r="L156" i="18"/>
  <c r="M156" i="18"/>
  <c r="J156" i="18"/>
  <c r="K156" i="18"/>
  <c r="O156" i="18" s="1"/>
  <c r="N156" i="18"/>
  <c r="L157" i="18"/>
  <c r="M157" i="18"/>
  <c r="J157" i="18"/>
  <c r="K157" i="18" s="1"/>
  <c r="N157" i="18"/>
  <c r="L158" i="18"/>
  <c r="M158" i="18"/>
  <c r="J158" i="18"/>
  <c r="N158" i="18"/>
  <c r="L159" i="18"/>
  <c r="M159" i="18"/>
  <c r="J159" i="18"/>
  <c r="N159" i="18"/>
  <c r="L160" i="18"/>
  <c r="M160" i="18"/>
  <c r="J160" i="18"/>
  <c r="K160" i="18"/>
  <c r="O160" i="18" s="1"/>
  <c r="N160" i="18"/>
  <c r="L161" i="18"/>
  <c r="M161" i="18"/>
  <c r="J161" i="18"/>
  <c r="K161" i="18" s="1"/>
  <c r="O161" i="18" s="1"/>
  <c r="N161" i="18"/>
  <c r="L162" i="18"/>
  <c r="M162" i="18"/>
  <c r="J162" i="18"/>
  <c r="N162" i="18"/>
  <c r="L163" i="18"/>
  <c r="M163" i="18"/>
  <c r="J163" i="18"/>
  <c r="N163" i="18"/>
  <c r="L164" i="18"/>
  <c r="M164" i="18"/>
  <c r="J164" i="18"/>
  <c r="K164" i="18"/>
  <c r="O164" i="18" s="1"/>
  <c r="N164" i="18"/>
  <c r="L165" i="18"/>
  <c r="M165" i="18"/>
  <c r="J165" i="18"/>
  <c r="K165" i="18" s="1"/>
  <c r="N165" i="18"/>
  <c r="L166" i="18"/>
  <c r="M166" i="18"/>
  <c r="J166" i="18"/>
  <c r="N166" i="18"/>
  <c r="L167" i="18"/>
  <c r="M167" i="18"/>
  <c r="J167" i="18"/>
  <c r="N167" i="18"/>
  <c r="L168" i="18"/>
  <c r="M168" i="18"/>
  <c r="J168" i="18"/>
  <c r="K168" i="18"/>
  <c r="O168" i="18" s="1"/>
  <c r="N168" i="18"/>
  <c r="L169" i="18"/>
  <c r="M169" i="18"/>
  <c r="J169" i="18"/>
  <c r="K169" i="18" s="1"/>
  <c r="N169" i="18"/>
  <c r="L170" i="18"/>
  <c r="M170" i="18"/>
  <c r="J170" i="18"/>
  <c r="N170" i="18"/>
  <c r="L171" i="18"/>
  <c r="M171" i="18"/>
  <c r="J171" i="18"/>
  <c r="N171" i="18"/>
  <c r="L172" i="18"/>
  <c r="M172" i="18"/>
  <c r="J172" i="18"/>
  <c r="K172" i="18"/>
  <c r="O172" i="18" s="1"/>
  <c r="N172" i="18"/>
  <c r="L173" i="18"/>
  <c r="M173" i="18"/>
  <c r="J173" i="18"/>
  <c r="K173" i="18" s="1"/>
  <c r="O173" i="18" s="1"/>
  <c r="N173" i="18"/>
  <c r="L174" i="18"/>
  <c r="M174" i="18"/>
  <c r="J174" i="18"/>
  <c r="N174" i="18"/>
  <c r="L175" i="18"/>
  <c r="M175" i="18"/>
  <c r="J175" i="18"/>
  <c r="N175" i="18"/>
  <c r="L176" i="18"/>
  <c r="M176" i="18"/>
  <c r="J176" i="18"/>
  <c r="K176" i="18"/>
  <c r="O176" i="18" s="1"/>
  <c r="N176" i="18"/>
  <c r="L177" i="18"/>
  <c r="M177" i="18"/>
  <c r="J177" i="18"/>
  <c r="K177" i="18" s="1"/>
  <c r="N177" i="18"/>
  <c r="L178" i="18"/>
  <c r="M178" i="18"/>
  <c r="J178" i="18"/>
  <c r="N178" i="18"/>
  <c r="L179" i="18"/>
  <c r="M179" i="18"/>
  <c r="J179" i="18"/>
  <c r="N179" i="18"/>
  <c r="L180" i="18"/>
  <c r="M180" i="18"/>
  <c r="J180" i="18"/>
  <c r="K180" i="18" s="1"/>
  <c r="O180" i="18" s="1"/>
  <c r="N180" i="18"/>
  <c r="L181" i="18"/>
  <c r="M181" i="18"/>
  <c r="J181" i="18"/>
  <c r="K181" i="18" s="1"/>
  <c r="N181" i="18"/>
  <c r="L182" i="18"/>
  <c r="M182" i="18"/>
  <c r="J182" i="18"/>
  <c r="N182" i="18"/>
  <c r="L183" i="18"/>
  <c r="M183" i="18"/>
  <c r="J183" i="18"/>
  <c r="N183" i="18"/>
  <c r="L184" i="18"/>
  <c r="M184" i="18"/>
  <c r="J184" i="18"/>
  <c r="K184" i="18" s="1"/>
  <c r="N184" i="18"/>
  <c r="L185" i="18"/>
  <c r="M185" i="18"/>
  <c r="J185" i="18"/>
  <c r="K185" i="18" s="1"/>
  <c r="N185" i="18"/>
  <c r="L186" i="18"/>
  <c r="M186" i="18"/>
  <c r="J186" i="18"/>
  <c r="N186" i="18"/>
  <c r="L187" i="18"/>
  <c r="M187" i="18"/>
  <c r="J187" i="18"/>
  <c r="N187" i="18"/>
  <c r="L188" i="18"/>
  <c r="M188" i="18"/>
  <c r="J188" i="18"/>
  <c r="K188" i="18" s="1"/>
  <c r="N188" i="18"/>
  <c r="L189" i="18"/>
  <c r="M189" i="18"/>
  <c r="J189" i="18"/>
  <c r="K189" i="18" s="1"/>
  <c r="N189" i="18"/>
  <c r="L190" i="18"/>
  <c r="M190" i="18"/>
  <c r="J190" i="18"/>
  <c r="N190" i="18"/>
  <c r="L191" i="18"/>
  <c r="M191" i="18"/>
  <c r="J191" i="18"/>
  <c r="N191" i="18"/>
  <c r="L192" i="18"/>
  <c r="M192" i="18"/>
  <c r="J192" i="18"/>
  <c r="K192" i="18" s="1"/>
  <c r="N192" i="18"/>
  <c r="L193" i="18"/>
  <c r="M193" i="18"/>
  <c r="J193" i="18"/>
  <c r="K193" i="18" s="1"/>
  <c r="N193" i="18"/>
  <c r="L194" i="18"/>
  <c r="M194" i="18"/>
  <c r="J194" i="18"/>
  <c r="N194" i="18"/>
  <c r="L195" i="18"/>
  <c r="M195" i="18"/>
  <c r="J195" i="18"/>
  <c r="N195" i="18"/>
  <c r="L196" i="18"/>
  <c r="M196" i="18"/>
  <c r="J196" i="18"/>
  <c r="K196" i="18" s="1"/>
  <c r="N196" i="18"/>
  <c r="L197" i="18"/>
  <c r="M197" i="18"/>
  <c r="J197" i="18"/>
  <c r="K197" i="18" s="1"/>
  <c r="N197" i="18"/>
  <c r="L198" i="18"/>
  <c r="M198" i="18"/>
  <c r="J198" i="18"/>
  <c r="N198" i="18"/>
  <c r="L199" i="18"/>
  <c r="M199" i="18"/>
  <c r="J199" i="18"/>
  <c r="N199" i="18"/>
  <c r="L200" i="18"/>
  <c r="M200" i="18"/>
  <c r="J200" i="18"/>
  <c r="K200" i="18" s="1"/>
  <c r="N200" i="18"/>
  <c r="L201" i="18"/>
  <c r="M201" i="18"/>
  <c r="J201" i="18"/>
  <c r="K201" i="18" s="1"/>
  <c r="N201" i="18"/>
  <c r="L202" i="18"/>
  <c r="M202" i="18"/>
  <c r="J202" i="18"/>
  <c r="N202" i="18"/>
  <c r="L203" i="18"/>
  <c r="M203" i="18"/>
  <c r="J203" i="18"/>
  <c r="N203" i="18"/>
  <c r="L204" i="18"/>
  <c r="M204" i="18"/>
  <c r="J204" i="18"/>
  <c r="K204" i="18" s="1"/>
  <c r="N204" i="18"/>
  <c r="L205" i="18"/>
  <c r="M205" i="18"/>
  <c r="J205" i="18"/>
  <c r="K205" i="18" s="1"/>
  <c r="N205" i="18"/>
  <c r="Y35" i="18"/>
  <c r="E114" i="18" s="1"/>
  <c r="F21" i="24"/>
  <c r="AB6" i="13"/>
  <c r="AC6" i="13"/>
  <c r="F19" i="13"/>
  <c r="AD6" i="13"/>
  <c r="AE6" i="13"/>
  <c r="AB7" i="13"/>
  <c r="AC7" i="13"/>
  <c r="AD7" i="13"/>
  <c r="AE7" i="13"/>
  <c r="AB8" i="13"/>
  <c r="AC8" i="13"/>
  <c r="AD8" i="13"/>
  <c r="AE8" i="13"/>
  <c r="AB9" i="13"/>
  <c r="AC9" i="13"/>
  <c r="AD9" i="13"/>
  <c r="AE9" i="13"/>
  <c r="AB10" i="13"/>
  <c r="AC10" i="13"/>
  <c r="AD10" i="13"/>
  <c r="AE10" i="13"/>
  <c r="AB11" i="13"/>
  <c r="AC11" i="13"/>
  <c r="AD11" i="13"/>
  <c r="AE11" i="13"/>
  <c r="AB12" i="13"/>
  <c r="AC12" i="13"/>
  <c r="AD12" i="13"/>
  <c r="AE12" i="13"/>
  <c r="AB13" i="13"/>
  <c r="AC13" i="13"/>
  <c r="AD13" i="13"/>
  <c r="AE13" i="13"/>
  <c r="AB14" i="13"/>
  <c r="AC14" i="13"/>
  <c r="AD14" i="13"/>
  <c r="AE14" i="13"/>
  <c r="AB15" i="13"/>
  <c r="AC15" i="13"/>
  <c r="AD15" i="13"/>
  <c r="AE15" i="13"/>
  <c r="AB16" i="13"/>
  <c r="AC16" i="13"/>
  <c r="AD16" i="13"/>
  <c r="AE16" i="13"/>
  <c r="AB17" i="13"/>
  <c r="AC17" i="13"/>
  <c r="AD17" i="13"/>
  <c r="AE17" i="13"/>
  <c r="AB18" i="13"/>
  <c r="AC18" i="13"/>
  <c r="AD18" i="13"/>
  <c r="AE18" i="13"/>
  <c r="AB19" i="13"/>
  <c r="AC19" i="13"/>
  <c r="AD19" i="13"/>
  <c r="AE19" i="13"/>
  <c r="AB20" i="13"/>
  <c r="AC20" i="13"/>
  <c r="AD20" i="13"/>
  <c r="AE20" i="13"/>
  <c r="AB21" i="13"/>
  <c r="AC21" i="13"/>
  <c r="AD21" i="13"/>
  <c r="AE21" i="13"/>
  <c r="AB22" i="13"/>
  <c r="AC22" i="13"/>
  <c r="AD22" i="13"/>
  <c r="AE22" i="13"/>
  <c r="AB23" i="13"/>
  <c r="AC23" i="13"/>
  <c r="AD23" i="13"/>
  <c r="AE23" i="13"/>
  <c r="AB24" i="13"/>
  <c r="AC24" i="13"/>
  <c r="AD24" i="13"/>
  <c r="AE24" i="13"/>
  <c r="AB25" i="13"/>
  <c r="AC25" i="13"/>
  <c r="AD25" i="13"/>
  <c r="AE25" i="13"/>
  <c r="AB26" i="13"/>
  <c r="AC26" i="13"/>
  <c r="AD26" i="13"/>
  <c r="AE26" i="13"/>
  <c r="AB27" i="13"/>
  <c r="AC27" i="13"/>
  <c r="AD27" i="13"/>
  <c r="AE27" i="13"/>
  <c r="AB28" i="13"/>
  <c r="AC28" i="13"/>
  <c r="AD28" i="13"/>
  <c r="AE28" i="13"/>
  <c r="AB29" i="13"/>
  <c r="AC29" i="13"/>
  <c r="AD29" i="13"/>
  <c r="AE29" i="13"/>
  <c r="AB30" i="13"/>
  <c r="AC30" i="13"/>
  <c r="AD30" i="13"/>
  <c r="AE30" i="13"/>
  <c r="AB31" i="13"/>
  <c r="AC31" i="13"/>
  <c r="AD31" i="13"/>
  <c r="AE31" i="13"/>
  <c r="AB32" i="13"/>
  <c r="AC32" i="13"/>
  <c r="AD32" i="13"/>
  <c r="AE32" i="13"/>
  <c r="AB33" i="13"/>
  <c r="AC33" i="13"/>
  <c r="AD33" i="13"/>
  <c r="AE33" i="13"/>
  <c r="AB34" i="13"/>
  <c r="AC34" i="13"/>
  <c r="AD34" i="13"/>
  <c r="AE34" i="13"/>
  <c r="AB35" i="13"/>
  <c r="AC35" i="13"/>
  <c r="AD35" i="13"/>
  <c r="AE35" i="13"/>
  <c r="E19" i="24"/>
  <c r="E25" i="13"/>
  <c r="F25" i="13"/>
  <c r="G25" i="13" s="1"/>
  <c r="Q25" i="13" s="1"/>
  <c r="F5" i="13"/>
  <c r="U6" i="13"/>
  <c r="F6" i="13"/>
  <c r="V6" i="13"/>
  <c r="U7" i="13"/>
  <c r="V7" i="13"/>
  <c r="U8" i="13"/>
  <c r="V8" i="13"/>
  <c r="U9" i="13"/>
  <c r="V9" i="13"/>
  <c r="U10" i="13"/>
  <c r="V10" i="13"/>
  <c r="U11" i="13"/>
  <c r="V11" i="13"/>
  <c r="U12" i="13"/>
  <c r="V12" i="13"/>
  <c r="U13" i="13"/>
  <c r="V13" i="13"/>
  <c r="U14" i="13"/>
  <c r="V14" i="13"/>
  <c r="U15" i="13"/>
  <c r="V15" i="13"/>
  <c r="U16" i="13"/>
  <c r="V16" i="13"/>
  <c r="U17" i="13"/>
  <c r="V17" i="13"/>
  <c r="U18" i="13"/>
  <c r="V18" i="13"/>
  <c r="U19" i="13"/>
  <c r="V19" i="13"/>
  <c r="U20" i="13"/>
  <c r="V20" i="13"/>
  <c r="U21" i="13"/>
  <c r="V21" i="13"/>
  <c r="U22" i="13"/>
  <c r="V22" i="13"/>
  <c r="U23" i="13"/>
  <c r="V23" i="13"/>
  <c r="U24" i="13"/>
  <c r="V24" i="13"/>
  <c r="U25" i="13"/>
  <c r="V25" i="13"/>
  <c r="E26" i="13"/>
  <c r="F26" i="13"/>
  <c r="G26" i="13" s="1"/>
  <c r="Q26" i="13" s="1"/>
  <c r="U26" i="13"/>
  <c r="V26" i="13"/>
  <c r="E27" i="13"/>
  <c r="F27" i="13"/>
  <c r="U27" i="13"/>
  <c r="V27" i="13"/>
  <c r="U28" i="13"/>
  <c r="V28" i="13"/>
  <c r="U29" i="13"/>
  <c r="V29" i="13"/>
  <c r="U30" i="13"/>
  <c r="V30" i="13"/>
  <c r="E28" i="13"/>
  <c r="F28" i="13"/>
  <c r="G28" i="13" s="1"/>
  <c r="Q31" i="13" s="1"/>
  <c r="U31" i="13"/>
  <c r="V31" i="13"/>
  <c r="E29" i="13"/>
  <c r="F29" i="13"/>
  <c r="U32" i="13"/>
  <c r="V32" i="13"/>
  <c r="U33" i="13"/>
  <c r="V33" i="13"/>
  <c r="U34" i="13"/>
  <c r="V34" i="13"/>
  <c r="U35" i="13"/>
  <c r="V35" i="13"/>
  <c r="E30" i="13"/>
  <c r="F30" i="13"/>
  <c r="G30" i="13" s="1"/>
  <c r="Q36" i="13" s="1"/>
  <c r="U36" i="13"/>
  <c r="V36" i="13"/>
  <c r="E31" i="13"/>
  <c r="F31" i="13"/>
  <c r="U37" i="13"/>
  <c r="V37" i="13"/>
  <c r="U38" i="13"/>
  <c r="V38" i="13"/>
  <c r="U39" i="13"/>
  <c r="V39" i="13"/>
  <c r="U40" i="13"/>
  <c r="V40" i="13"/>
  <c r="E32" i="13"/>
  <c r="F32" i="13"/>
  <c r="U41" i="13"/>
  <c r="V41" i="13"/>
  <c r="E33" i="13"/>
  <c r="F33" i="13"/>
  <c r="G33" i="13" s="1"/>
  <c r="U42" i="13"/>
  <c r="V42" i="13"/>
  <c r="U43" i="13"/>
  <c r="V43" i="13"/>
  <c r="U44" i="13"/>
  <c r="V44" i="13"/>
  <c r="U45" i="13"/>
  <c r="V45" i="13"/>
  <c r="E34" i="13"/>
  <c r="F34" i="13"/>
  <c r="U46" i="13"/>
  <c r="V46" i="13"/>
  <c r="E35" i="13"/>
  <c r="F35" i="13"/>
  <c r="G35" i="13" s="1"/>
  <c r="Q47" i="13" s="1"/>
  <c r="U47" i="13"/>
  <c r="V47" i="13"/>
  <c r="U48" i="13"/>
  <c r="V48" i="13"/>
  <c r="U49" i="13"/>
  <c r="V49" i="13"/>
  <c r="U50" i="13"/>
  <c r="V50" i="13"/>
  <c r="E36" i="13"/>
  <c r="F36" i="13"/>
  <c r="U51" i="13"/>
  <c r="V51" i="13"/>
  <c r="E37" i="13"/>
  <c r="F37" i="13"/>
  <c r="G37" i="13" s="1"/>
  <c r="Q53" i="13" s="1"/>
  <c r="U52" i="13"/>
  <c r="V52" i="13"/>
  <c r="U53" i="13"/>
  <c r="V53" i="13"/>
  <c r="U54" i="13"/>
  <c r="V54" i="13"/>
  <c r="U55" i="13"/>
  <c r="V55" i="13"/>
  <c r="E38" i="13"/>
  <c r="F38" i="13"/>
  <c r="G38" i="13" s="1"/>
  <c r="Q56" i="13" s="1"/>
  <c r="U56" i="13"/>
  <c r="V56" i="13"/>
  <c r="E39" i="13"/>
  <c r="F39" i="13"/>
  <c r="U57" i="13"/>
  <c r="V57" i="13"/>
  <c r="U58" i="13"/>
  <c r="V58" i="13"/>
  <c r="U59" i="13"/>
  <c r="V59" i="13"/>
  <c r="U60" i="13"/>
  <c r="V60" i="13"/>
  <c r="E40" i="13"/>
  <c r="F40" i="13"/>
  <c r="G41" i="13" s="1"/>
  <c r="Q61" i="13"/>
  <c r="R61" i="13"/>
  <c r="S61" i="13" s="1"/>
  <c r="U61" i="13"/>
  <c r="V61" i="13"/>
  <c r="E41" i="13"/>
  <c r="F41" i="13"/>
  <c r="Q62" i="13"/>
  <c r="R62" i="13"/>
  <c r="S62" i="13" s="1"/>
  <c r="U62" i="13"/>
  <c r="V62" i="13"/>
  <c r="Q63" i="13"/>
  <c r="R63" i="13"/>
  <c r="S63" i="13" s="1"/>
  <c r="T63" i="13" s="1"/>
  <c r="X63" i="13" s="1"/>
  <c r="U63" i="13"/>
  <c r="V63" i="13"/>
  <c r="Q64" i="13"/>
  <c r="R64" i="13"/>
  <c r="S64" i="13" s="1"/>
  <c r="U64" i="13"/>
  <c r="V64" i="13"/>
  <c r="Q65" i="13"/>
  <c r="R65" i="13"/>
  <c r="S65" i="13" s="1"/>
  <c r="T65" i="13" s="1"/>
  <c r="U65" i="13"/>
  <c r="V65" i="13"/>
  <c r="E42" i="13"/>
  <c r="F42" i="13"/>
  <c r="G42" i="13" s="1"/>
  <c r="Q66" i="13"/>
  <c r="R66" i="13"/>
  <c r="S66" i="13" s="1"/>
  <c r="T66" i="13" s="1"/>
  <c r="X66" i="13" s="1"/>
  <c r="U66" i="13"/>
  <c r="V66" i="13"/>
  <c r="E43" i="13"/>
  <c r="F43" i="13"/>
  <c r="G43" i="13" s="1"/>
  <c r="Q67" i="13"/>
  <c r="R67" i="13"/>
  <c r="S67" i="13" s="1"/>
  <c r="U67" i="13"/>
  <c r="V67" i="13"/>
  <c r="Q68" i="13"/>
  <c r="R68" i="13"/>
  <c r="S68" i="13" s="1"/>
  <c r="U68" i="13"/>
  <c r="V68" i="13"/>
  <c r="Q69" i="13"/>
  <c r="R69" i="13"/>
  <c r="S69" i="13"/>
  <c r="T69" i="13" s="1"/>
  <c r="X69" i="13" s="1"/>
  <c r="U69" i="13"/>
  <c r="V69" i="13"/>
  <c r="Q70" i="13"/>
  <c r="R70" i="13"/>
  <c r="S70" i="13" s="1"/>
  <c r="U70" i="13"/>
  <c r="V70" i="13"/>
  <c r="E44" i="13"/>
  <c r="F44" i="13"/>
  <c r="G44" i="13" s="1"/>
  <c r="Q71" i="13"/>
  <c r="R71" i="13"/>
  <c r="S71" i="13" s="1"/>
  <c r="U71" i="13"/>
  <c r="V71" i="13"/>
  <c r="E45" i="13"/>
  <c r="F45" i="13"/>
  <c r="Q72" i="13"/>
  <c r="R72" i="13"/>
  <c r="S72" i="13"/>
  <c r="T72" i="13" s="1"/>
  <c r="U72" i="13"/>
  <c r="V72" i="13"/>
  <c r="Q73" i="13"/>
  <c r="R73" i="13"/>
  <c r="S73" i="13" s="1"/>
  <c r="U73" i="13"/>
  <c r="V73" i="13"/>
  <c r="Q74" i="13"/>
  <c r="R74" i="13"/>
  <c r="S74" i="13" s="1"/>
  <c r="U74" i="13"/>
  <c r="V74" i="13"/>
  <c r="Q75" i="13"/>
  <c r="R75" i="13"/>
  <c r="S75" i="13" s="1"/>
  <c r="U75" i="13"/>
  <c r="V75" i="13"/>
  <c r="E46" i="13"/>
  <c r="F46" i="13"/>
  <c r="Q76" i="13"/>
  <c r="R76" i="13"/>
  <c r="S76" i="13" s="1"/>
  <c r="U76" i="13"/>
  <c r="V76" i="13"/>
  <c r="Q77" i="13"/>
  <c r="R77" i="13"/>
  <c r="S77" i="13"/>
  <c r="U77" i="13"/>
  <c r="V77" i="13"/>
  <c r="Q78" i="13"/>
  <c r="R78" i="13"/>
  <c r="S78" i="13" s="1"/>
  <c r="U78" i="13"/>
  <c r="V78" i="13"/>
  <c r="Q79" i="13"/>
  <c r="R79" i="13"/>
  <c r="S79" i="13" s="1"/>
  <c r="U79" i="13"/>
  <c r="V79" i="13"/>
  <c r="Q80" i="13"/>
  <c r="R80" i="13"/>
  <c r="S80" i="13" s="1"/>
  <c r="T80" i="13" s="1"/>
  <c r="U80" i="13"/>
  <c r="V80" i="13"/>
  <c r="Q81" i="13"/>
  <c r="R81" i="13"/>
  <c r="S81" i="13" s="1"/>
  <c r="U81" i="13"/>
  <c r="V81" i="13"/>
  <c r="Q82" i="13"/>
  <c r="R82" i="13"/>
  <c r="S82" i="13" s="1"/>
  <c r="U82" i="13"/>
  <c r="V82" i="13"/>
  <c r="Q83" i="13"/>
  <c r="R83" i="13"/>
  <c r="S83" i="13" s="1"/>
  <c r="T83" i="13" s="1"/>
  <c r="U83" i="13"/>
  <c r="V83" i="13"/>
  <c r="Q84" i="13"/>
  <c r="R84" i="13"/>
  <c r="S84" i="13" s="1"/>
  <c r="U84" i="13"/>
  <c r="V84" i="13"/>
  <c r="Q85" i="13"/>
  <c r="R85" i="13"/>
  <c r="S85" i="13"/>
  <c r="U85" i="13"/>
  <c r="V85" i="13"/>
  <c r="Q86" i="13"/>
  <c r="R86" i="13"/>
  <c r="S86" i="13" s="1"/>
  <c r="U86" i="13"/>
  <c r="V86" i="13"/>
  <c r="Q87" i="13"/>
  <c r="R87" i="13"/>
  <c r="S87" i="13" s="1"/>
  <c r="U87" i="13"/>
  <c r="V87" i="13"/>
  <c r="Q88" i="13"/>
  <c r="R88" i="13"/>
  <c r="S88" i="13"/>
  <c r="T88" i="13" s="1"/>
  <c r="U88" i="13"/>
  <c r="V88" i="13"/>
  <c r="Q89" i="13"/>
  <c r="R89" i="13"/>
  <c r="S89" i="13" s="1"/>
  <c r="U89" i="13"/>
  <c r="V89" i="13"/>
  <c r="Q90" i="13"/>
  <c r="R90" i="13"/>
  <c r="S90" i="13" s="1"/>
  <c r="U90" i="13"/>
  <c r="V90" i="13"/>
  <c r="Q91" i="13"/>
  <c r="R91" i="13"/>
  <c r="S91" i="13" s="1"/>
  <c r="T91" i="13" s="1"/>
  <c r="U91" i="13"/>
  <c r="V91" i="13"/>
  <c r="Q92" i="13"/>
  <c r="R92" i="13"/>
  <c r="S92" i="13" s="1"/>
  <c r="U92" i="13"/>
  <c r="V92" i="13"/>
  <c r="Q93" i="13"/>
  <c r="R93" i="13"/>
  <c r="S93" i="13"/>
  <c r="U93" i="13"/>
  <c r="V93" i="13"/>
  <c r="Q94" i="13"/>
  <c r="R94" i="13"/>
  <c r="S94" i="13" s="1"/>
  <c r="U94" i="13"/>
  <c r="V94" i="13"/>
  <c r="Q95" i="13"/>
  <c r="R95" i="13"/>
  <c r="S95" i="13" s="1"/>
  <c r="U95" i="13"/>
  <c r="V95" i="13"/>
  <c r="Q96" i="13"/>
  <c r="R96" i="13"/>
  <c r="S96" i="13"/>
  <c r="T96" i="13" s="1"/>
  <c r="U96" i="13"/>
  <c r="V96" i="13"/>
  <c r="Q97" i="13"/>
  <c r="R97" i="13"/>
  <c r="S97" i="13" s="1"/>
  <c r="U97" i="13"/>
  <c r="V97" i="13"/>
  <c r="Q98" i="13"/>
  <c r="R98" i="13"/>
  <c r="S98" i="13" s="1"/>
  <c r="U98" i="13"/>
  <c r="V98" i="13"/>
  <c r="Q99" i="13"/>
  <c r="R99" i="13"/>
  <c r="S99" i="13" s="1"/>
  <c r="T99" i="13" s="1"/>
  <c r="U99" i="13"/>
  <c r="V99" i="13"/>
  <c r="Q100" i="13"/>
  <c r="R100" i="13"/>
  <c r="S100" i="13" s="1"/>
  <c r="U100" i="13"/>
  <c r="V100" i="13"/>
  <c r="Q101" i="13"/>
  <c r="R101" i="13"/>
  <c r="S101" i="13" s="1"/>
  <c r="U101" i="13"/>
  <c r="V101" i="13"/>
  <c r="Q102" i="13"/>
  <c r="R102" i="13"/>
  <c r="S102" i="13" s="1"/>
  <c r="U102" i="13"/>
  <c r="V102" i="13"/>
  <c r="Q103" i="13"/>
  <c r="R103" i="13"/>
  <c r="S103" i="13" s="1"/>
  <c r="U103" i="13"/>
  <c r="V103" i="13"/>
  <c r="Q104" i="13"/>
  <c r="R104" i="13"/>
  <c r="S104" i="13"/>
  <c r="T104" i="13" s="1"/>
  <c r="U104" i="13"/>
  <c r="V104" i="13"/>
  <c r="Q105" i="13"/>
  <c r="R105" i="13"/>
  <c r="S105" i="13" s="1"/>
  <c r="U105" i="13"/>
  <c r="V105" i="13"/>
  <c r="Q106" i="13"/>
  <c r="R106" i="13"/>
  <c r="S106" i="13" s="1"/>
  <c r="U106" i="13"/>
  <c r="V106" i="13"/>
  <c r="Q107" i="13"/>
  <c r="R107" i="13"/>
  <c r="S107" i="13"/>
  <c r="T107" i="13" s="1"/>
  <c r="U107" i="13"/>
  <c r="V107" i="13"/>
  <c r="Q108" i="13"/>
  <c r="R108" i="13"/>
  <c r="S108" i="13" s="1"/>
  <c r="U108" i="13"/>
  <c r="V108" i="13"/>
  <c r="Q109" i="13"/>
  <c r="R109" i="13"/>
  <c r="S109" i="13" s="1"/>
  <c r="U109" i="13"/>
  <c r="V109" i="13"/>
  <c r="Q110" i="13"/>
  <c r="R110" i="13"/>
  <c r="S110" i="13" s="1"/>
  <c r="U110" i="13"/>
  <c r="V110" i="13"/>
  <c r="Q111" i="13"/>
  <c r="R111" i="13"/>
  <c r="S111" i="13" s="1"/>
  <c r="U111" i="13"/>
  <c r="V111" i="13"/>
  <c r="Q112" i="13"/>
  <c r="R112" i="13"/>
  <c r="S112" i="13" s="1"/>
  <c r="T112" i="13" s="1"/>
  <c r="U112" i="13"/>
  <c r="V112" i="13"/>
  <c r="Q113" i="13"/>
  <c r="R113" i="13"/>
  <c r="S113" i="13" s="1"/>
  <c r="U113" i="13"/>
  <c r="V113" i="13"/>
  <c r="Q114" i="13"/>
  <c r="R114" i="13"/>
  <c r="S114" i="13" s="1"/>
  <c r="U114" i="13"/>
  <c r="V114" i="13"/>
  <c r="Q115" i="13"/>
  <c r="R115" i="13"/>
  <c r="S115" i="13" s="1"/>
  <c r="T115" i="13" s="1"/>
  <c r="U115" i="13"/>
  <c r="V115" i="13"/>
  <c r="Q116" i="13"/>
  <c r="R116" i="13"/>
  <c r="S116" i="13" s="1"/>
  <c r="U116" i="13"/>
  <c r="V116" i="13"/>
  <c r="Q117" i="13"/>
  <c r="R117" i="13"/>
  <c r="S117" i="13" s="1"/>
  <c r="U117" i="13"/>
  <c r="V117" i="13"/>
  <c r="Q118" i="13"/>
  <c r="R118" i="13"/>
  <c r="S118" i="13" s="1"/>
  <c r="U118" i="13"/>
  <c r="V118" i="13"/>
  <c r="Q119" i="13"/>
  <c r="R119" i="13"/>
  <c r="S119" i="13" s="1"/>
  <c r="U119" i="13"/>
  <c r="V119" i="13"/>
  <c r="Q120" i="13"/>
  <c r="R120" i="13"/>
  <c r="S120" i="13"/>
  <c r="T120" i="13" s="1"/>
  <c r="U120" i="13"/>
  <c r="V120" i="13"/>
  <c r="Q121" i="13"/>
  <c r="R121" i="13"/>
  <c r="S121" i="13" s="1"/>
  <c r="U121" i="13"/>
  <c r="V121" i="13"/>
  <c r="Q122" i="13"/>
  <c r="R122" i="13"/>
  <c r="S122" i="13" s="1"/>
  <c r="U122" i="13"/>
  <c r="V122" i="13"/>
  <c r="Q123" i="13"/>
  <c r="R123" i="13"/>
  <c r="S123" i="13"/>
  <c r="T123" i="13"/>
  <c r="U123" i="13"/>
  <c r="V123" i="13"/>
  <c r="Q124" i="13"/>
  <c r="R124" i="13"/>
  <c r="S124" i="13" s="1"/>
  <c r="U124" i="13"/>
  <c r="V124" i="13"/>
  <c r="Q125" i="13"/>
  <c r="R125" i="13"/>
  <c r="S125" i="13"/>
  <c r="U125" i="13"/>
  <c r="V125" i="13"/>
  <c r="Q126" i="13"/>
  <c r="R126" i="13"/>
  <c r="S126" i="13" s="1"/>
  <c r="U126" i="13"/>
  <c r="V126" i="13"/>
  <c r="Q127" i="13"/>
  <c r="R127" i="13"/>
  <c r="S127" i="13" s="1"/>
  <c r="T127" i="13" s="1"/>
  <c r="U127" i="13"/>
  <c r="V127" i="13"/>
  <c r="Q128" i="13"/>
  <c r="R128" i="13"/>
  <c r="S128" i="13" s="1"/>
  <c r="T128" i="13" s="1"/>
  <c r="U128" i="13"/>
  <c r="V128" i="13"/>
  <c r="Q129" i="13"/>
  <c r="R129" i="13"/>
  <c r="S129" i="13" s="1"/>
  <c r="T129" i="13"/>
  <c r="U129" i="13"/>
  <c r="V129" i="13"/>
  <c r="Q130" i="13"/>
  <c r="R130" i="13"/>
  <c r="S130" i="13" s="1"/>
  <c r="U130" i="13"/>
  <c r="V130" i="13"/>
  <c r="Q131" i="13"/>
  <c r="R131" i="13"/>
  <c r="S131" i="13" s="1"/>
  <c r="T131" i="13" s="1"/>
  <c r="U131" i="13"/>
  <c r="V131" i="13"/>
  <c r="Q132" i="13"/>
  <c r="R132" i="13"/>
  <c r="S132" i="13" s="1"/>
  <c r="T132" i="13"/>
  <c r="U132" i="13"/>
  <c r="V132" i="13"/>
  <c r="Q133" i="13"/>
  <c r="R133" i="13"/>
  <c r="S133" i="13" s="1"/>
  <c r="U133" i="13"/>
  <c r="V133" i="13"/>
  <c r="Q134" i="13"/>
  <c r="R134" i="13"/>
  <c r="S134" i="13"/>
  <c r="T134" i="13"/>
  <c r="U134" i="13"/>
  <c r="V134" i="13"/>
  <c r="Q135" i="13"/>
  <c r="R135" i="13"/>
  <c r="S135" i="13" s="1"/>
  <c r="T135" i="13" s="1"/>
  <c r="U135" i="13"/>
  <c r="V135" i="13"/>
  <c r="Q136" i="13"/>
  <c r="R136" i="13"/>
  <c r="S136" i="13" s="1"/>
  <c r="U136" i="13"/>
  <c r="V136" i="13"/>
  <c r="Q137" i="13"/>
  <c r="R137" i="13"/>
  <c r="S137" i="13" s="1"/>
  <c r="T137" i="13"/>
  <c r="U137" i="13"/>
  <c r="V137" i="13"/>
  <c r="Q138" i="13"/>
  <c r="R138" i="13"/>
  <c r="S138" i="13" s="1"/>
  <c r="U138" i="13"/>
  <c r="V138" i="13"/>
  <c r="Q139" i="13"/>
  <c r="R139" i="13"/>
  <c r="S139" i="13"/>
  <c r="T139" i="13" s="1"/>
  <c r="U139" i="13"/>
  <c r="V139" i="13"/>
  <c r="Q140" i="13"/>
  <c r="R140" i="13"/>
  <c r="S140" i="13" s="1"/>
  <c r="T140" i="13"/>
  <c r="U140" i="13"/>
  <c r="V140" i="13"/>
  <c r="Q141" i="13"/>
  <c r="R141" i="13"/>
  <c r="S141" i="13" s="1"/>
  <c r="U141" i="13"/>
  <c r="V141" i="13"/>
  <c r="Q142" i="13"/>
  <c r="R142" i="13"/>
  <c r="S142" i="13" s="1"/>
  <c r="U142" i="13"/>
  <c r="V142" i="13"/>
  <c r="Q143" i="13"/>
  <c r="R143" i="13"/>
  <c r="S143" i="13" s="1"/>
  <c r="T143" i="13" s="1"/>
  <c r="U143" i="13"/>
  <c r="V143" i="13"/>
  <c r="Q144" i="13"/>
  <c r="R144" i="13"/>
  <c r="S144" i="13" s="1"/>
  <c r="U144" i="13"/>
  <c r="V144" i="13"/>
  <c r="Q145" i="13"/>
  <c r="R145" i="13"/>
  <c r="S145" i="13" s="1"/>
  <c r="T145" i="13" s="1"/>
  <c r="U145" i="13"/>
  <c r="V145" i="13"/>
  <c r="Q146" i="13"/>
  <c r="R146" i="13"/>
  <c r="S146" i="13" s="1"/>
  <c r="U146" i="13"/>
  <c r="V146" i="13"/>
  <c r="Q147" i="13"/>
  <c r="R147" i="13"/>
  <c r="S147" i="13" s="1"/>
  <c r="T147" i="13" s="1"/>
  <c r="U147" i="13"/>
  <c r="V147" i="13"/>
  <c r="Q148" i="13"/>
  <c r="R148" i="13"/>
  <c r="S148" i="13" s="1"/>
  <c r="T148" i="13" s="1"/>
  <c r="U148" i="13"/>
  <c r="V148" i="13"/>
  <c r="Q149" i="13"/>
  <c r="R149" i="13"/>
  <c r="S149" i="13"/>
  <c r="U149" i="13"/>
  <c r="V149" i="13"/>
  <c r="Q150" i="13"/>
  <c r="R150" i="13"/>
  <c r="S150" i="13" s="1"/>
  <c r="U150" i="13"/>
  <c r="V150" i="13"/>
  <c r="Q151" i="13"/>
  <c r="R151" i="13"/>
  <c r="S151" i="13" s="1"/>
  <c r="T151" i="13" s="1"/>
  <c r="U151" i="13"/>
  <c r="V151" i="13"/>
  <c r="Q152" i="13"/>
  <c r="R152" i="13"/>
  <c r="S152" i="13"/>
  <c r="U152" i="13"/>
  <c r="V152" i="13"/>
  <c r="Q153" i="13"/>
  <c r="R153" i="13"/>
  <c r="S153" i="13" s="1"/>
  <c r="T153" i="13" s="1"/>
  <c r="U153" i="13"/>
  <c r="V153" i="13"/>
  <c r="Q154" i="13"/>
  <c r="R154" i="13"/>
  <c r="S154" i="13" s="1"/>
  <c r="U154" i="13"/>
  <c r="V154" i="13"/>
  <c r="Q155" i="13"/>
  <c r="R155" i="13"/>
  <c r="S155" i="13" s="1"/>
  <c r="T155" i="13" s="1"/>
  <c r="U155" i="13"/>
  <c r="V155" i="13"/>
  <c r="R156" i="13"/>
  <c r="S156" i="13"/>
  <c r="U156" i="13"/>
  <c r="V156" i="13"/>
  <c r="R157" i="13"/>
  <c r="S157" i="13" s="1"/>
  <c r="T157" i="13" s="1"/>
  <c r="U157" i="13"/>
  <c r="V157" i="13"/>
  <c r="R158" i="13"/>
  <c r="S158" i="13" s="1"/>
  <c r="T158" i="13" s="1"/>
  <c r="U158" i="13"/>
  <c r="V158" i="13"/>
  <c r="R159" i="13"/>
  <c r="S159" i="13" s="1"/>
  <c r="U159" i="13"/>
  <c r="V159" i="13"/>
  <c r="R160" i="13"/>
  <c r="S160" i="13" s="1"/>
  <c r="U160" i="13"/>
  <c r="V160" i="13"/>
  <c r="R161" i="13"/>
  <c r="S161" i="13" s="1"/>
  <c r="T161" i="13" s="1"/>
  <c r="U161" i="13"/>
  <c r="V161" i="13"/>
  <c r="R162" i="13"/>
  <c r="S162" i="13" s="1"/>
  <c r="U162" i="13"/>
  <c r="V162" i="13"/>
  <c r="R163" i="13"/>
  <c r="S163" i="13"/>
  <c r="T163" i="13" s="1"/>
  <c r="U163" i="13"/>
  <c r="V163" i="13"/>
  <c r="R164" i="13"/>
  <c r="S164" i="13" s="1"/>
  <c r="U164" i="13"/>
  <c r="V164" i="13"/>
  <c r="R165" i="13"/>
  <c r="S165" i="13" s="1"/>
  <c r="T165" i="13" s="1"/>
  <c r="X165" i="13" s="1"/>
  <c r="U165" i="13"/>
  <c r="V165" i="13"/>
  <c r="R166" i="13"/>
  <c r="S166" i="13" s="1"/>
  <c r="T166" i="13" s="1"/>
  <c r="U166" i="13"/>
  <c r="V166" i="13"/>
  <c r="R167" i="13"/>
  <c r="S167" i="13"/>
  <c r="T167" i="13"/>
  <c r="U167" i="13"/>
  <c r="V167" i="13"/>
  <c r="R168" i="13"/>
  <c r="S168" i="13" s="1"/>
  <c r="U168" i="13"/>
  <c r="V168" i="13"/>
  <c r="R169" i="13"/>
  <c r="S169" i="13"/>
  <c r="T169" i="13" s="1"/>
  <c r="U169" i="13"/>
  <c r="V169" i="13"/>
  <c r="R170" i="13"/>
  <c r="S170" i="13" s="1"/>
  <c r="T170" i="13" s="1"/>
  <c r="X170" i="13" s="1"/>
  <c r="U170" i="13"/>
  <c r="V170" i="13"/>
  <c r="R171" i="13"/>
  <c r="S171" i="13"/>
  <c r="T171" i="13" s="1"/>
  <c r="U171" i="13"/>
  <c r="V171" i="13"/>
  <c r="R172" i="13"/>
  <c r="S172" i="13" s="1"/>
  <c r="U172" i="13"/>
  <c r="V172" i="13"/>
  <c r="R173" i="13"/>
  <c r="S173" i="13" s="1"/>
  <c r="T173" i="13" s="1"/>
  <c r="X173" i="13" s="1"/>
  <c r="U173" i="13"/>
  <c r="V173" i="13"/>
  <c r="R174" i="13"/>
  <c r="S174" i="13" s="1"/>
  <c r="T174" i="13" s="1"/>
  <c r="X174" i="13" s="1"/>
  <c r="U174" i="13"/>
  <c r="V174" i="13"/>
  <c r="R175" i="13"/>
  <c r="S175" i="13" s="1"/>
  <c r="U175" i="13"/>
  <c r="V175" i="13"/>
  <c r="R176" i="13"/>
  <c r="S176" i="13" s="1"/>
  <c r="U176" i="13"/>
  <c r="V176" i="13"/>
  <c r="R177" i="13"/>
  <c r="S177" i="13" s="1"/>
  <c r="U177" i="13"/>
  <c r="V177" i="13"/>
  <c r="R178" i="13"/>
  <c r="S178" i="13" s="1"/>
  <c r="T178" i="13"/>
  <c r="X178" i="13" s="1"/>
  <c r="U178" i="13"/>
  <c r="V178" i="13"/>
  <c r="R179" i="13"/>
  <c r="S179" i="13" s="1"/>
  <c r="T179" i="13" s="1"/>
  <c r="X179" i="13" s="1"/>
  <c r="U179" i="13"/>
  <c r="V179" i="13"/>
  <c r="R180" i="13"/>
  <c r="S180" i="13"/>
  <c r="U180" i="13"/>
  <c r="V180" i="13"/>
  <c r="R181" i="13"/>
  <c r="S181" i="13" s="1"/>
  <c r="U181" i="13"/>
  <c r="V181" i="13"/>
  <c r="R182" i="13"/>
  <c r="S182" i="13" s="1"/>
  <c r="T182" i="13" s="1"/>
  <c r="X182" i="13" s="1"/>
  <c r="U182" i="13"/>
  <c r="V182" i="13"/>
  <c r="R183" i="13"/>
  <c r="S183" i="13"/>
  <c r="T183" i="13" s="1"/>
  <c r="U183" i="13"/>
  <c r="V183" i="13"/>
  <c r="R184" i="13"/>
  <c r="S184" i="13"/>
  <c r="T184" i="13" s="1"/>
  <c r="U184" i="13"/>
  <c r="V184" i="13"/>
  <c r="R185" i="13"/>
  <c r="S185" i="13" s="1"/>
  <c r="U185" i="13"/>
  <c r="V185" i="13"/>
  <c r="R186" i="13"/>
  <c r="S186" i="13" s="1"/>
  <c r="T186" i="13" s="1"/>
  <c r="X186" i="13" s="1"/>
  <c r="U186" i="13"/>
  <c r="V186" i="13"/>
  <c r="R187" i="13"/>
  <c r="S187" i="13"/>
  <c r="T187" i="13" s="1"/>
  <c r="U187" i="13"/>
  <c r="V187" i="13"/>
  <c r="R188" i="13"/>
  <c r="S188" i="13" s="1"/>
  <c r="T188" i="13" s="1"/>
  <c r="U188" i="13"/>
  <c r="V188" i="13"/>
  <c r="R189" i="13"/>
  <c r="S189" i="13" s="1"/>
  <c r="U189" i="13"/>
  <c r="V189" i="13"/>
  <c r="R190" i="13"/>
  <c r="S190" i="13" s="1"/>
  <c r="T190" i="13" s="1"/>
  <c r="X190" i="13" s="1"/>
  <c r="U190" i="13"/>
  <c r="V190" i="13"/>
  <c r="R191" i="13"/>
  <c r="S191" i="13"/>
  <c r="T191" i="13" s="1"/>
  <c r="U191" i="13"/>
  <c r="V191" i="13"/>
  <c r="R192" i="13"/>
  <c r="S192" i="13" s="1"/>
  <c r="T192" i="13" s="1"/>
  <c r="U192" i="13"/>
  <c r="V192" i="13"/>
  <c r="R193" i="13"/>
  <c r="S193" i="13" s="1"/>
  <c r="U193" i="13"/>
  <c r="V193" i="13"/>
  <c r="R194" i="13"/>
  <c r="S194" i="13" s="1"/>
  <c r="T194" i="13" s="1"/>
  <c r="X194" i="13" s="1"/>
  <c r="U194" i="13"/>
  <c r="V194" i="13"/>
  <c r="R195" i="13"/>
  <c r="S195" i="13"/>
  <c r="T195" i="13" s="1"/>
  <c r="U195" i="13"/>
  <c r="V195" i="13"/>
  <c r="R196" i="13"/>
  <c r="S196" i="13" s="1"/>
  <c r="T196" i="13" s="1"/>
  <c r="U196" i="13"/>
  <c r="V196" i="13"/>
  <c r="R197" i="13"/>
  <c r="S197" i="13" s="1"/>
  <c r="U197" i="13"/>
  <c r="V197" i="13"/>
  <c r="R198" i="13"/>
  <c r="S198" i="13" s="1"/>
  <c r="T198" i="13" s="1"/>
  <c r="X198" i="13" s="1"/>
  <c r="U198" i="13"/>
  <c r="V198" i="13"/>
  <c r="R199" i="13"/>
  <c r="S199" i="13"/>
  <c r="T199" i="13" s="1"/>
  <c r="U199" i="13"/>
  <c r="V199" i="13"/>
  <c r="R200" i="13"/>
  <c r="S200" i="13" s="1"/>
  <c r="T200" i="13" s="1"/>
  <c r="U200" i="13"/>
  <c r="V200" i="13"/>
  <c r="R201" i="13"/>
  <c r="S201" i="13" s="1"/>
  <c r="U201" i="13"/>
  <c r="V201" i="13"/>
  <c r="R202" i="13"/>
  <c r="S202" i="13" s="1"/>
  <c r="T202" i="13" s="1"/>
  <c r="X202" i="13" s="1"/>
  <c r="U202" i="13"/>
  <c r="V202" i="13"/>
  <c r="R203" i="13"/>
  <c r="S203" i="13"/>
  <c r="T203" i="13" s="1"/>
  <c r="U203" i="13"/>
  <c r="V203" i="13"/>
  <c r="R204" i="13"/>
  <c r="S204" i="13" s="1"/>
  <c r="T204" i="13" s="1"/>
  <c r="U204" i="13"/>
  <c r="V204" i="13"/>
  <c r="R205" i="13"/>
  <c r="S205" i="13" s="1"/>
  <c r="U205" i="13"/>
  <c r="V205" i="13"/>
  <c r="F10" i="13"/>
  <c r="F13" i="13"/>
  <c r="J6" i="13" s="1"/>
  <c r="L6" i="13"/>
  <c r="M6" i="13"/>
  <c r="N6" i="13"/>
  <c r="L7" i="13"/>
  <c r="M7" i="13"/>
  <c r="N7" i="13"/>
  <c r="L8" i="13"/>
  <c r="M8" i="13"/>
  <c r="N8" i="13"/>
  <c r="L9" i="13"/>
  <c r="M9" i="13"/>
  <c r="N9" i="13"/>
  <c r="L10" i="13"/>
  <c r="M10" i="13"/>
  <c r="N10" i="13"/>
  <c r="L11" i="13"/>
  <c r="M11" i="13"/>
  <c r="N11" i="13"/>
  <c r="L12" i="13"/>
  <c r="M12" i="13"/>
  <c r="N12" i="13"/>
  <c r="L13" i="13"/>
  <c r="M13" i="13"/>
  <c r="N13" i="13"/>
  <c r="L14" i="13"/>
  <c r="M14" i="13"/>
  <c r="N14" i="13"/>
  <c r="L15" i="13"/>
  <c r="M15" i="13"/>
  <c r="N15" i="13"/>
  <c r="L16" i="13"/>
  <c r="M16" i="13"/>
  <c r="N16" i="13"/>
  <c r="L17" i="13"/>
  <c r="M17" i="13"/>
  <c r="N17" i="13"/>
  <c r="L18" i="13"/>
  <c r="M18" i="13"/>
  <c r="N18" i="13"/>
  <c r="L19" i="13"/>
  <c r="M19" i="13"/>
  <c r="N19" i="13"/>
  <c r="L20" i="13"/>
  <c r="M20" i="13"/>
  <c r="N20" i="13"/>
  <c r="L21" i="13"/>
  <c r="M21" i="13"/>
  <c r="N21" i="13"/>
  <c r="L22" i="13"/>
  <c r="M22" i="13"/>
  <c r="N22" i="13"/>
  <c r="L23" i="13"/>
  <c r="M23" i="13"/>
  <c r="N23" i="13"/>
  <c r="L24" i="13"/>
  <c r="M24" i="13"/>
  <c r="N24" i="13"/>
  <c r="L25" i="13"/>
  <c r="M25" i="13"/>
  <c r="N25" i="13"/>
  <c r="L26" i="13"/>
  <c r="M26" i="13"/>
  <c r="N26" i="13"/>
  <c r="L27" i="13"/>
  <c r="M27" i="13"/>
  <c r="N27" i="13"/>
  <c r="L28" i="13"/>
  <c r="M28" i="13"/>
  <c r="N28" i="13"/>
  <c r="L29" i="13"/>
  <c r="M29" i="13"/>
  <c r="N29" i="13"/>
  <c r="L30" i="13"/>
  <c r="M30" i="13"/>
  <c r="N30" i="13"/>
  <c r="L31" i="13"/>
  <c r="M31" i="13"/>
  <c r="N31" i="13"/>
  <c r="L32" i="13"/>
  <c r="M32" i="13"/>
  <c r="N32" i="13"/>
  <c r="L33" i="13"/>
  <c r="M33" i="13"/>
  <c r="N33" i="13"/>
  <c r="L34" i="13"/>
  <c r="M34" i="13"/>
  <c r="N34" i="13"/>
  <c r="L35" i="13"/>
  <c r="M35" i="13"/>
  <c r="N35" i="13"/>
  <c r="L36" i="13"/>
  <c r="M36" i="13"/>
  <c r="N36" i="13"/>
  <c r="L37" i="13"/>
  <c r="M37" i="13"/>
  <c r="N37" i="13"/>
  <c r="L38" i="13"/>
  <c r="M38" i="13"/>
  <c r="N38" i="13"/>
  <c r="L39" i="13"/>
  <c r="M39" i="13"/>
  <c r="N39" i="13"/>
  <c r="L40" i="13"/>
  <c r="M40" i="13"/>
  <c r="N40" i="13"/>
  <c r="L41" i="13"/>
  <c r="M41" i="13"/>
  <c r="N41" i="13"/>
  <c r="L42" i="13"/>
  <c r="M42" i="13"/>
  <c r="N42" i="13"/>
  <c r="L43" i="13"/>
  <c r="M43" i="13"/>
  <c r="N43" i="13"/>
  <c r="L44" i="13"/>
  <c r="M44" i="13"/>
  <c r="N44" i="13"/>
  <c r="L45" i="13"/>
  <c r="M45" i="13"/>
  <c r="N45" i="13"/>
  <c r="L46" i="13"/>
  <c r="M46" i="13"/>
  <c r="N46" i="13"/>
  <c r="L47" i="13"/>
  <c r="M47" i="13"/>
  <c r="N47" i="13"/>
  <c r="L48" i="13"/>
  <c r="M48" i="13"/>
  <c r="N48" i="13"/>
  <c r="L49" i="13"/>
  <c r="M49" i="13"/>
  <c r="N49" i="13"/>
  <c r="L50" i="13"/>
  <c r="M50" i="13"/>
  <c r="N50" i="13"/>
  <c r="L51" i="13"/>
  <c r="M51" i="13"/>
  <c r="N51" i="13"/>
  <c r="L52" i="13"/>
  <c r="M52" i="13"/>
  <c r="N52" i="13"/>
  <c r="L53" i="13"/>
  <c r="M53" i="13"/>
  <c r="N53" i="13"/>
  <c r="L54" i="13"/>
  <c r="M54" i="13"/>
  <c r="N54" i="13"/>
  <c r="L55" i="13"/>
  <c r="M55" i="13"/>
  <c r="N55" i="13"/>
  <c r="L56" i="13"/>
  <c r="M56" i="13"/>
  <c r="N56" i="13"/>
  <c r="L57" i="13"/>
  <c r="M57" i="13"/>
  <c r="N57" i="13"/>
  <c r="L58" i="13"/>
  <c r="M58" i="13"/>
  <c r="N58" i="13"/>
  <c r="L59" i="13"/>
  <c r="M59" i="13"/>
  <c r="N59" i="13"/>
  <c r="L60" i="13"/>
  <c r="M60" i="13"/>
  <c r="N60" i="13"/>
  <c r="J61" i="13"/>
  <c r="K61" i="13" s="1"/>
  <c r="O61" i="13" s="1"/>
  <c r="L61" i="13"/>
  <c r="M61" i="13"/>
  <c r="N61" i="13"/>
  <c r="J62" i="13"/>
  <c r="K62" i="13" s="1"/>
  <c r="L62" i="13"/>
  <c r="M62" i="13"/>
  <c r="N62" i="13"/>
  <c r="J63" i="13"/>
  <c r="K63" i="13" s="1"/>
  <c r="L63" i="13"/>
  <c r="M63" i="13"/>
  <c r="N63" i="13"/>
  <c r="J64" i="13"/>
  <c r="L64" i="13"/>
  <c r="M64" i="13"/>
  <c r="N64" i="13"/>
  <c r="J65" i="13"/>
  <c r="K65" i="13" s="1"/>
  <c r="O65" i="13" s="1"/>
  <c r="L65" i="13"/>
  <c r="M65" i="13"/>
  <c r="N65" i="13"/>
  <c r="J66" i="13"/>
  <c r="K66" i="13" s="1"/>
  <c r="L66" i="13"/>
  <c r="M66" i="13"/>
  <c r="N66" i="13"/>
  <c r="J67" i="13"/>
  <c r="K67" i="13"/>
  <c r="L67" i="13"/>
  <c r="M67" i="13"/>
  <c r="N67" i="13"/>
  <c r="J68" i="13"/>
  <c r="L68" i="13"/>
  <c r="M68" i="13"/>
  <c r="N68" i="13"/>
  <c r="J69" i="13"/>
  <c r="K69" i="13" s="1"/>
  <c r="L69" i="13"/>
  <c r="M69" i="13"/>
  <c r="N69" i="13"/>
  <c r="J70" i="13"/>
  <c r="K70" i="13" s="1"/>
  <c r="L70" i="13"/>
  <c r="M70" i="13"/>
  <c r="N70" i="13"/>
  <c r="J71" i="13"/>
  <c r="K71" i="13"/>
  <c r="L71" i="13"/>
  <c r="M71" i="13"/>
  <c r="N71" i="13"/>
  <c r="J72" i="13"/>
  <c r="L72" i="13"/>
  <c r="M72" i="13"/>
  <c r="N72" i="13"/>
  <c r="J73" i="13"/>
  <c r="K73" i="13" s="1"/>
  <c r="L73" i="13"/>
  <c r="M73" i="13"/>
  <c r="N73" i="13"/>
  <c r="O73" i="13"/>
  <c r="J74" i="13"/>
  <c r="K74" i="13" s="1"/>
  <c r="L74" i="13"/>
  <c r="M74" i="13"/>
  <c r="N74" i="13"/>
  <c r="J75" i="13"/>
  <c r="K75" i="13" s="1"/>
  <c r="L75" i="13"/>
  <c r="M75" i="13"/>
  <c r="N75" i="13"/>
  <c r="J76" i="13"/>
  <c r="L76" i="13"/>
  <c r="M76" i="13"/>
  <c r="N76" i="13"/>
  <c r="J77" i="13"/>
  <c r="K77" i="13" s="1"/>
  <c r="O77" i="13" s="1"/>
  <c r="L77" i="13"/>
  <c r="M77" i="13"/>
  <c r="N77" i="13"/>
  <c r="J78" i="13"/>
  <c r="K78" i="13" s="1"/>
  <c r="L78" i="13"/>
  <c r="M78" i="13"/>
  <c r="N78" i="13"/>
  <c r="J79" i="13"/>
  <c r="K79" i="13" s="1"/>
  <c r="L79" i="13"/>
  <c r="M79" i="13"/>
  <c r="N79" i="13"/>
  <c r="J80" i="13"/>
  <c r="L80" i="13"/>
  <c r="M80" i="13"/>
  <c r="N80" i="13"/>
  <c r="J81" i="13"/>
  <c r="K81" i="13" s="1"/>
  <c r="O81" i="13" s="1"/>
  <c r="L81" i="13"/>
  <c r="M81" i="13"/>
  <c r="N81" i="13"/>
  <c r="J82" i="13"/>
  <c r="K82" i="13" s="1"/>
  <c r="L82" i="13"/>
  <c r="M82" i="13"/>
  <c r="N82" i="13"/>
  <c r="J83" i="13"/>
  <c r="K83" i="13"/>
  <c r="L83" i="13"/>
  <c r="M83" i="13"/>
  <c r="N83" i="13"/>
  <c r="J84" i="13"/>
  <c r="L84" i="13"/>
  <c r="M84" i="13"/>
  <c r="N84" i="13"/>
  <c r="J85" i="13"/>
  <c r="K85" i="13" s="1"/>
  <c r="L85" i="13"/>
  <c r="M85" i="13"/>
  <c r="N85" i="13"/>
  <c r="J86" i="13"/>
  <c r="K86" i="13" s="1"/>
  <c r="L86" i="13"/>
  <c r="M86" i="13"/>
  <c r="N86" i="13"/>
  <c r="J87" i="13"/>
  <c r="K87" i="13"/>
  <c r="L87" i="13"/>
  <c r="M87" i="13"/>
  <c r="N87" i="13"/>
  <c r="J88" i="13"/>
  <c r="L88" i="13"/>
  <c r="M88" i="13"/>
  <c r="N88" i="13"/>
  <c r="J89" i="13"/>
  <c r="K89" i="13" s="1"/>
  <c r="L89" i="13"/>
  <c r="M89" i="13"/>
  <c r="N89" i="13"/>
  <c r="J90" i="13"/>
  <c r="K90" i="13" s="1"/>
  <c r="L90" i="13"/>
  <c r="M90" i="13"/>
  <c r="N90" i="13"/>
  <c r="J91" i="13"/>
  <c r="K91" i="13" s="1"/>
  <c r="L91" i="13"/>
  <c r="M91" i="13"/>
  <c r="N91" i="13"/>
  <c r="J92" i="13"/>
  <c r="L92" i="13"/>
  <c r="M92" i="13"/>
  <c r="N92" i="13"/>
  <c r="J93" i="13"/>
  <c r="K93" i="13" s="1"/>
  <c r="O93" i="13" s="1"/>
  <c r="L93" i="13"/>
  <c r="M93" i="13"/>
  <c r="N93" i="13"/>
  <c r="J94" i="13"/>
  <c r="K94" i="13" s="1"/>
  <c r="L94" i="13"/>
  <c r="M94" i="13"/>
  <c r="N94" i="13"/>
  <c r="J95" i="13"/>
  <c r="K95" i="13" s="1"/>
  <c r="L95" i="13"/>
  <c r="M95" i="13"/>
  <c r="N95" i="13"/>
  <c r="J96" i="13"/>
  <c r="L96" i="13"/>
  <c r="M96" i="13"/>
  <c r="N96" i="13"/>
  <c r="J97" i="13"/>
  <c r="K97" i="13" s="1"/>
  <c r="O97" i="13" s="1"/>
  <c r="L97" i="13"/>
  <c r="M97" i="13"/>
  <c r="N97" i="13"/>
  <c r="J98" i="13"/>
  <c r="K98" i="13" s="1"/>
  <c r="L98" i="13"/>
  <c r="M98" i="13"/>
  <c r="N98" i="13"/>
  <c r="J99" i="13"/>
  <c r="K99" i="13" s="1"/>
  <c r="L99" i="13"/>
  <c r="M99" i="13"/>
  <c r="N99" i="13"/>
  <c r="J100" i="13"/>
  <c r="L100" i="13"/>
  <c r="M100" i="13"/>
  <c r="N100" i="13"/>
  <c r="J101" i="13"/>
  <c r="K101" i="13" s="1"/>
  <c r="L101" i="13"/>
  <c r="M101" i="13"/>
  <c r="N101" i="13"/>
  <c r="O101" i="13"/>
  <c r="J102" i="13"/>
  <c r="K102" i="13" s="1"/>
  <c r="L102" i="13"/>
  <c r="M102" i="13"/>
  <c r="N102" i="13"/>
  <c r="J103" i="13"/>
  <c r="K103" i="13"/>
  <c r="L103" i="13"/>
  <c r="M103" i="13"/>
  <c r="N103" i="13"/>
  <c r="J104" i="13"/>
  <c r="L104" i="13"/>
  <c r="M104" i="13"/>
  <c r="N104" i="13"/>
  <c r="J105" i="13"/>
  <c r="K105" i="13" s="1"/>
  <c r="L105" i="13"/>
  <c r="M105" i="13"/>
  <c r="N105" i="13"/>
  <c r="J106" i="13"/>
  <c r="K106" i="13" s="1"/>
  <c r="L106" i="13"/>
  <c r="M106" i="13"/>
  <c r="N106" i="13"/>
  <c r="J107" i="13"/>
  <c r="K107" i="13"/>
  <c r="L107" i="13"/>
  <c r="M107" i="13"/>
  <c r="N107" i="13"/>
  <c r="J108" i="13"/>
  <c r="L108" i="13"/>
  <c r="M108" i="13"/>
  <c r="N108" i="13"/>
  <c r="J109" i="13"/>
  <c r="K109" i="13" s="1"/>
  <c r="O109" i="13" s="1"/>
  <c r="L109" i="13"/>
  <c r="M109" i="13"/>
  <c r="N109" i="13"/>
  <c r="J110" i="13"/>
  <c r="K110" i="13" s="1"/>
  <c r="L110" i="13"/>
  <c r="M110" i="13"/>
  <c r="N110" i="13"/>
  <c r="J111" i="13"/>
  <c r="K111" i="13" s="1"/>
  <c r="L111" i="13"/>
  <c r="M111" i="13"/>
  <c r="N111" i="13"/>
  <c r="J112" i="13"/>
  <c r="L112" i="13"/>
  <c r="M112" i="13"/>
  <c r="N112" i="13"/>
  <c r="J113" i="13"/>
  <c r="K113" i="13" s="1"/>
  <c r="O113" i="13" s="1"/>
  <c r="L113" i="13"/>
  <c r="M113" i="13"/>
  <c r="N113" i="13"/>
  <c r="J114" i="13"/>
  <c r="K114" i="13" s="1"/>
  <c r="L114" i="13"/>
  <c r="M114" i="13"/>
  <c r="N114" i="13"/>
  <c r="J115" i="13"/>
  <c r="K115" i="13" s="1"/>
  <c r="L115" i="13"/>
  <c r="M115" i="13"/>
  <c r="N115" i="13"/>
  <c r="J116" i="13"/>
  <c r="L116" i="13"/>
  <c r="M116" i="13"/>
  <c r="N116" i="13"/>
  <c r="J117" i="13"/>
  <c r="K117" i="13" s="1"/>
  <c r="O117" i="13" s="1"/>
  <c r="L117" i="13"/>
  <c r="M117" i="13"/>
  <c r="N117" i="13"/>
  <c r="J118" i="13"/>
  <c r="K118" i="13" s="1"/>
  <c r="L118" i="13"/>
  <c r="M118" i="13"/>
  <c r="N118" i="13"/>
  <c r="J119" i="13"/>
  <c r="K119" i="13"/>
  <c r="L119" i="13"/>
  <c r="M119" i="13"/>
  <c r="N119" i="13"/>
  <c r="J120" i="13"/>
  <c r="L120" i="13"/>
  <c r="M120" i="13"/>
  <c r="N120" i="13"/>
  <c r="J121" i="13"/>
  <c r="K121" i="13" s="1"/>
  <c r="L121" i="13"/>
  <c r="M121" i="13"/>
  <c r="N121" i="13"/>
  <c r="O121" i="13"/>
  <c r="J122" i="13"/>
  <c r="K122" i="13" s="1"/>
  <c r="L122" i="13"/>
  <c r="M122" i="13"/>
  <c r="N122" i="13"/>
  <c r="J123" i="13"/>
  <c r="K123" i="13"/>
  <c r="L123" i="13"/>
  <c r="M123" i="13"/>
  <c r="N123" i="13"/>
  <c r="J124" i="13"/>
  <c r="L124" i="13"/>
  <c r="M124" i="13"/>
  <c r="N124" i="13"/>
  <c r="J125" i="13"/>
  <c r="K125" i="13" s="1"/>
  <c r="O125" i="13" s="1"/>
  <c r="L125" i="13"/>
  <c r="M125" i="13"/>
  <c r="N125" i="13"/>
  <c r="J126" i="13"/>
  <c r="K126" i="13" s="1"/>
  <c r="L126" i="13"/>
  <c r="M126" i="13"/>
  <c r="N126" i="13"/>
  <c r="J127" i="13"/>
  <c r="K127" i="13" s="1"/>
  <c r="L127" i="13"/>
  <c r="M127" i="13"/>
  <c r="N127" i="13"/>
  <c r="J128" i="13"/>
  <c r="L128" i="13"/>
  <c r="M128" i="13"/>
  <c r="N128" i="13"/>
  <c r="J129" i="13"/>
  <c r="K129" i="13" s="1"/>
  <c r="O129" i="13" s="1"/>
  <c r="L129" i="13"/>
  <c r="M129" i="13"/>
  <c r="N129" i="13"/>
  <c r="J130" i="13"/>
  <c r="K130" i="13" s="1"/>
  <c r="L130" i="13"/>
  <c r="M130" i="13"/>
  <c r="N130" i="13"/>
  <c r="J131" i="13"/>
  <c r="K131" i="13"/>
  <c r="L131" i="13"/>
  <c r="M131" i="13"/>
  <c r="N131" i="13"/>
  <c r="J132" i="13"/>
  <c r="L132" i="13"/>
  <c r="M132" i="13"/>
  <c r="N132" i="13"/>
  <c r="J133" i="13"/>
  <c r="K133" i="13" s="1"/>
  <c r="L133" i="13"/>
  <c r="M133" i="13"/>
  <c r="N133" i="13"/>
  <c r="J134" i="13"/>
  <c r="K134" i="13" s="1"/>
  <c r="L134" i="13"/>
  <c r="M134" i="13"/>
  <c r="N134" i="13"/>
  <c r="J135" i="13"/>
  <c r="K135" i="13" s="1"/>
  <c r="L135" i="13"/>
  <c r="M135" i="13"/>
  <c r="N135" i="13"/>
  <c r="J136" i="13"/>
  <c r="L136" i="13"/>
  <c r="M136" i="13"/>
  <c r="N136" i="13"/>
  <c r="J137" i="13"/>
  <c r="K137" i="13" s="1"/>
  <c r="L137" i="13"/>
  <c r="M137" i="13"/>
  <c r="N137" i="13"/>
  <c r="O137" i="13"/>
  <c r="J138" i="13"/>
  <c r="K138" i="13" s="1"/>
  <c r="L138" i="13"/>
  <c r="M138" i="13"/>
  <c r="N138" i="13"/>
  <c r="J139" i="13"/>
  <c r="K139" i="13"/>
  <c r="L139" i="13"/>
  <c r="M139" i="13"/>
  <c r="N139" i="13"/>
  <c r="J140" i="13"/>
  <c r="L140" i="13"/>
  <c r="M140" i="13"/>
  <c r="N140" i="13"/>
  <c r="J141" i="13"/>
  <c r="K141" i="13" s="1"/>
  <c r="O141" i="13" s="1"/>
  <c r="L141" i="13"/>
  <c r="M141" i="13"/>
  <c r="N141" i="13"/>
  <c r="J142" i="13"/>
  <c r="K142" i="13" s="1"/>
  <c r="L142" i="13"/>
  <c r="M142" i="13"/>
  <c r="N142" i="13"/>
  <c r="J143" i="13"/>
  <c r="K143" i="13" s="1"/>
  <c r="L143" i="13"/>
  <c r="M143" i="13"/>
  <c r="N143" i="13"/>
  <c r="J144" i="13"/>
  <c r="L144" i="13"/>
  <c r="M144" i="13"/>
  <c r="N144" i="13"/>
  <c r="J145" i="13"/>
  <c r="K145" i="13" s="1"/>
  <c r="O145" i="13" s="1"/>
  <c r="L145" i="13"/>
  <c r="M145" i="13"/>
  <c r="N145" i="13"/>
  <c r="J146" i="13"/>
  <c r="K146" i="13" s="1"/>
  <c r="L146" i="13"/>
  <c r="M146" i="13"/>
  <c r="N146" i="13"/>
  <c r="J147" i="13"/>
  <c r="K147" i="13" s="1"/>
  <c r="L147" i="13"/>
  <c r="M147" i="13"/>
  <c r="N147" i="13"/>
  <c r="J148" i="13"/>
  <c r="L148" i="13"/>
  <c r="M148" i="13"/>
  <c r="N148" i="13"/>
  <c r="J149" i="13"/>
  <c r="K149" i="13" s="1"/>
  <c r="L149" i="13"/>
  <c r="M149" i="13"/>
  <c r="N149" i="13"/>
  <c r="J150" i="13"/>
  <c r="K150" i="13" s="1"/>
  <c r="L150" i="13"/>
  <c r="M150" i="13"/>
  <c r="N150" i="13"/>
  <c r="J151" i="13"/>
  <c r="K151" i="13" s="1"/>
  <c r="L151" i="13"/>
  <c r="M151" i="13"/>
  <c r="N151" i="13"/>
  <c r="J152" i="13"/>
  <c r="L152" i="13"/>
  <c r="M152" i="13"/>
  <c r="N152" i="13"/>
  <c r="J153" i="13"/>
  <c r="K153" i="13" s="1"/>
  <c r="L153" i="13"/>
  <c r="M153" i="13"/>
  <c r="N153" i="13"/>
  <c r="J154" i="13"/>
  <c r="K154" i="13" s="1"/>
  <c r="L154" i="13"/>
  <c r="M154" i="13"/>
  <c r="N154" i="13"/>
  <c r="J155" i="13"/>
  <c r="K155" i="13" s="1"/>
  <c r="L155" i="13"/>
  <c r="M155" i="13"/>
  <c r="N155" i="13"/>
  <c r="J156" i="13"/>
  <c r="L156" i="13"/>
  <c r="M156" i="13"/>
  <c r="N156" i="13"/>
  <c r="J157" i="13"/>
  <c r="K157" i="13" s="1"/>
  <c r="O157" i="13" s="1"/>
  <c r="L157" i="13"/>
  <c r="M157" i="13"/>
  <c r="N157" i="13"/>
  <c r="J158" i="13"/>
  <c r="K158" i="13" s="1"/>
  <c r="L158" i="13"/>
  <c r="M158" i="13"/>
  <c r="N158" i="13"/>
  <c r="J159" i="13"/>
  <c r="K159" i="13" s="1"/>
  <c r="L159" i="13"/>
  <c r="M159" i="13"/>
  <c r="N159" i="13"/>
  <c r="J160" i="13"/>
  <c r="L160" i="13"/>
  <c r="M160" i="13"/>
  <c r="N160" i="13"/>
  <c r="J161" i="13"/>
  <c r="K161" i="13" s="1"/>
  <c r="O161" i="13" s="1"/>
  <c r="L161" i="13"/>
  <c r="M161" i="13"/>
  <c r="N161" i="13"/>
  <c r="J162" i="13"/>
  <c r="K162" i="13" s="1"/>
  <c r="L162" i="13"/>
  <c r="M162" i="13"/>
  <c r="N162" i="13"/>
  <c r="J163" i="13"/>
  <c r="K163" i="13" s="1"/>
  <c r="L163" i="13"/>
  <c r="M163" i="13"/>
  <c r="N163" i="13"/>
  <c r="J164" i="13"/>
  <c r="L164" i="13"/>
  <c r="M164" i="13"/>
  <c r="N164" i="13"/>
  <c r="J165" i="13"/>
  <c r="K165" i="13" s="1"/>
  <c r="L165" i="13"/>
  <c r="M165" i="13"/>
  <c r="N165" i="13"/>
  <c r="O165" i="13"/>
  <c r="J166" i="13"/>
  <c r="K166" i="13" s="1"/>
  <c r="L166" i="13"/>
  <c r="M166" i="13"/>
  <c r="N166" i="13"/>
  <c r="J167" i="13"/>
  <c r="K167" i="13" s="1"/>
  <c r="L167" i="13"/>
  <c r="M167" i="13"/>
  <c r="N167" i="13"/>
  <c r="J168" i="13"/>
  <c r="L168" i="13"/>
  <c r="M168" i="13"/>
  <c r="N168" i="13"/>
  <c r="J169" i="13"/>
  <c r="K169" i="13" s="1"/>
  <c r="L169" i="13"/>
  <c r="M169" i="13"/>
  <c r="N169" i="13"/>
  <c r="O169" i="13"/>
  <c r="J170" i="13"/>
  <c r="K170" i="13" s="1"/>
  <c r="L170" i="13"/>
  <c r="M170" i="13"/>
  <c r="N170" i="13"/>
  <c r="J171" i="13"/>
  <c r="K171" i="13" s="1"/>
  <c r="L171" i="13"/>
  <c r="M171" i="13"/>
  <c r="N171" i="13"/>
  <c r="J172" i="13"/>
  <c r="L172" i="13"/>
  <c r="M172" i="13"/>
  <c r="N172" i="13"/>
  <c r="J173" i="13"/>
  <c r="K173" i="13" s="1"/>
  <c r="O173" i="13" s="1"/>
  <c r="L173" i="13"/>
  <c r="M173" i="13"/>
  <c r="N173" i="13"/>
  <c r="J174" i="13"/>
  <c r="L174" i="13"/>
  <c r="M174" i="13"/>
  <c r="N174" i="13"/>
  <c r="J175" i="13"/>
  <c r="K175" i="13" s="1"/>
  <c r="L175" i="13"/>
  <c r="M175" i="13"/>
  <c r="N175" i="13"/>
  <c r="J176" i="13"/>
  <c r="K176" i="13"/>
  <c r="O176" i="13" s="1"/>
  <c r="L176" i="13"/>
  <c r="M176" i="13"/>
  <c r="N176" i="13"/>
  <c r="J177" i="13"/>
  <c r="K177" i="13" s="1"/>
  <c r="O177" i="13" s="1"/>
  <c r="L177" i="13"/>
  <c r="M177" i="13"/>
  <c r="N177" i="13"/>
  <c r="J178" i="13"/>
  <c r="L178" i="13"/>
  <c r="M178" i="13"/>
  <c r="N178" i="13"/>
  <c r="J179" i="13"/>
  <c r="K179" i="13" s="1"/>
  <c r="L179" i="13"/>
  <c r="M179" i="13"/>
  <c r="N179" i="13"/>
  <c r="J180" i="13"/>
  <c r="K180" i="13"/>
  <c r="O180" i="13" s="1"/>
  <c r="L180" i="13"/>
  <c r="M180" i="13"/>
  <c r="N180" i="13"/>
  <c r="J181" i="13"/>
  <c r="K181" i="13" s="1"/>
  <c r="O181" i="13" s="1"/>
  <c r="L181" i="13"/>
  <c r="M181" i="13"/>
  <c r="N181" i="13"/>
  <c r="J182" i="13"/>
  <c r="K182" i="13" s="1"/>
  <c r="L182" i="13"/>
  <c r="M182" i="13"/>
  <c r="N182" i="13"/>
  <c r="J183" i="13"/>
  <c r="K183" i="13" s="1"/>
  <c r="L183" i="13"/>
  <c r="M183" i="13"/>
  <c r="N183" i="13"/>
  <c r="J184" i="13"/>
  <c r="K184" i="13"/>
  <c r="O184" i="13" s="1"/>
  <c r="L184" i="13"/>
  <c r="M184" i="13"/>
  <c r="N184" i="13"/>
  <c r="J185" i="13"/>
  <c r="K185" i="13" s="1"/>
  <c r="O185" i="13" s="1"/>
  <c r="L185" i="13"/>
  <c r="M185" i="13"/>
  <c r="N185" i="13"/>
  <c r="J186" i="13"/>
  <c r="L186" i="13"/>
  <c r="M186" i="13"/>
  <c r="N186" i="13"/>
  <c r="J187" i="13"/>
  <c r="K187" i="13" s="1"/>
  <c r="L187" i="13"/>
  <c r="M187" i="13"/>
  <c r="N187" i="13"/>
  <c r="J188" i="13"/>
  <c r="K188" i="13"/>
  <c r="O188" i="13" s="1"/>
  <c r="L188" i="13"/>
  <c r="M188" i="13"/>
  <c r="N188" i="13"/>
  <c r="J189" i="13"/>
  <c r="K189" i="13" s="1"/>
  <c r="O189" i="13" s="1"/>
  <c r="L189" i="13"/>
  <c r="M189" i="13"/>
  <c r="N189" i="13"/>
  <c r="J190" i="13"/>
  <c r="K190" i="13" s="1"/>
  <c r="L190" i="13"/>
  <c r="M190" i="13"/>
  <c r="N190" i="13"/>
  <c r="J191" i="13"/>
  <c r="K191" i="13" s="1"/>
  <c r="L191" i="13"/>
  <c r="M191" i="13"/>
  <c r="N191" i="13"/>
  <c r="J192" i="13"/>
  <c r="K192" i="13"/>
  <c r="O192" i="13" s="1"/>
  <c r="L192" i="13"/>
  <c r="M192" i="13"/>
  <c r="N192" i="13"/>
  <c r="J193" i="13"/>
  <c r="K193" i="13" s="1"/>
  <c r="O193" i="13" s="1"/>
  <c r="L193" i="13"/>
  <c r="M193" i="13"/>
  <c r="N193" i="13"/>
  <c r="J194" i="13"/>
  <c r="L194" i="13"/>
  <c r="M194" i="13"/>
  <c r="N194" i="13"/>
  <c r="J195" i="13"/>
  <c r="K195" i="13" s="1"/>
  <c r="L195" i="13"/>
  <c r="M195" i="13"/>
  <c r="N195" i="13"/>
  <c r="J196" i="13"/>
  <c r="K196" i="13"/>
  <c r="O196" i="13" s="1"/>
  <c r="L196" i="13"/>
  <c r="M196" i="13"/>
  <c r="N196" i="13"/>
  <c r="J197" i="13"/>
  <c r="K197" i="13" s="1"/>
  <c r="O197" i="13" s="1"/>
  <c r="L197" i="13"/>
  <c r="M197" i="13"/>
  <c r="N197" i="13"/>
  <c r="J198" i="13"/>
  <c r="K198" i="13" s="1"/>
  <c r="L198" i="13"/>
  <c r="M198" i="13"/>
  <c r="N198" i="13"/>
  <c r="J199" i="13"/>
  <c r="K199" i="13" s="1"/>
  <c r="L199" i="13"/>
  <c r="M199" i="13"/>
  <c r="N199" i="13"/>
  <c r="J200" i="13"/>
  <c r="K200" i="13"/>
  <c r="O200" i="13" s="1"/>
  <c r="L200" i="13"/>
  <c r="M200" i="13"/>
  <c r="N200" i="13"/>
  <c r="J201" i="13"/>
  <c r="K201" i="13" s="1"/>
  <c r="O201" i="13" s="1"/>
  <c r="L201" i="13"/>
  <c r="M201" i="13"/>
  <c r="N201" i="13"/>
  <c r="J202" i="13"/>
  <c r="L202" i="13"/>
  <c r="M202" i="13"/>
  <c r="N202" i="13"/>
  <c r="J203" i="13"/>
  <c r="K203" i="13" s="1"/>
  <c r="L203" i="13"/>
  <c r="M203" i="13"/>
  <c r="N203" i="13"/>
  <c r="J204" i="13"/>
  <c r="K204" i="13"/>
  <c r="O204" i="13" s="1"/>
  <c r="L204" i="13"/>
  <c r="M204" i="13"/>
  <c r="N204" i="13"/>
  <c r="J205" i="13"/>
  <c r="K205" i="13" s="1"/>
  <c r="O205" i="13" s="1"/>
  <c r="L205" i="13"/>
  <c r="M205" i="13"/>
  <c r="N205" i="13"/>
  <c r="H23" i="24"/>
  <c r="H22" i="24"/>
  <c r="F10" i="21"/>
  <c r="J35" i="21"/>
  <c r="F10" i="26"/>
  <c r="J35" i="26"/>
  <c r="H24" i="24"/>
  <c r="J24" i="24"/>
  <c r="I24" i="24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165" i="13"/>
  <c r="AH165" i="13"/>
  <c r="AG165" i="13"/>
  <c r="AF165" i="13"/>
  <c r="AE165" i="13"/>
  <c r="AD165" i="13"/>
  <c r="AC165" i="13"/>
  <c r="AB165" i="13"/>
  <c r="AI164" i="13"/>
  <c r="AH164" i="13"/>
  <c r="AG164" i="13"/>
  <c r="AF164" i="13"/>
  <c r="AE164" i="13"/>
  <c r="AD164" i="13"/>
  <c r="AC164" i="13"/>
  <c r="AB164" i="13"/>
  <c r="AI163" i="13"/>
  <c r="AH163" i="13"/>
  <c r="AG163" i="13"/>
  <c r="AF163" i="13"/>
  <c r="AE163" i="13"/>
  <c r="AD163" i="13"/>
  <c r="AC163" i="13"/>
  <c r="AB163" i="13"/>
  <c r="AI162" i="13"/>
  <c r="AH162" i="13"/>
  <c r="AG162" i="13"/>
  <c r="AF162" i="13"/>
  <c r="AE162" i="13"/>
  <c r="AD162" i="13"/>
  <c r="AC162" i="13"/>
  <c r="AB162" i="13"/>
  <c r="AI161" i="13"/>
  <c r="AH161" i="13"/>
  <c r="AG161" i="13"/>
  <c r="AF161" i="13"/>
  <c r="AE161" i="13"/>
  <c r="AD161" i="13"/>
  <c r="AC161" i="13"/>
  <c r="AB161" i="13"/>
  <c r="AI160" i="13"/>
  <c r="AH160" i="13"/>
  <c r="AG160" i="13"/>
  <c r="AF160" i="13"/>
  <c r="AE160" i="13"/>
  <c r="AD160" i="13"/>
  <c r="AC160" i="13"/>
  <c r="AB160" i="13"/>
  <c r="AI159" i="13"/>
  <c r="AH159" i="13"/>
  <c r="AG159" i="13"/>
  <c r="AF159" i="13"/>
  <c r="AE159" i="13"/>
  <c r="AD159" i="13"/>
  <c r="AC159" i="13"/>
  <c r="AB159" i="13"/>
  <c r="AI158" i="13"/>
  <c r="AH158" i="13"/>
  <c r="AG158" i="13"/>
  <c r="AF158" i="13"/>
  <c r="AE158" i="13"/>
  <c r="AD158" i="13"/>
  <c r="AC158" i="13"/>
  <c r="AB158" i="13"/>
  <c r="AI157" i="13"/>
  <c r="AH157" i="13"/>
  <c r="AG157" i="13"/>
  <c r="AF157" i="13"/>
  <c r="AE157" i="13"/>
  <c r="AD157" i="13"/>
  <c r="AC157" i="13"/>
  <c r="AB157" i="13"/>
  <c r="AI156" i="13"/>
  <c r="AH156" i="13"/>
  <c r="AG156" i="13"/>
  <c r="AF156" i="13"/>
  <c r="AE156" i="13"/>
  <c r="AD156" i="13"/>
  <c r="AC156" i="13"/>
  <c r="AB156" i="13"/>
  <c r="AB47" i="13"/>
  <c r="AB63" i="13"/>
  <c r="AD63" i="13"/>
  <c r="AI5" i="13"/>
  <c r="AI205" i="18"/>
  <c r="AH205" i="18"/>
  <c r="AG205" i="18"/>
  <c r="AF205" i="18"/>
  <c r="AE205" i="18"/>
  <c r="AD205" i="18"/>
  <c r="AC205" i="18"/>
  <c r="AB205" i="18"/>
  <c r="AI204" i="18"/>
  <c r="AH204" i="18"/>
  <c r="AG204" i="18"/>
  <c r="AF204" i="18"/>
  <c r="AE204" i="18"/>
  <c r="AD204" i="18"/>
  <c r="AC204" i="18"/>
  <c r="AB204" i="18"/>
  <c r="AI203" i="18"/>
  <c r="AH203" i="18"/>
  <c r="AG203" i="18"/>
  <c r="AF203" i="18"/>
  <c r="AE203" i="18"/>
  <c r="AD203" i="18"/>
  <c r="AC203" i="18"/>
  <c r="AB203" i="18"/>
  <c r="AI202" i="18"/>
  <c r="AH202" i="18"/>
  <c r="AG202" i="18"/>
  <c r="AF202" i="18"/>
  <c r="AE202" i="18"/>
  <c r="AD202" i="18"/>
  <c r="AC202" i="18"/>
  <c r="AB202" i="18"/>
  <c r="AI201" i="18"/>
  <c r="AH201" i="18"/>
  <c r="AG201" i="18"/>
  <c r="AF201" i="18"/>
  <c r="AE201" i="18"/>
  <c r="AD201" i="18"/>
  <c r="AC201" i="18"/>
  <c r="AB201" i="18"/>
  <c r="AI200" i="18"/>
  <c r="AH200" i="18"/>
  <c r="AG200" i="18"/>
  <c r="AF200" i="18"/>
  <c r="AE200" i="18"/>
  <c r="AD200" i="18"/>
  <c r="AC200" i="18"/>
  <c r="AB200" i="18"/>
  <c r="AI199" i="18"/>
  <c r="AH199" i="18"/>
  <c r="AG199" i="18"/>
  <c r="AF199" i="18"/>
  <c r="AE199" i="18"/>
  <c r="AD199" i="18"/>
  <c r="AC199" i="18"/>
  <c r="AB199" i="18"/>
  <c r="AI198" i="18"/>
  <c r="AH198" i="18"/>
  <c r="AG198" i="18"/>
  <c r="AF198" i="18"/>
  <c r="AE198" i="18"/>
  <c r="AD198" i="18"/>
  <c r="AC198" i="18"/>
  <c r="AB198" i="18"/>
  <c r="AI197" i="18"/>
  <c r="AH197" i="18"/>
  <c r="AG197" i="18"/>
  <c r="AF197" i="18"/>
  <c r="AE197" i="18"/>
  <c r="AD197" i="18"/>
  <c r="AC197" i="18"/>
  <c r="AB197" i="18"/>
  <c r="AI196" i="18"/>
  <c r="AH196" i="18"/>
  <c r="AG196" i="18"/>
  <c r="AF196" i="18"/>
  <c r="AE196" i="18"/>
  <c r="AD196" i="18"/>
  <c r="AC196" i="18"/>
  <c r="AB196" i="18"/>
  <c r="AI195" i="18"/>
  <c r="AH195" i="18"/>
  <c r="AG195" i="18"/>
  <c r="AF195" i="18"/>
  <c r="AE195" i="18"/>
  <c r="AD195" i="18"/>
  <c r="AC195" i="18"/>
  <c r="AB195" i="18"/>
  <c r="AI194" i="18"/>
  <c r="AH194" i="18"/>
  <c r="AG194" i="18"/>
  <c r="AF194" i="18"/>
  <c r="AE194" i="18"/>
  <c r="AD194" i="18"/>
  <c r="AC194" i="18"/>
  <c r="AB194" i="18"/>
  <c r="AI193" i="18"/>
  <c r="AH193" i="18"/>
  <c r="AG193" i="18"/>
  <c r="AF193" i="18"/>
  <c r="AE193" i="18"/>
  <c r="AD193" i="18"/>
  <c r="AC193" i="18"/>
  <c r="AB193" i="18"/>
  <c r="AI192" i="18"/>
  <c r="AH192" i="18"/>
  <c r="AG192" i="18"/>
  <c r="AF192" i="18"/>
  <c r="AE192" i="18"/>
  <c r="AD192" i="18"/>
  <c r="AC192" i="18"/>
  <c r="AB192" i="18"/>
  <c r="AI191" i="18"/>
  <c r="AH191" i="18"/>
  <c r="AG191" i="18"/>
  <c r="AF191" i="18"/>
  <c r="AE191" i="18"/>
  <c r="AD191" i="18"/>
  <c r="AC191" i="18"/>
  <c r="AB191" i="18"/>
  <c r="AI190" i="18"/>
  <c r="AH190" i="18"/>
  <c r="AG190" i="18"/>
  <c r="AF190" i="18"/>
  <c r="AE190" i="18"/>
  <c r="AD190" i="18"/>
  <c r="AC190" i="18"/>
  <c r="AB190" i="18"/>
  <c r="AI189" i="18"/>
  <c r="AH189" i="18"/>
  <c r="AG189" i="18"/>
  <c r="AF189" i="18"/>
  <c r="AE189" i="18"/>
  <c r="AD189" i="18"/>
  <c r="AC189" i="18"/>
  <c r="AB189" i="18"/>
  <c r="AI188" i="18"/>
  <c r="AH188" i="18"/>
  <c r="AG188" i="18"/>
  <c r="AF188" i="18"/>
  <c r="AE188" i="18"/>
  <c r="AD188" i="18"/>
  <c r="AC188" i="18"/>
  <c r="AB188" i="18"/>
  <c r="AI187" i="18"/>
  <c r="AH187" i="18"/>
  <c r="AG187" i="18"/>
  <c r="AF187" i="18"/>
  <c r="AE187" i="18"/>
  <c r="AD187" i="18"/>
  <c r="AC187" i="18"/>
  <c r="AB187" i="18"/>
  <c r="AI186" i="18"/>
  <c r="AH186" i="18"/>
  <c r="AG186" i="18"/>
  <c r="AF186" i="18"/>
  <c r="AE186" i="18"/>
  <c r="AD186" i="18"/>
  <c r="AC186" i="18"/>
  <c r="AB186" i="18"/>
  <c r="AI185" i="18"/>
  <c r="AH185" i="18"/>
  <c r="AG185" i="18"/>
  <c r="AF185" i="18"/>
  <c r="AE185" i="18"/>
  <c r="AD185" i="18"/>
  <c r="AC185" i="18"/>
  <c r="AB185" i="18"/>
  <c r="AI184" i="18"/>
  <c r="AH184" i="18"/>
  <c r="AG184" i="18"/>
  <c r="AF184" i="18"/>
  <c r="AE184" i="18"/>
  <c r="AD184" i="18"/>
  <c r="AC184" i="18"/>
  <c r="AB184" i="18"/>
  <c r="AI183" i="18"/>
  <c r="AH183" i="18"/>
  <c r="AG183" i="18"/>
  <c r="AF183" i="18"/>
  <c r="AE183" i="18"/>
  <c r="AD183" i="18"/>
  <c r="AC183" i="18"/>
  <c r="AB183" i="18"/>
  <c r="AI182" i="18"/>
  <c r="AH182" i="18"/>
  <c r="AG182" i="18"/>
  <c r="AF182" i="18"/>
  <c r="AE182" i="18"/>
  <c r="AD182" i="18"/>
  <c r="AC182" i="18"/>
  <c r="AB182" i="18"/>
  <c r="AI181" i="18"/>
  <c r="AH181" i="18"/>
  <c r="AG181" i="18"/>
  <c r="AF181" i="18"/>
  <c r="AE181" i="18"/>
  <c r="AD181" i="18"/>
  <c r="AC181" i="18"/>
  <c r="AB181" i="18"/>
  <c r="AI180" i="18"/>
  <c r="AH180" i="18"/>
  <c r="AG180" i="18"/>
  <c r="AF180" i="18"/>
  <c r="AE180" i="18"/>
  <c r="AD180" i="18"/>
  <c r="AC180" i="18"/>
  <c r="AB180" i="18"/>
  <c r="AI179" i="18"/>
  <c r="AH179" i="18"/>
  <c r="AG179" i="18"/>
  <c r="AF179" i="18"/>
  <c r="AE179" i="18"/>
  <c r="AD179" i="18"/>
  <c r="AC179" i="18"/>
  <c r="AB179" i="18"/>
  <c r="AI178" i="18"/>
  <c r="AH178" i="18"/>
  <c r="AG178" i="18"/>
  <c r="AF178" i="18"/>
  <c r="AE178" i="18"/>
  <c r="AD178" i="18"/>
  <c r="AC178" i="18"/>
  <c r="AB178" i="18"/>
  <c r="AI177" i="18"/>
  <c r="AH177" i="18"/>
  <c r="AG177" i="18"/>
  <c r="AF177" i="18"/>
  <c r="AE177" i="18"/>
  <c r="AD177" i="18"/>
  <c r="AC177" i="18"/>
  <c r="AB177" i="18"/>
  <c r="AI176" i="18"/>
  <c r="AH176" i="18"/>
  <c r="AG176" i="18"/>
  <c r="AF176" i="18"/>
  <c r="AE176" i="18"/>
  <c r="AD176" i="18"/>
  <c r="AC176" i="18"/>
  <c r="AB176" i="18"/>
  <c r="AI175" i="18"/>
  <c r="AH175" i="18"/>
  <c r="AG175" i="18"/>
  <c r="AF175" i="18"/>
  <c r="AE175" i="18"/>
  <c r="AD175" i="18"/>
  <c r="AC175" i="18"/>
  <c r="AB175" i="18"/>
  <c r="AI174" i="18"/>
  <c r="AH174" i="18"/>
  <c r="AG174" i="18"/>
  <c r="AF174" i="18"/>
  <c r="AE174" i="18"/>
  <c r="AD174" i="18"/>
  <c r="AC174" i="18"/>
  <c r="AB174" i="18"/>
  <c r="AI173" i="18"/>
  <c r="AH173" i="18"/>
  <c r="AG173" i="18"/>
  <c r="AF173" i="18"/>
  <c r="AE173" i="18"/>
  <c r="AD173" i="18"/>
  <c r="AC173" i="18"/>
  <c r="AB173" i="18"/>
  <c r="AI172" i="18"/>
  <c r="AH172" i="18"/>
  <c r="AG172" i="18"/>
  <c r="AF172" i="18"/>
  <c r="AE172" i="18"/>
  <c r="AD172" i="18"/>
  <c r="AC172" i="18"/>
  <c r="AB172" i="18"/>
  <c r="AI171" i="18"/>
  <c r="AH171" i="18"/>
  <c r="AG171" i="18"/>
  <c r="AF171" i="18"/>
  <c r="AE171" i="18"/>
  <c r="AD171" i="18"/>
  <c r="AC171" i="18"/>
  <c r="AB171" i="18"/>
  <c r="AI170" i="18"/>
  <c r="AH170" i="18"/>
  <c r="AG170" i="18"/>
  <c r="AF170" i="18"/>
  <c r="AE170" i="18"/>
  <c r="AD170" i="18"/>
  <c r="AC170" i="18"/>
  <c r="AB170" i="18"/>
  <c r="AI169" i="18"/>
  <c r="AH169" i="18"/>
  <c r="AG169" i="18"/>
  <c r="AF169" i="18"/>
  <c r="AE169" i="18"/>
  <c r="AD169" i="18"/>
  <c r="AC169" i="18"/>
  <c r="AB169" i="18"/>
  <c r="AI168" i="18"/>
  <c r="AH168" i="18"/>
  <c r="AG168" i="18"/>
  <c r="AF168" i="18"/>
  <c r="AE168" i="18"/>
  <c r="AD168" i="18"/>
  <c r="AC168" i="18"/>
  <c r="AB168" i="18"/>
  <c r="AI167" i="18"/>
  <c r="AH167" i="18"/>
  <c r="AG167" i="18"/>
  <c r="AF167" i="18"/>
  <c r="AE167" i="18"/>
  <c r="AD167" i="18"/>
  <c r="AC167" i="18"/>
  <c r="AB167" i="18"/>
  <c r="AI166" i="18"/>
  <c r="AH166" i="18"/>
  <c r="AG166" i="18"/>
  <c r="AF166" i="18"/>
  <c r="AE166" i="18"/>
  <c r="AD166" i="18"/>
  <c r="AC166" i="18"/>
  <c r="AB166" i="18"/>
  <c r="AI165" i="18"/>
  <c r="AH165" i="18"/>
  <c r="AG165" i="18"/>
  <c r="AF165" i="18"/>
  <c r="AE165" i="18"/>
  <c r="AD165" i="18"/>
  <c r="AC165" i="18"/>
  <c r="AB165" i="18"/>
  <c r="AI164" i="18"/>
  <c r="AH164" i="18"/>
  <c r="AG164" i="18"/>
  <c r="AF164" i="18"/>
  <c r="AE164" i="18"/>
  <c r="AD164" i="18"/>
  <c r="AC164" i="18"/>
  <c r="AB164" i="18"/>
  <c r="AI163" i="18"/>
  <c r="AH163" i="18"/>
  <c r="AG163" i="18"/>
  <c r="AF163" i="18"/>
  <c r="AE163" i="18"/>
  <c r="AD163" i="18"/>
  <c r="AC163" i="18"/>
  <c r="AB163" i="18"/>
  <c r="AI162" i="18"/>
  <c r="AH162" i="18"/>
  <c r="AG162" i="18"/>
  <c r="AF162" i="18"/>
  <c r="AE162" i="18"/>
  <c r="AD162" i="18"/>
  <c r="AC162" i="18"/>
  <c r="AB162" i="18"/>
  <c r="AI161" i="18"/>
  <c r="AH161" i="18"/>
  <c r="AG161" i="18"/>
  <c r="AF161" i="18"/>
  <c r="AE161" i="18"/>
  <c r="AD161" i="18"/>
  <c r="AC161" i="18"/>
  <c r="AB161" i="18"/>
  <c r="AI160" i="18"/>
  <c r="AH160" i="18"/>
  <c r="AG160" i="18"/>
  <c r="AF160" i="18"/>
  <c r="AE160" i="18"/>
  <c r="AD160" i="18"/>
  <c r="AC160" i="18"/>
  <c r="AB160" i="18"/>
  <c r="AI159" i="18"/>
  <c r="AH159" i="18"/>
  <c r="AG159" i="18"/>
  <c r="AF159" i="18"/>
  <c r="AE159" i="18"/>
  <c r="AD159" i="18"/>
  <c r="AC159" i="18"/>
  <c r="AB159" i="18"/>
  <c r="AI158" i="18"/>
  <c r="AH158" i="18"/>
  <c r="AG158" i="18"/>
  <c r="AF158" i="18"/>
  <c r="AE158" i="18"/>
  <c r="AD158" i="18"/>
  <c r="AC158" i="18"/>
  <c r="AB158" i="18"/>
  <c r="AI157" i="18"/>
  <c r="AH157" i="18"/>
  <c r="AG157" i="18"/>
  <c r="AF157" i="18"/>
  <c r="AE157" i="18"/>
  <c r="AD157" i="18"/>
  <c r="AC157" i="18"/>
  <c r="AB157" i="18"/>
  <c r="AI156" i="18"/>
  <c r="AH156" i="18"/>
  <c r="AG156" i="18"/>
  <c r="AF156" i="18"/>
  <c r="AE156" i="18"/>
  <c r="AD156" i="18"/>
  <c r="AC156" i="18"/>
  <c r="AB156" i="18"/>
  <c r="AI155" i="18"/>
  <c r="AH155" i="18"/>
  <c r="AG155" i="18"/>
  <c r="AF155" i="18"/>
  <c r="AE155" i="18"/>
  <c r="AD155" i="18"/>
  <c r="AC155" i="18"/>
  <c r="AB155" i="18"/>
  <c r="AI154" i="18"/>
  <c r="AH154" i="18"/>
  <c r="AG154" i="18"/>
  <c r="AF154" i="18"/>
  <c r="AE154" i="18"/>
  <c r="AD154" i="18"/>
  <c r="AC154" i="18"/>
  <c r="AB154" i="18"/>
  <c r="AI153" i="18"/>
  <c r="AH153" i="18"/>
  <c r="AG153" i="18"/>
  <c r="AF153" i="18"/>
  <c r="AE153" i="18"/>
  <c r="AD153" i="18"/>
  <c r="AC153" i="18"/>
  <c r="AB153" i="18"/>
  <c r="AI152" i="18"/>
  <c r="AH152" i="18"/>
  <c r="AG152" i="18"/>
  <c r="AF152" i="18"/>
  <c r="AE152" i="18"/>
  <c r="AD152" i="18"/>
  <c r="AC152" i="18"/>
  <c r="AB152" i="18"/>
  <c r="AI151" i="18"/>
  <c r="AH151" i="18"/>
  <c r="AG151" i="18"/>
  <c r="AF151" i="18"/>
  <c r="AE151" i="18"/>
  <c r="AD151" i="18"/>
  <c r="AC151" i="18"/>
  <c r="AB151" i="18"/>
  <c r="AI150" i="18"/>
  <c r="AH150" i="18"/>
  <c r="AG150" i="18"/>
  <c r="AF150" i="18"/>
  <c r="AE150" i="18"/>
  <c r="AD150" i="18"/>
  <c r="AC150" i="18"/>
  <c r="AB150" i="18"/>
  <c r="AI149" i="18"/>
  <c r="AH149" i="18"/>
  <c r="AG149" i="18"/>
  <c r="AF149" i="18"/>
  <c r="AE149" i="18"/>
  <c r="AD149" i="18"/>
  <c r="AC149" i="18"/>
  <c r="AB149" i="18"/>
  <c r="AI148" i="18"/>
  <c r="AH148" i="18"/>
  <c r="AG148" i="18"/>
  <c r="AF148" i="18"/>
  <c r="AE148" i="18"/>
  <c r="AD148" i="18"/>
  <c r="AC148" i="18"/>
  <c r="AB148" i="18"/>
  <c r="AI147" i="18"/>
  <c r="AH147" i="18"/>
  <c r="AG147" i="18"/>
  <c r="AF147" i="18"/>
  <c r="AE147" i="18"/>
  <c r="AD147" i="18"/>
  <c r="AC147" i="18"/>
  <c r="AB147" i="18"/>
  <c r="AI146" i="18"/>
  <c r="AH146" i="18"/>
  <c r="AG146" i="18"/>
  <c r="AF146" i="18"/>
  <c r="AE146" i="18"/>
  <c r="AD146" i="18"/>
  <c r="AC146" i="18"/>
  <c r="AB146" i="18"/>
  <c r="AI145" i="18"/>
  <c r="AH145" i="18"/>
  <c r="AG145" i="18"/>
  <c r="AF145" i="18"/>
  <c r="AE145" i="18"/>
  <c r="AD145" i="18"/>
  <c r="AC145" i="18"/>
  <c r="AB145" i="18"/>
  <c r="AI144" i="18"/>
  <c r="AH144" i="18"/>
  <c r="AG144" i="18"/>
  <c r="AF144" i="18"/>
  <c r="AE144" i="18"/>
  <c r="AD144" i="18"/>
  <c r="AC144" i="18"/>
  <c r="AB144" i="18"/>
  <c r="AI143" i="18"/>
  <c r="AH143" i="18"/>
  <c r="AG143" i="18"/>
  <c r="AF143" i="18"/>
  <c r="AE143" i="18"/>
  <c r="AD143" i="18"/>
  <c r="AC143" i="18"/>
  <c r="AB143" i="18"/>
  <c r="AI142" i="18"/>
  <c r="AH142" i="18"/>
  <c r="AG142" i="18"/>
  <c r="AF142" i="18"/>
  <c r="AE142" i="18"/>
  <c r="AD142" i="18"/>
  <c r="AC142" i="18"/>
  <c r="AB142" i="18"/>
  <c r="AI141" i="18"/>
  <c r="AH141" i="18"/>
  <c r="AG141" i="18"/>
  <c r="AF141" i="18"/>
  <c r="AE141" i="18"/>
  <c r="AD141" i="18"/>
  <c r="AC141" i="18"/>
  <c r="AB141" i="18"/>
  <c r="AI140" i="18"/>
  <c r="AH140" i="18"/>
  <c r="AG140" i="18"/>
  <c r="AF140" i="18"/>
  <c r="AE140" i="18"/>
  <c r="AD140" i="18"/>
  <c r="AC140" i="18"/>
  <c r="AB140" i="18"/>
  <c r="AI139" i="18"/>
  <c r="AH139" i="18"/>
  <c r="AG139" i="18"/>
  <c r="AF139" i="18"/>
  <c r="AE139" i="18"/>
  <c r="AD139" i="18"/>
  <c r="AC139" i="18"/>
  <c r="AB139" i="18"/>
  <c r="AI138" i="18"/>
  <c r="AH138" i="18"/>
  <c r="AG138" i="18"/>
  <c r="AF138" i="18"/>
  <c r="AE138" i="18"/>
  <c r="AD138" i="18"/>
  <c r="AC138" i="18"/>
  <c r="AB138" i="18"/>
  <c r="AI137" i="18"/>
  <c r="AH137" i="18"/>
  <c r="AG137" i="18"/>
  <c r="AF137" i="18"/>
  <c r="AE137" i="18"/>
  <c r="AD137" i="18"/>
  <c r="AC137" i="18"/>
  <c r="AB137" i="18"/>
  <c r="AI136" i="18"/>
  <c r="AH136" i="18"/>
  <c r="AG136" i="18"/>
  <c r="AF136" i="18"/>
  <c r="AE136" i="18"/>
  <c r="AD136" i="18"/>
  <c r="AC136" i="18"/>
  <c r="AB136" i="18"/>
  <c r="AI135" i="18"/>
  <c r="AH135" i="18"/>
  <c r="AG135" i="18"/>
  <c r="AF135" i="18"/>
  <c r="AE135" i="18"/>
  <c r="AD135" i="18"/>
  <c r="AC135" i="18"/>
  <c r="AB135" i="18"/>
  <c r="AI134" i="18"/>
  <c r="AH134" i="18"/>
  <c r="AG134" i="18"/>
  <c r="AF134" i="18"/>
  <c r="AE134" i="18"/>
  <c r="AD134" i="18"/>
  <c r="AC134" i="18"/>
  <c r="AB134" i="18"/>
  <c r="AI133" i="18"/>
  <c r="AH133" i="18"/>
  <c r="AG133" i="18"/>
  <c r="AF133" i="18"/>
  <c r="AE133" i="18"/>
  <c r="AD133" i="18"/>
  <c r="AC133" i="18"/>
  <c r="AB133" i="18"/>
  <c r="AI132" i="18"/>
  <c r="AH132" i="18"/>
  <c r="AG132" i="18"/>
  <c r="AF132" i="18"/>
  <c r="AE132" i="18"/>
  <c r="AD132" i="18"/>
  <c r="AC132" i="18"/>
  <c r="AB132" i="18"/>
  <c r="AI131" i="18"/>
  <c r="AH131" i="18"/>
  <c r="AG131" i="18"/>
  <c r="AF131" i="18"/>
  <c r="AE131" i="18"/>
  <c r="AD131" i="18"/>
  <c r="AC131" i="18"/>
  <c r="AB131" i="18"/>
  <c r="AI130" i="18"/>
  <c r="AH130" i="18"/>
  <c r="AG130" i="18"/>
  <c r="AF130" i="18"/>
  <c r="AE130" i="18"/>
  <c r="AD130" i="18"/>
  <c r="AC130" i="18"/>
  <c r="AB130" i="18"/>
  <c r="AI129" i="18"/>
  <c r="AH129" i="18"/>
  <c r="AG129" i="18"/>
  <c r="AF129" i="18"/>
  <c r="AE129" i="18"/>
  <c r="AD129" i="18"/>
  <c r="AC129" i="18"/>
  <c r="AB129" i="18"/>
  <c r="AI128" i="18"/>
  <c r="AH128" i="18"/>
  <c r="AG128" i="18"/>
  <c r="AF128" i="18"/>
  <c r="AE128" i="18"/>
  <c r="AD128" i="18"/>
  <c r="AC128" i="18"/>
  <c r="AB128" i="18"/>
  <c r="AI127" i="18"/>
  <c r="AH127" i="18"/>
  <c r="AG127" i="18"/>
  <c r="AF127" i="18"/>
  <c r="AE127" i="18"/>
  <c r="AD127" i="18"/>
  <c r="AC127" i="18"/>
  <c r="AB127" i="18"/>
  <c r="AI126" i="18"/>
  <c r="AH126" i="18"/>
  <c r="AG126" i="18"/>
  <c r="AF126" i="18"/>
  <c r="AE126" i="18"/>
  <c r="AD126" i="18"/>
  <c r="AC126" i="18"/>
  <c r="AB126" i="18"/>
  <c r="AI125" i="18"/>
  <c r="AH125" i="18"/>
  <c r="AG125" i="18"/>
  <c r="AF125" i="18"/>
  <c r="AE125" i="18"/>
  <c r="AD125" i="18"/>
  <c r="AC125" i="18"/>
  <c r="AB125" i="18"/>
  <c r="AI124" i="18"/>
  <c r="AH124" i="18"/>
  <c r="AG124" i="18"/>
  <c r="AF124" i="18"/>
  <c r="AE124" i="18"/>
  <c r="AD124" i="18"/>
  <c r="AC124" i="18"/>
  <c r="AB124" i="18"/>
  <c r="AI123" i="18"/>
  <c r="AH123" i="18"/>
  <c r="AG123" i="18"/>
  <c r="AF123" i="18"/>
  <c r="AE123" i="18"/>
  <c r="AD123" i="18"/>
  <c r="AC123" i="18"/>
  <c r="AB123" i="18"/>
  <c r="AI122" i="18"/>
  <c r="AH122" i="18"/>
  <c r="AG122" i="18"/>
  <c r="AF122" i="18"/>
  <c r="AE122" i="18"/>
  <c r="AD122" i="18"/>
  <c r="AC122" i="18"/>
  <c r="AB122" i="18"/>
  <c r="AI121" i="18"/>
  <c r="AH121" i="18"/>
  <c r="AG121" i="18"/>
  <c r="AF121" i="18"/>
  <c r="AE121" i="18"/>
  <c r="AD121" i="18"/>
  <c r="AC121" i="18"/>
  <c r="AB121" i="18"/>
  <c r="AI120" i="18"/>
  <c r="AH120" i="18"/>
  <c r="AG120" i="18"/>
  <c r="AF120" i="18"/>
  <c r="AE120" i="18"/>
  <c r="AD120" i="18"/>
  <c r="AC120" i="18"/>
  <c r="AB120" i="18"/>
  <c r="AI119" i="18"/>
  <c r="AH119" i="18"/>
  <c r="AG119" i="18"/>
  <c r="AF119" i="18"/>
  <c r="AE119" i="18"/>
  <c r="AD119" i="18"/>
  <c r="AC119" i="18"/>
  <c r="AB119" i="18"/>
  <c r="AI118" i="18"/>
  <c r="AH118" i="18"/>
  <c r="AG118" i="18"/>
  <c r="AF118" i="18"/>
  <c r="AE118" i="18"/>
  <c r="AD118" i="18"/>
  <c r="AC118" i="18"/>
  <c r="AB118" i="18"/>
  <c r="AI117" i="18"/>
  <c r="AH117" i="18"/>
  <c r="AG117" i="18"/>
  <c r="AF117" i="18"/>
  <c r="AE117" i="18"/>
  <c r="AD117" i="18"/>
  <c r="AC117" i="18"/>
  <c r="AB117" i="18"/>
  <c r="AI116" i="18"/>
  <c r="AH116" i="18"/>
  <c r="AG116" i="18"/>
  <c r="AF116" i="18"/>
  <c r="AE116" i="18"/>
  <c r="AD116" i="18"/>
  <c r="AC116" i="18"/>
  <c r="AB116" i="18"/>
  <c r="AI115" i="18"/>
  <c r="AH115" i="18"/>
  <c r="AG115" i="18"/>
  <c r="AF115" i="18"/>
  <c r="AE115" i="18"/>
  <c r="AD115" i="18"/>
  <c r="AC115" i="18"/>
  <c r="AB115" i="18"/>
  <c r="AI114" i="18"/>
  <c r="AH114" i="18"/>
  <c r="AG114" i="18"/>
  <c r="AF114" i="18"/>
  <c r="AE114" i="18"/>
  <c r="AD114" i="18"/>
  <c r="AC114" i="18"/>
  <c r="AB114" i="18"/>
  <c r="AI113" i="18"/>
  <c r="AH113" i="18"/>
  <c r="AG113" i="18"/>
  <c r="AF113" i="18"/>
  <c r="AE113" i="18"/>
  <c r="AD113" i="18"/>
  <c r="AC113" i="18"/>
  <c r="AB113" i="18"/>
  <c r="AI112" i="18"/>
  <c r="AH112" i="18"/>
  <c r="AG112" i="18"/>
  <c r="AF112" i="18"/>
  <c r="AE112" i="18"/>
  <c r="AD112" i="18"/>
  <c r="AC112" i="18"/>
  <c r="AB112" i="18"/>
  <c r="AI111" i="18"/>
  <c r="AH111" i="18"/>
  <c r="AG111" i="18"/>
  <c r="AF111" i="18"/>
  <c r="AE111" i="18"/>
  <c r="AD111" i="18"/>
  <c r="AC111" i="18"/>
  <c r="AB111" i="18"/>
  <c r="AI110" i="18"/>
  <c r="AH110" i="18"/>
  <c r="AG110" i="18"/>
  <c r="AF110" i="18"/>
  <c r="AE110" i="18"/>
  <c r="AD110" i="18"/>
  <c r="AC110" i="18"/>
  <c r="AB110" i="18"/>
  <c r="AI109" i="18"/>
  <c r="AH109" i="18"/>
  <c r="AG109" i="18"/>
  <c r="AF109" i="18"/>
  <c r="AE109" i="18"/>
  <c r="AD109" i="18"/>
  <c r="AC109" i="18"/>
  <c r="AB109" i="18"/>
  <c r="AI108" i="18"/>
  <c r="AH108" i="18"/>
  <c r="AG108" i="18"/>
  <c r="AF108" i="18"/>
  <c r="AE108" i="18"/>
  <c r="AD108" i="18"/>
  <c r="AC108" i="18"/>
  <c r="AB108" i="18"/>
  <c r="AI107" i="18"/>
  <c r="AH107" i="18"/>
  <c r="AG107" i="18"/>
  <c r="AF107" i="18"/>
  <c r="AE107" i="18"/>
  <c r="AD107" i="18"/>
  <c r="AC107" i="18"/>
  <c r="AB107" i="18"/>
  <c r="AI106" i="18"/>
  <c r="AH106" i="18"/>
  <c r="AG106" i="18"/>
  <c r="AF106" i="18"/>
  <c r="AE106" i="18"/>
  <c r="AD106" i="18"/>
  <c r="AC106" i="18"/>
  <c r="AB106" i="18"/>
  <c r="AI105" i="18"/>
  <c r="AH105" i="18"/>
  <c r="AG105" i="18"/>
  <c r="AF105" i="18"/>
  <c r="AE105" i="18"/>
  <c r="AD105" i="18"/>
  <c r="AC105" i="18"/>
  <c r="AB105" i="18"/>
  <c r="AI104" i="18"/>
  <c r="AH104" i="18"/>
  <c r="AG104" i="18"/>
  <c r="AF104" i="18"/>
  <c r="AE104" i="18"/>
  <c r="AD104" i="18"/>
  <c r="AC104" i="18"/>
  <c r="AB104" i="18"/>
  <c r="AI103" i="18"/>
  <c r="AH103" i="18"/>
  <c r="AG103" i="18"/>
  <c r="AF103" i="18"/>
  <c r="AE103" i="18"/>
  <c r="AD103" i="18"/>
  <c r="AC103" i="18"/>
  <c r="AB103" i="18"/>
  <c r="AI102" i="18"/>
  <c r="AH102" i="18"/>
  <c r="AG102" i="18"/>
  <c r="AF102" i="18"/>
  <c r="AE102" i="18"/>
  <c r="AD102" i="18"/>
  <c r="AC102" i="18"/>
  <c r="AB102" i="18"/>
  <c r="AI101" i="18"/>
  <c r="AH101" i="18"/>
  <c r="AG101" i="18"/>
  <c r="AF101" i="18"/>
  <c r="AE101" i="18"/>
  <c r="AD101" i="18"/>
  <c r="AC101" i="18"/>
  <c r="AB101" i="18"/>
  <c r="AI100" i="18"/>
  <c r="AH100" i="18"/>
  <c r="AG100" i="18"/>
  <c r="AF100" i="18"/>
  <c r="AE100" i="18"/>
  <c r="AD100" i="18"/>
  <c r="AC100" i="18"/>
  <c r="AB100" i="18"/>
  <c r="AI99" i="18"/>
  <c r="AH99" i="18"/>
  <c r="AG99" i="18"/>
  <c r="AF99" i="18"/>
  <c r="AE99" i="18"/>
  <c r="AD99" i="18"/>
  <c r="AC99" i="18"/>
  <c r="AB99" i="18"/>
  <c r="AI98" i="18"/>
  <c r="AH98" i="18"/>
  <c r="AG98" i="18"/>
  <c r="AF98" i="18"/>
  <c r="AE98" i="18"/>
  <c r="AD98" i="18"/>
  <c r="AC98" i="18"/>
  <c r="AB98" i="18"/>
  <c r="AI97" i="18"/>
  <c r="AH97" i="18"/>
  <c r="AG97" i="18"/>
  <c r="AF97" i="18"/>
  <c r="AE97" i="18"/>
  <c r="AD97" i="18"/>
  <c r="AC97" i="18"/>
  <c r="AB97" i="18"/>
  <c r="AI96" i="18"/>
  <c r="AH96" i="18"/>
  <c r="AG96" i="18"/>
  <c r="AF96" i="18"/>
  <c r="AE96" i="18"/>
  <c r="AD96" i="18"/>
  <c r="AC96" i="18"/>
  <c r="AB96" i="18"/>
  <c r="AB40" i="18"/>
  <c r="AC40" i="18"/>
  <c r="AE40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AI95" i="19"/>
  <c r="AH95" i="19"/>
  <c r="AG95" i="19"/>
  <c r="AF95" i="19"/>
  <c r="AE95" i="19"/>
  <c r="AD95" i="19"/>
  <c r="AC95" i="19"/>
  <c r="AB95" i="19"/>
  <c r="AI94" i="19"/>
  <c r="AH94" i="19"/>
  <c r="AG94" i="19"/>
  <c r="AF94" i="19"/>
  <c r="AE94" i="19"/>
  <c r="AD94" i="19"/>
  <c r="AC94" i="19"/>
  <c r="AB94" i="19"/>
  <c r="AI93" i="19"/>
  <c r="AH93" i="19"/>
  <c r="AG93" i="19"/>
  <c r="AF93" i="19"/>
  <c r="AE93" i="19"/>
  <c r="AD93" i="19"/>
  <c r="AC93" i="19"/>
  <c r="AB93" i="19"/>
  <c r="AI92" i="19"/>
  <c r="AH92" i="19"/>
  <c r="AG92" i="19"/>
  <c r="AF92" i="19"/>
  <c r="AE92" i="19"/>
  <c r="AD92" i="19"/>
  <c r="AC92" i="19"/>
  <c r="AB92" i="19"/>
  <c r="AI91" i="19"/>
  <c r="AH91" i="19"/>
  <c r="AG91" i="19"/>
  <c r="AF91" i="19"/>
  <c r="AE91" i="19"/>
  <c r="AD91" i="19"/>
  <c r="AC91" i="19"/>
  <c r="AB91" i="19"/>
  <c r="AI90" i="19"/>
  <c r="AH90" i="19"/>
  <c r="AG90" i="19"/>
  <c r="AF90" i="19"/>
  <c r="AE90" i="19"/>
  <c r="AD90" i="19"/>
  <c r="AC90" i="19"/>
  <c r="AB90" i="19"/>
  <c r="AI89" i="19"/>
  <c r="AH89" i="19"/>
  <c r="AG89" i="19"/>
  <c r="AF89" i="19"/>
  <c r="AE89" i="19"/>
  <c r="AD89" i="19"/>
  <c r="AC89" i="19"/>
  <c r="AB89" i="19"/>
  <c r="AI88" i="19"/>
  <c r="AH88" i="19"/>
  <c r="AG88" i="19"/>
  <c r="AF88" i="19"/>
  <c r="AE88" i="19"/>
  <c r="AD88" i="19"/>
  <c r="AC88" i="19"/>
  <c r="AB88" i="19"/>
  <c r="AI87" i="19"/>
  <c r="AH87" i="19"/>
  <c r="AG87" i="19"/>
  <c r="AF87" i="19"/>
  <c r="AE87" i="19"/>
  <c r="AD87" i="19"/>
  <c r="AC87" i="19"/>
  <c r="AB87" i="19"/>
  <c r="AI86" i="19"/>
  <c r="AH86" i="19"/>
  <c r="AG86" i="19"/>
  <c r="AF86" i="19"/>
  <c r="AE86" i="19"/>
  <c r="AD86" i="19"/>
  <c r="AC86" i="19"/>
  <c r="AB86" i="19"/>
  <c r="AI85" i="19"/>
  <c r="AH85" i="19"/>
  <c r="AG85" i="19"/>
  <c r="AF85" i="19"/>
  <c r="AE85" i="19"/>
  <c r="AD85" i="19"/>
  <c r="AC85" i="19"/>
  <c r="AB85" i="19"/>
  <c r="AI84" i="19"/>
  <c r="AH84" i="19"/>
  <c r="AG84" i="19"/>
  <c r="AF84" i="19"/>
  <c r="AE84" i="19"/>
  <c r="AD84" i="19"/>
  <c r="AC84" i="19"/>
  <c r="AB84" i="19"/>
  <c r="AI83" i="19"/>
  <c r="AH83" i="19"/>
  <c r="AG83" i="19"/>
  <c r="AF83" i="19"/>
  <c r="AE83" i="19"/>
  <c r="AD83" i="19"/>
  <c r="AC83" i="19"/>
  <c r="AB83" i="19"/>
  <c r="AI82" i="19"/>
  <c r="AH82" i="19"/>
  <c r="AG82" i="19"/>
  <c r="AF82" i="19"/>
  <c r="AE82" i="19"/>
  <c r="AD82" i="19"/>
  <c r="AC82" i="19"/>
  <c r="AB82" i="19"/>
  <c r="AI81" i="19"/>
  <c r="AH81" i="19"/>
  <c r="AG81" i="19"/>
  <c r="AF81" i="19"/>
  <c r="AE81" i="19"/>
  <c r="AD81" i="19"/>
  <c r="AC81" i="19"/>
  <c r="AB81" i="19"/>
  <c r="AI80" i="19"/>
  <c r="AH80" i="19"/>
  <c r="AG80" i="19"/>
  <c r="AF80" i="19"/>
  <c r="AE80" i="19"/>
  <c r="AD80" i="19"/>
  <c r="AC80" i="19"/>
  <c r="AB80" i="19"/>
  <c r="AI79" i="19"/>
  <c r="AH79" i="19"/>
  <c r="AG79" i="19"/>
  <c r="AF79" i="19"/>
  <c r="AE79" i="19"/>
  <c r="AD79" i="19"/>
  <c r="AC79" i="19"/>
  <c r="AB79" i="19"/>
  <c r="AI78" i="19"/>
  <c r="AH78" i="19"/>
  <c r="AG78" i="19"/>
  <c r="AF78" i="19"/>
  <c r="AE78" i="19"/>
  <c r="AD78" i="19"/>
  <c r="AC78" i="19"/>
  <c r="AB78" i="19"/>
  <c r="AI77" i="19"/>
  <c r="AH77" i="19"/>
  <c r="AG77" i="19"/>
  <c r="AF77" i="19"/>
  <c r="AE77" i="19"/>
  <c r="AD77" i="19"/>
  <c r="AC77" i="19"/>
  <c r="AB77" i="19"/>
  <c r="AI76" i="19"/>
  <c r="AH76" i="19"/>
  <c r="AG76" i="19"/>
  <c r="AF76" i="19"/>
  <c r="AE76" i="19"/>
  <c r="AD76" i="19"/>
  <c r="AC76" i="19"/>
  <c r="AB76" i="19"/>
  <c r="AI75" i="19"/>
  <c r="AH75" i="19"/>
  <c r="AG75" i="19"/>
  <c r="AF75" i="19"/>
  <c r="AE75" i="19"/>
  <c r="AD75" i="19"/>
  <c r="AC75" i="19"/>
  <c r="AB75" i="19"/>
  <c r="AI74" i="19"/>
  <c r="AH74" i="19"/>
  <c r="AG74" i="19"/>
  <c r="AF74" i="19"/>
  <c r="AE74" i="19"/>
  <c r="AD74" i="19"/>
  <c r="AC74" i="19"/>
  <c r="AB74" i="19"/>
  <c r="AI73" i="19"/>
  <c r="AH73" i="19"/>
  <c r="AG73" i="19"/>
  <c r="AF73" i="19"/>
  <c r="AE73" i="19"/>
  <c r="AD73" i="19"/>
  <c r="AC73" i="19"/>
  <c r="AB73" i="19"/>
  <c r="AI72" i="19"/>
  <c r="AH72" i="19"/>
  <c r="AG72" i="19"/>
  <c r="AF72" i="19"/>
  <c r="AE72" i="19"/>
  <c r="AD72" i="19"/>
  <c r="AC72" i="19"/>
  <c r="AB72" i="19"/>
  <c r="AI71" i="19"/>
  <c r="AH71" i="19"/>
  <c r="AG71" i="19"/>
  <c r="AF71" i="19"/>
  <c r="AE71" i="19"/>
  <c r="AD71" i="19"/>
  <c r="AC71" i="19"/>
  <c r="AB71" i="19"/>
  <c r="AI70" i="19"/>
  <c r="AH70" i="19"/>
  <c r="AG70" i="19"/>
  <c r="AF70" i="19"/>
  <c r="AE70" i="19"/>
  <c r="AD70" i="19"/>
  <c r="AC70" i="19"/>
  <c r="AB70" i="19"/>
  <c r="AI69" i="19"/>
  <c r="AH69" i="19"/>
  <c r="AG69" i="19"/>
  <c r="AF69" i="19"/>
  <c r="AE69" i="19"/>
  <c r="AD69" i="19"/>
  <c r="AC69" i="19"/>
  <c r="AB69" i="19"/>
  <c r="AI68" i="19"/>
  <c r="AH68" i="19"/>
  <c r="AG68" i="19"/>
  <c r="AF68" i="19"/>
  <c r="AE68" i="19"/>
  <c r="AD68" i="19"/>
  <c r="AC68" i="19"/>
  <c r="AB68" i="19"/>
  <c r="AI67" i="19"/>
  <c r="AH67" i="19"/>
  <c r="AG67" i="19"/>
  <c r="AF67" i="19"/>
  <c r="AE67" i="19"/>
  <c r="AD67" i="19"/>
  <c r="AC67" i="19"/>
  <c r="AB67" i="19"/>
  <c r="AI66" i="19"/>
  <c r="AH66" i="19"/>
  <c r="AG66" i="19"/>
  <c r="AF66" i="19"/>
  <c r="AE66" i="19"/>
  <c r="AD66" i="19"/>
  <c r="AC66" i="19"/>
  <c r="AB66" i="19"/>
  <c r="AB64" i="19"/>
  <c r="AB63" i="19"/>
  <c r="AB62" i="19"/>
  <c r="AB61" i="19"/>
  <c r="AB60" i="19"/>
  <c r="AB59" i="19"/>
  <c r="AB58" i="19"/>
  <c r="AB57" i="19"/>
  <c r="AB56" i="19"/>
  <c r="AB55" i="19"/>
  <c r="AB54" i="19"/>
  <c r="AB53" i="19"/>
  <c r="AB52" i="19"/>
  <c r="AB51" i="19"/>
  <c r="AC37" i="19"/>
  <c r="AC39" i="19"/>
  <c r="AB40" i="19"/>
  <c r="AC40" i="19"/>
  <c r="AC41" i="19"/>
  <c r="AC43" i="19"/>
  <c r="AB45" i="19"/>
  <c r="AC45" i="19"/>
  <c r="AC47" i="19"/>
  <c r="AC49" i="19"/>
  <c r="AD39" i="19"/>
  <c r="AD40" i="19"/>
  <c r="AD43" i="19"/>
  <c r="AD45" i="19"/>
  <c r="AD47" i="19"/>
  <c r="AE38" i="19"/>
  <c r="AE40" i="19"/>
  <c r="AE42" i="19"/>
  <c r="AE45" i="19"/>
  <c r="AE46" i="19"/>
  <c r="AE50" i="19"/>
  <c r="AI5" i="19"/>
  <c r="AC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AI85" i="20"/>
  <c r="AH85" i="20"/>
  <c r="AG85" i="20"/>
  <c r="AF85" i="20"/>
  <c r="AE85" i="20"/>
  <c r="AD85" i="20"/>
  <c r="AC85" i="20"/>
  <c r="AB85" i="20"/>
  <c r="AI84" i="20"/>
  <c r="AH84" i="20"/>
  <c r="AG84" i="20"/>
  <c r="AF84" i="20"/>
  <c r="AE84" i="20"/>
  <c r="AD84" i="20"/>
  <c r="AC84" i="20"/>
  <c r="AB84" i="20"/>
  <c r="AI83" i="20"/>
  <c r="AH83" i="20"/>
  <c r="AG83" i="20"/>
  <c r="AF83" i="20"/>
  <c r="AE83" i="20"/>
  <c r="AD83" i="20"/>
  <c r="AC83" i="20"/>
  <c r="AB83" i="20"/>
  <c r="AI82" i="20"/>
  <c r="AH82" i="20"/>
  <c r="AG82" i="20"/>
  <c r="AF82" i="20"/>
  <c r="AE82" i="20"/>
  <c r="AD82" i="20"/>
  <c r="AC82" i="20"/>
  <c r="AB82" i="20"/>
  <c r="AI81" i="20"/>
  <c r="AH81" i="20"/>
  <c r="AG81" i="20"/>
  <c r="AF81" i="20"/>
  <c r="AE81" i="20"/>
  <c r="AD81" i="20"/>
  <c r="AC81" i="20"/>
  <c r="AB81" i="20"/>
  <c r="AI80" i="20"/>
  <c r="AH80" i="20"/>
  <c r="AG80" i="20"/>
  <c r="AF80" i="20"/>
  <c r="AE80" i="20"/>
  <c r="AD80" i="20"/>
  <c r="AC80" i="20"/>
  <c r="AB80" i="20"/>
  <c r="AI79" i="20"/>
  <c r="AH79" i="20"/>
  <c r="AG79" i="20"/>
  <c r="AF79" i="20"/>
  <c r="AE79" i="20"/>
  <c r="AD79" i="20"/>
  <c r="AC79" i="20"/>
  <c r="AB79" i="20"/>
  <c r="AI78" i="20"/>
  <c r="AH78" i="20"/>
  <c r="AG78" i="20"/>
  <c r="AF78" i="20"/>
  <c r="AE78" i="20"/>
  <c r="AD78" i="20"/>
  <c r="AC78" i="20"/>
  <c r="AB78" i="20"/>
  <c r="AI77" i="20"/>
  <c r="AH77" i="20"/>
  <c r="AG77" i="20"/>
  <c r="AF77" i="20"/>
  <c r="AE77" i="20"/>
  <c r="AD77" i="20"/>
  <c r="AC77" i="20"/>
  <c r="AB77" i="20"/>
  <c r="AI76" i="20"/>
  <c r="AH76" i="20"/>
  <c r="AG76" i="20"/>
  <c r="AF76" i="20"/>
  <c r="AE76" i="20"/>
  <c r="AD76" i="20"/>
  <c r="AC76" i="20"/>
  <c r="AB76" i="20"/>
  <c r="AI75" i="20"/>
  <c r="AH75" i="20"/>
  <c r="AG75" i="20"/>
  <c r="AF75" i="20"/>
  <c r="AE75" i="20"/>
  <c r="AD75" i="20"/>
  <c r="AC75" i="20"/>
  <c r="AB75" i="20"/>
  <c r="AI74" i="20"/>
  <c r="AH74" i="20"/>
  <c r="AG74" i="20"/>
  <c r="AF74" i="20"/>
  <c r="AE74" i="20"/>
  <c r="AD74" i="20"/>
  <c r="AC74" i="20"/>
  <c r="AB74" i="20"/>
  <c r="AI73" i="20"/>
  <c r="AH73" i="20"/>
  <c r="AG73" i="20"/>
  <c r="AF73" i="20"/>
  <c r="AE73" i="20"/>
  <c r="AD73" i="20"/>
  <c r="AC73" i="20"/>
  <c r="AB73" i="20"/>
  <c r="AI72" i="20"/>
  <c r="AH72" i="20"/>
  <c r="AG72" i="20"/>
  <c r="AF72" i="20"/>
  <c r="AE72" i="20"/>
  <c r="AD72" i="20"/>
  <c r="AC72" i="20"/>
  <c r="AB72" i="20"/>
  <c r="AI71" i="20"/>
  <c r="AH71" i="20"/>
  <c r="AG71" i="20"/>
  <c r="AF71" i="20"/>
  <c r="AE71" i="20"/>
  <c r="AD71" i="20"/>
  <c r="AC71" i="20"/>
  <c r="AB71" i="20"/>
  <c r="AI70" i="20"/>
  <c r="AH70" i="20"/>
  <c r="AG70" i="20"/>
  <c r="AF70" i="20"/>
  <c r="AE70" i="20"/>
  <c r="AD70" i="20"/>
  <c r="AC70" i="20"/>
  <c r="AB70" i="20"/>
  <c r="AI69" i="20"/>
  <c r="AH69" i="20"/>
  <c r="AG69" i="20"/>
  <c r="AF69" i="20"/>
  <c r="AE69" i="20"/>
  <c r="AD69" i="20"/>
  <c r="AC69" i="20"/>
  <c r="AB69" i="20"/>
  <c r="AI68" i="20"/>
  <c r="AH68" i="20"/>
  <c r="AG68" i="20"/>
  <c r="AF68" i="20"/>
  <c r="AE68" i="20"/>
  <c r="AD68" i="20"/>
  <c r="AC68" i="20"/>
  <c r="AB68" i="20"/>
  <c r="AI67" i="20"/>
  <c r="AH67" i="20"/>
  <c r="AG67" i="20"/>
  <c r="AF67" i="20"/>
  <c r="AE67" i="20"/>
  <c r="AD67" i="20"/>
  <c r="AC67" i="20"/>
  <c r="AB67" i="20"/>
  <c r="AI66" i="20"/>
  <c r="AH66" i="20"/>
  <c r="AG66" i="20"/>
  <c r="AF66" i="20"/>
  <c r="AE66" i="20"/>
  <c r="AD66" i="20"/>
  <c r="AC66" i="20"/>
  <c r="AB66" i="20"/>
  <c r="AI65" i="20"/>
  <c r="AH65" i="20"/>
  <c r="AG65" i="20"/>
  <c r="AF65" i="20"/>
  <c r="AE65" i="20"/>
  <c r="AD65" i="20"/>
  <c r="AC65" i="20"/>
  <c r="AB65" i="20"/>
  <c r="AI64" i="20"/>
  <c r="AH64" i="20"/>
  <c r="AG64" i="20"/>
  <c r="AF64" i="20"/>
  <c r="AE64" i="20"/>
  <c r="AD64" i="20"/>
  <c r="AC64" i="20"/>
  <c r="AB64" i="20"/>
  <c r="AI63" i="20"/>
  <c r="AH63" i="20"/>
  <c r="AG63" i="20"/>
  <c r="AF63" i="20"/>
  <c r="AE63" i="20"/>
  <c r="AD63" i="20"/>
  <c r="AC63" i="20"/>
  <c r="AB63" i="20"/>
  <c r="AI62" i="20"/>
  <c r="AH62" i="20"/>
  <c r="AG62" i="20"/>
  <c r="AF62" i="20"/>
  <c r="AE62" i="20"/>
  <c r="AD62" i="20"/>
  <c r="AC62" i="20"/>
  <c r="AB62" i="20"/>
  <c r="AI61" i="20"/>
  <c r="AH61" i="20"/>
  <c r="AG61" i="20"/>
  <c r="AF61" i="20"/>
  <c r="AE61" i="20"/>
  <c r="AD61" i="20"/>
  <c r="AC61" i="20"/>
  <c r="AB61" i="20"/>
  <c r="AI60" i="20"/>
  <c r="AH60" i="20"/>
  <c r="AG60" i="20"/>
  <c r="AF60" i="20"/>
  <c r="AE60" i="20"/>
  <c r="AD60" i="20"/>
  <c r="AC60" i="20"/>
  <c r="AB60" i="20"/>
  <c r="AI59" i="20"/>
  <c r="AH59" i="20"/>
  <c r="AG59" i="20"/>
  <c r="AF59" i="20"/>
  <c r="AE59" i="20"/>
  <c r="AD59" i="20"/>
  <c r="AC59" i="20"/>
  <c r="AB59" i="20"/>
  <c r="AI58" i="20"/>
  <c r="AH58" i="20"/>
  <c r="AG58" i="20"/>
  <c r="AF58" i="20"/>
  <c r="AE58" i="20"/>
  <c r="AD58" i="20"/>
  <c r="AC58" i="20"/>
  <c r="AB58" i="20"/>
  <c r="AI57" i="20"/>
  <c r="AH57" i="20"/>
  <c r="AG57" i="20"/>
  <c r="AF57" i="20"/>
  <c r="AE57" i="20"/>
  <c r="AD57" i="20"/>
  <c r="AC57" i="20"/>
  <c r="AB57" i="20"/>
  <c r="AI56" i="20"/>
  <c r="AH56" i="20"/>
  <c r="AG56" i="20"/>
  <c r="AF56" i="20"/>
  <c r="AE56" i="20"/>
  <c r="AD56" i="20"/>
  <c r="AC56" i="20"/>
  <c r="AB56" i="20"/>
  <c r="AI55" i="20"/>
  <c r="AH55" i="20"/>
  <c r="AG55" i="20"/>
  <c r="AF55" i="20"/>
  <c r="AE55" i="20"/>
  <c r="AD55" i="20"/>
  <c r="AC55" i="20"/>
  <c r="AB55" i="20"/>
  <c r="AI54" i="20"/>
  <c r="AH54" i="20"/>
  <c r="AG54" i="20"/>
  <c r="AF54" i="20"/>
  <c r="AE54" i="20"/>
  <c r="AD54" i="20"/>
  <c r="AC54" i="20"/>
  <c r="AB54" i="20"/>
  <c r="AI53" i="20"/>
  <c r="AH53" i="20"/>
  <c r="AG53" i="20"/>
  <c r="AF53" i="20"/>
  <c r="AE53" i="20"/>
  <c r="AD53" i="20"/>
  <c r="AC53" i="20"/>
  <c r="AB53" i="20"/>
  <c r="AI52" i="20"/>
  <c r="AH52" i="20"/>
  <c r="AG52" i="20"/>
  <c r="AF52" i="20"/>
  <c r="AE52" i="20"/>
  <c r="AD52" i="20"/>
  <c r="AC52" i="20"/>
  <c r="AB52" i="20"/>
  <c r="AI51" i="20"/>
  <c r="AH51" i="20"/>
  <c r="AG51" i="20"/>
  <c r="AF51" i="20"/>
  <c r="AE51" i="20"/>
  <c r="AD51" i="20"/>
  <c r="AC51" i="20"/>
  <c r="AB51" i="20"/>
  <c r="AB6" i="20"/>
  <c r="AC6" i="20"/>
  <c r="AB7" i="20"/>
  <c r="AC7" i="20"/>
  <c r="AB8" i="20"/>
  <c r="AC8" i="20"/>
  <c r="AB9" i="20"/>
  <c r="AC9" i="20"/>
  <c r="AB10" i="20"/>
  <c r="AC10" i="20"/>
  <c r="AB11" i="20"/>
  <c r="AC11" i="20"/>
  <c r="AB12" i="20"/>
  <c r="AC12" i="20"/>
  <c r="AB13" i="20"/>
  <c r="AC13" i="20"/>
  <c r="AB14" i="20"/>
  <c r="AC14" i="20"/>
  <c r="AB15" i="20"/>
  <c r="AC15" i="20"/>
  <c r="AB16" i="20"/>
  <c r="AC16" i="20"/>
  <c r="AB17" i="20"/>
  <c r="AC17" i="20"/>
  <c r="AB18" i="20"/>
  <c r="AC18" i="20"/>
  <c r="AB19" i="20"/>
  <c r="AC19" i="20"/>
  <c r="AB20" i="20"/>
  <c r="AC20" i="20"/>
  <c r="AB21" i="20"/>
  <c r="AC21" i="20"/>
  <c r="AB22" i="20"/>
  <c r="AC22" i="20"/>
  <c r="AB23" i="20"/>
  <c r="AC23" i="20"/>
  <c r="AB24" i="20"/>
  <c r="AC24" i="20"/>
  <c r="AB25" i="20"/>
  <c r="AC25" i="20"/>
  <c r="AB26" i="20"/>
  <c r="AC26" i="20"/>
  <c r="AB27" i="20"/>
  <c r="AC27" i="20"/>
  <c r="AB28" i="20"/>
  <c r="AC28" i="20"/>
  <c r="AB29" i="20"/>
  <c r="AC29" i="20"/>
  <c r="AB30" i="20"/>
  <c r="AC30" i="20"/>
  <c r="AB31" i="20"/>
  <c r="AC31" i="20"/>
  <c r="AB32" i="20"/>
  <c r="AC32" i="20"/>
  <c r="AB33" i="20"/>
  <c r="AC33" i="20"/>
  <c r="AB34" i="20"/>
  <c r="AC34" i="20"/>
  <c r="AB35" i="20"/>
  <c r="AC35" i="20"/>
  <c r="AB36" i="20"/>
  <c r="AC36" i="20"/>
  <c r="AB37" i="20"/>
  <c r="AC37" i="20"/>
  <c r="AB38" i="20"/>
  <c r="AC38" i="20"/>
  <c r="AB39" i="20"/>
  <c r="AC39" i="20"/>
  <c r="AB40" i="20"/>
  <c r="AC40" i="20"/>
  <c r="AB41" i="20"/>
  <c r="AC41" i="20"/>
  <c r="AB42" i="20"/>
  <c r="AC42" i="20"/>
  <c r="AB43" i="20"/>
  <c r="AC43" i="20"/>
  <c r="AB44" i="20"/>
  <c r="AC44" i="20"/>
  <c r="AB45" i="20"/>
  <c r="AC45" i="20"/>
  <c r="AB46" i="20"/>
  <c r="AC46" i="20"/>
  <c r="AB47" i="20"/>
  <c r="AC47" i="20"/>
  <c r="AB48" i="20"/>
  <c r="AC48" i="20"/>
  <c r="AB49" i="20"/>
  <c r="AC49" i="20"/>
  <c r="AB50" i="20"/>
  <c r="AC50" i="20"/>
  <c r="AD6" i="20"/>
  <c r="AG6" i="20"/>
  <c r="AD7" i="20"/>
  <c r="AG7" i="20"/>
  <c r="AD8" i="20"/>
  <c r="AG8" i="20"/>
  <c r="AD9" i="20"/>
  <c r="AG9" i="20"/>
  <c r="AD10" i="20"/>
  <c r="AG10" i="20"/>
  <c r="AD11" i="20"/>
  <c r="AG11" i="20"/>
  <c r="AD12" i="20"/>
  <c r="AG12" i="20"/>
  <c r="AD13" i="20"/>
  <c r="AG13" i="20"/>
  <c r="AD14" i="20"/>
  <c r="AG14" i="20"/>
  <c r="AD15" i="20"/>
  <c r="AG15" i="20"/>
  <c r="AD16" i="20"/>
  <c r="AG16" i="20"/>
  <c r="AD17" i="20"/>
  <c r="AG17" i="20"/>
  <c r="AD18" i="20"/>
  <c r="AG18" i="20"/>
  <c r="AD19" i="20"/>
  <c r="AG19" i="20"/>
  <c r="AD20" i="20"/>
  <c r="AG20" i="20"/>
  <c r="AD21" i="20"/>
  <c r="AG21" i="20"/>
  <c r="AD22" i="20"/>
  <c r="AG22" i="20"/>
  <c r="AD23" i="20"/>
  <c r="AG23" i="20"/>
  <c r="AD24" i="20"/>
  <c r="AG24" i="20"/>
  <c r="AD25" i="20"/>
  <c r="AG25" i="20"/>
  <c r="AD26" i="20"/>
  <c r="AG26" i="20"/>
  <c r="AD27" i="20"/>
  <c r="AG27" i="20"/>
  <c r="AD28" i="20"/>
  <c r="AG28" i="20"/>
  <c r="AD29" i="20"/>
  <c r="AG29" i="20"/>
  <c r="AD30" i="20"/>
  <c r="AG30" i="20"/>
  <c r="AD31" i="20"/>
  <c r="AG31" i="20"/>
  <c r="AD32" i="20"/>
  <c r="AG32" i="20"/>
  <c r="AD33" i="20"/>
  <c r="AG33" i="20"/>
  <c r="AD34" i="20"/>
  <c r="AG34" i="20"/>
  <c r="AD35" i="20"/>
  <c r="AG35" i="20"/>
  <c r="AD36" i="20"/>
  <c r="AG36" i="20"/>
  <c r="AD37" i="20"/>
  <c r="AG37" i="20"/>
  <c r="AD38" i="20"/>
  <c r="AG38" i="20"/>
  <c r="AD39" i="20"/>
  <c r="AG39" i="20"/>
  <c r="AD40" i="20"/>
  <c r="AG40" i="20"/>
  <c r="AD41" i="20"/>
  <c r="AG41" i="20"/>
  <c r="AD42" i="20"/>
  <c r="AG42" i="20"/>
  <c r="AD43" i="20"/>
  <c r="AG43" i="20"/>
  <c r="AD44" i="20"/>
  <c r="AG44" i="20"/>
  <c r="AD45" i="20"/>
  <c r="AG45" i="20"/>
  <c r="AD46" i="20"/>
  <c r="AG46" i="20"/>
  <c r="AD47" i="20"/>
  <c r="AG47" i="20"/>
  <c r="AD48" i="20"/>
  <c r="AG48" i="20"/>
  <c r="AD49" i="20"/>
  <c r="AG49" i="20"/>
  <c r="AD50" i="20"/>
  <c r="AG50" i="20"/>
  <c r="AE6" i="20"/>
  <c r="AE7" i="20"/>
  <c r="AE8" i="20"/>
  <c r="AE9" i="20"/>
  <c r="AE10" i="20"/>
  <c r="AE11" i="20"/>
  <c r="AE12" i="20"/>
  <c r="AE13" i="20"/>
  <c r="AE14" i="20"/>
  <c r="AE15" i="20"/>
  <c r="AE16" i="20"/>
  <c r="AE17" i="20"/>
  <c r="AE18" i="20"/>
  <c r="AE19" i="20"/>
  <c r="AE20" i="20"/>
  <c r="AE21" i="20"/>
  <c r="AE22" i="20"/>
  <c r="AE23" i="20"/>
  <c r="AE24" i="20"/>
  <c r="AE25" i="20"/>
  <c r="AE26" i="20"/>
  <c r="AE27" i="20"/>
  <c r="AE28" i="20"/>
  <c r="AE29" i="20"/>
  <c r="AE30" i="20"/>
  <c r="AE31" i="20"/>
  <c r="AE32" i="20"/>
  <c r="AE33" i="20"/>
  <c r="AE34" i="20"/>
  <c r="AE35" i="20"/>
  <c r="AE36" i="20"/>
  <c r="AE37" i="20"/>
  <c r="AE38" i="20"/>
  <c r="AE39" i="20"/>
  <c r="AE40" i="20"/>
  <c r="AE41" i="20"/>
  <c r="AE42" i="20"/>
  <c r="AE43" i="20"/>
  <c r="AE44" i="20"/>
  <c r="AE45" i="20"/>
  <c r="AE46" i="20"/>
  <c r="AE47" i="20"/>
  <c r="AE48" i="20"/>
  <c r="AE49" i="20"/>
  <c r="AE50" i="20"/>
  <c r="AI5" i="20"/>
  <c r="AE5" i="20"/>
  <c r="AD5" i="20"/>
  <c r="AC5" i="20"/>
  <c r="AB5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C6" i="26"/>
  <c r="AB7" i="26"/>
  <c r="AC7" i="26"/>
  <c r="AB8" i="26"/>
  <c r="AC8" i="26"/>
  <c r="AB9" i="26"/>
  <c r="AC9" i="26"/>
  <c r="AB10" i="26"/>
  <c r="AC10" i="26"/>
  <c r="AB11" i="26"/>
  <c r="AC11" i="26"/>
  <c r="AB12" i="26"/>
  <c r="AC12" i="26"/>
  <c r="AB13" i="26"/>
  <c r="AC13" i="26"/>
  <c r="AB14" i="26"/>
  <c r="AC14" i="26"/>
  <c r="AB15" i="26"/>
  <c r="AC15" i="26"/>
  <c r="AB16" i="26"/>
  <c r="AC16" i="26"/>
  <c r="AB17" i="26"/>
  <c r="AC17" i="26"/>
  <c r="AB18" i="26"/>
  <c r="AC18" i="26"/>
  <c r="AB19" i="26"/>
  <c r="AC19" i="26"/>
  <c r="AB20" i="26"/>
  <c r="AC20" i="26"/>
  <c r="AB21" i="26"/>
  <c r="AC21" i="26"/>
  <c r="AB22" i="26"/>
  <c r="AC22" i="26"/>
  <c r="AB23" i="26"/>
  <c r="AC23" i="26"/>
  <c r="AB24" i="26"/>
  <c r="AC24" i="26"/>
  <c r="AB25" i="26"/>
  <c r="AC25" i="26"/>
  <c r="AB26" i="26"/>
  <c r="AC26" i="26"/>
  <c r="AB27" i="26"/>
  <c r="AC27" i="26"/>
  <c r="AB28" i="26"/>
  <c r="AC28" i="26"/>
  <c r="AB29" i="26"/>
  <c r="AC29" i="26"/>
  <c r="AB30" i="26"/>
  <c r="AC30" i="26"/>
  <c r="AB31" i="26"/>
  <c r="AC31" i="26"/>
  <c r="AB32" i="26"/>
  <c r="AC32" i="26"/>
  <c r="AB33" i="26"/>
  <c r="AC33" i="26"/>
  <c r="AB34" i="26"/>
  <c r="AC34" i="26"/>
  <c r="AB35" i="26"/>
  <c r="AC35" i="26"/>
  <c r="AB36" i="26"/>
  <c r="AC36" i="26"/>
  <c r="AB37" i="26"/>
  <c r="AC37" i="26"/>
  <c r="AB38" i="26"/>
  <c r="AC38" i="26"/>
  <c r="AB39" i="26"/>
  <c r="AC39" i="26"/>
  <c r="AB40" i="26"/>
  <c r="AC40" i="26"/>
  <c r="AB41" i="26"/>
  <c r="AC41" i="26"/>
  <c r="AB42" i="26"/>
  <c r="AC42" i="26"/>
  <c r="AB43" i="26"/>
  <c r="AC43" i="26"/>
  <c r="AB44" i="26"/>
  <c r="AC44" i="26"/>
  <c r="AB45" i="26"/>
  <c r="AC45" i="26"/>
  <c r="AB46" i="26"/>
  <c r="AC46" i="26"/>
  <c r="AB47" i="26"/>
  <c r="AC47" i="26"/>
  <c r="AB48" i="26"/>
  <c r="AC48" i="26"/>
  <c r="AB49" i="26"/>
  <c r="AC49" i="26"/>
  <c r="AB50" i="26"/>
  <c r="AC50" i="26"/>
  <c r="AB51" i="26"/>
  <c r="AC51" i="26"/>
  <c r="AB52" i="26"/>
  <c r="AC52" i="26"/>
  <c r="AB53" i="26"/>
  <c r="AC53" i="26"/>
  <c r="AB54" i="26"/>
  <c r="AC54" i="26"/>
  <c r="AB55" i="26"/>
  <c r="AC55" i="26"/>
  <c r="AB56" i="26"/>
  <c r="AC56" i="26"/>
  <c r="AB57" i="26"/>
  <c r="AC57" i="26"/>
  <c r="AB58" i="26"/>
  <c r="AC58" i="26"/>
  <c r="AB59" i="26"/>
  <c r="AC59" i="26"/>
  <c r="AB60" i="26"/>
  <c r="AC60" i="26"/>
  <c r="AB61" i="26"/>
  <c r="AC61" i="26"/>
  <c r="AB62" i="26"/>
  <c r="AC62" i="26"/>
  <c r="AB63" i="26"/>
  <c r="AC63" i="26"/>
  <c r="AB64" i="26"/>
  <c r="AC64" i="26"/>
  <c r="AB65" i="26"/>
  <c r="AC65" i="26"/>
  <c r="AB66" i="26"/>
  <c r="AC66" i="26"/>
  <c r="AB67" i="26"/>
  <c r="AC67" i="26"/>
  <c r="AB68" i="26"/>
  <c r="AC68" i="26"/>
  <c r="AB69" i="26"/>
  <c r="AC69" i="26"/>
  <c r="AB70" i="26"/>
  <c r="AC70" i="26"/>
  <c r="AB71" i="26"/>
  <c r="AC71" i="26"/>
  <c r="AB72" i="26"/>
  <c r="AC72" i="26"/>
  <c r="AB73" i="26"/>
  <c r="AC73" i="26"/>
  <c r="AB74" i="26"/>
  <c r="AC74" i="26"/>
  <c r="AB75" i="26"/>
  <c r="AC75" i="26"/>
  <c r="AB76" i="26"/>
  <c r="AC76" i="26"/>
  <c r="AB77" i="26"/>
  <c r="AC77" i="26"/>
  <c r="AB78" i="26"/>
  <c r="AC78" i="26"/>
  <c r="AB79" i="26"/>
  <c r="AC79" i="26"/>
  <c r="AB80" i="26"/>
  <c r="AC80" i="26"/>
  <c r="AB81" i="26"/>
  <c r="AC81" i="26"/>
  <c r="AB82" i="26"/>
  <c r="AC82" i="26"/>
  <c r="AB83" i="26"/>
  <c r="AC83" i="26"/>
  <c r="AB84" i="26"/>
  <c r="AC84" i="26"/>
  <c r="AB85" i="26"/>
  <c r="AC85" i="26"/>
  <c r="AB86" i="26"/>
  <c r="AC86" i="26"/>
  <c r="AB87" i="26"/>
  <c r="AC87" i="26"/>
  <c r="AB88" i="26"/>
  <c r="AC88" i="26"/>
  <c r="AB89" i="26"/>
  <c r="AC89" i="26"/>
  <c r="AB90" i="26"/>
  <c r="AC90" i="26"/>
  <c r="AB91" i="26"/>
  <c r="AC91" i="26"/>
  <c r="AB92" i="26"/>
  <c r="AC92" i="26"/>
  <c r="AB93" i="26"/>
  <c r="AC93" i="26"/>
  <c r="AB94" i="26"/>
  <c r="AC94" i="26"/>
  <c r="AB95" i="26"/>
  <c r="AC95" i="26"/>
  <c r="AB96" i="26"/>
  <c r="AC96" i="26"/>
  <c r="AB97" i="26"/>
  <c r="AC97" i="26"/>
  <c r="AB98" i="26"/>
  <c r="AC98" i="26"/>
  <c r="AB99" i="26"/>
  <c r="AC99" i="26"/>
  <c r="AB100" i="26"/>
  <c r="AC100" i="26"/>
  <c r="AB101" i="26"/>
  <c r="AC101" i="26"/>
  <c r="AB102" i="26"/>
  <c r="AC102" i="26"/>
  <c r="AB103" i="26"/>
  <c r="AC103" i="26"/>
  <c r="AB104" i="26"/>
  <c r="AC104" i="26"/>
  <c r="AB105" i="26"/>
  <c r="AC105" i="26"/>
  <c r="AB106" i="26"/>
  <c r="AC106" i="26"/>
  <c r="AB107" i="26"/>
  <c r="AC107" i="26"/>
  <c r="AB108" i="26"/>
  <c r="AC108" i="26"/>
  <c r="AB109" i="26"/>
  <c r="AC109" i="26"/>
  <c r="AB110" i="26"/>
  <c r="AC110" i="26"/>
  <c r="AB111" i="26"/>
  <c r="AC111" i="26"/>
  <c r="AB112" i="26"/>
  <c r="AC112" i="26"/>
  <c r="AB113" i="26"/>
  <c r="AC113" i="26"/>
  <c r="AB114" i="26"/>
  <c r="AC114" i="26"/>
  <c r="AB115" i="26"/>
  <c r="AC115" i="26"/>
  <c r="AB116" i="26"/>
  <c r="AC116" i="26"/>
  <c r="AB117" i="26"/>
  <c r="AC117" i="26"/>
  <c r="AB118" i="26"/>
  <c r="AC118" i="26"/>
  <c r="AB119" i="26"/>
  <c r="AC119" i="26"/>
  <c r="AB120" i="26"/>
  <c r="AC120" i="26"/>
  <c r="AB121" i="26"/>
  <c r="AC121" i="26"/>
  <c r="AB122" i="26"/>
  <c r="AC122" i="26"/>
  <c r="AB123" i="26"/>
  <c r="AC123" i="26"/>
  <c r="AB124" i="26"/>
  <c r="AC124" i="26"/>
  <c r="AB125" i="26"/>
  <c r="AC125" i="26"/>
  <c r="AB126" i="26"/>
  <c r="AC126" i="26"/>
  <c r="AB127" i="26"/>
  <c r="AC127" i="26"/>
  <c r="AB128" i="26"/>
  <c r="AC128" i="26"/>
  <c r="AB129" i="26"/>
  <c r="AC129" i="26"/>
  <c r="AB130" i="26"/>
  <c r="AC130" i="26"/>
  <c r="AB131" i="26"/>
  <c r="AC131" i="26"/>
  <c r="AB132" i="26"/>
  <c r="AC132" i="26"/>
  <c r="AB133" i="26"/>
  <c r="AC133" i="26"/>
  <c r="AB134" i="26"/>
  <c r="AC134" i="26"/>
  <c r="AB135" i="26"/>
  <c r="AC135" i="26"/>
  <c r="AB136" i="26"/>
  <c r="AC136" i="26"/>
  <c r="AB137" i="26"/>
  <c r="AC137" i="26"/>
  <c r="AB138" i="26"/>
  <c r="AC138" i="26"/>
  <c r="AB139" i="26"/>
  <c r="AC139" i="26"/>
  <c r="AB140" i="26"/>
  <c r="AC140" i="26"/>
  <c r="AB141" i="26"/>
  <c r="AC141" i="26"/>
  <c r="AB142" i="26"/>
  <c r="AC142" i="26"/>
  <c r="AB143" i="26"/>
  <c r="AC143" i="26"/>
  <c r="AB144" i="26"/>
  <c r="AC144" i="26"/>
  <c r="AB145" i="26"/>
  <c r="AC145" i="26"/>
  <c r="AB146" i="26"/>
  <c r="AC146" i="26"/>
  <c r="AB147" i="26"/>
  <c r="AC147" i="26"/>
  <c r="AB148" i="26"/>
  <c r="AC148" i="26"/>
  <c r="AB149" i="26"/>
  <c r="AC149" i="26"/>
  <c r="AB150" i="26"/>
  <c r="AC150" i="26"/>
  <c r="AB151" i="26"/>
  <c r="AC151" i="26"/>
  <c r="AB152" i="26"/>
  <c r="AC152" i="26"/>
  <c r="AB153" i="26"/>
  <c r="AC153" i="26"/>
  <c r="AB154" i="26"/>
  <c r="AC154" i="26"/>
  <c r="AB155" i="26"/>
  <c r="AC155" i="26"/>
  <c r="AD6" i="26"/>
  <c r="AD7" i="26"/>
  <c r="AD8" i="26"/>
  <c r="AD9" i="26"/>
  <c r="AD10" i="26"/>
  <c r="AD11" i="26"/>
  <c r="AD12" i="26"/>
  <c r="AD13" i="26"/>
  <c r="AD14" i="26"/>
  <c r="AD15" i="26"/>
  <c r="AD16" i="26"/>
  <c r="AD17" i="26"/>
  <c r="AD18" i="26"/>
  <c r="AD19" i="26"/>
  <c r="AD20" i="26"/>
  <c r="AD21" i="26"/>
  <c r="AD22" i="26"/>
  <c r="AD23" i="26"/>
  <c r="AD24" i="26"/>
  <c r="AD25" i="26"/>
  <c r="AD26" i="26"/>
  <c r="AD27" i="26"/>
  <c r="AD28" i="26"/>
  <c r="AD29" i="26"/>
  <c r="AD30" i="26"/>
  <c r="AD31" i="26"/>
  <c r="AD32" i="26"/>
  <c r="AD33" i="26"/>
  <c r="AD34" i="26"/>
  <c r="AD35" i="26"/>
  <c r="AD36" i="26"/>
  <c r="AD37" i="26"/>
  <c r="AD38" i="26"/>
  <c r="AD39" i="26"/>
  <c r="AD40" i="26"/>
  <c r="AD41" i="26"/>
  <c r="AD42" i="26"/>
  <c r="AD43" i="26"/>
  <c r="AD44" i="26"/>
  <c r="AD45" i="26"/>
  <c r="AD46" i="26"/>
  <c r="AD47" i="26"/>
  <c r="AD48" i="26"/>
  <c r="AD49" i="26"/>
  <c r="AD50" i="26"/>
  <c r="AD51" i="26"/>
  <c r="AD52" i="26"/>
  <c r="AD53" i="26"/>
  <c r="AD54" i="26"/>
  <c r="AD55" i="26"/>
  <c r="AD56" i="26"/>
  <c r="AD57" i="26"/>
  <c r="AD58" i="26"/>
  <c r="AD59" i="26"/>
  <c r="AD60" i="26"/>
  <c r="AD61" i="26"/>
  <c r="AD62" i="26"/>
  <c r="AD63" i="26"/>
  <c r="AD64" i="26"/>
  <c r="AD65" i="26"/>
  <c r="AD66" i="26"/>
  <c r="AD67" i="26"/>
  <c r="AD68" i="26"/>
  <c r="AD69" i="26"/>
  <c r="AD70" i="26"/>
  <c r="AD71" i="26"/>
  <c r="AD72" i="26"/>
  <c r="AD73" i="26"/>
  <c r="AD74" i="26"/>
  <c r="AD75" i="26"/>
  <c r="AD76" i="26"/>
  <c r="AD77" i="26"/>
  <c r="AD78" i="26"/>
  <c r="AD79" i="26"/>
  <c r="AD80" i="26"/>
  <c r="AD81" i="26"/>
  <c r="AD82" i="26"/>
  <c r="AD83" i="26"/>
  <c r="AD84" i="26"/>
  <c r="AD85" i="26"/>
  <c r="AD86" i="26"/>
  <c r="AD87" i="26"/>
  <c r="AD88" i="26"/>
  <c r="AD89" i="26"/>
  <c r="AD90" i="26"/>
  <c r="AD91" i="26"/>
  <c r="AD92" i="26"/>
  <c r="AD93" i="26"/>
  <c r="AD94" i="26"/>
  <c r="AD95" i="26"/>
  <c r="AD96" i="26"/>
  <c r="AD97" i="26"/>
  <c r="AD98" i="26"/>
  <c r="AD99" i="26"/>
  <c r="AD100" i="26"/>
  <c r="AD101" i="26"/>
  <c r="AD102" i="26"/>
  <c r="AD103" i="26"/>
  <c r="AD104" i="26"/>
  <c r="AD105" i="26"/>
  <c r="AD106" i="26"/>
  <c r="AD107" i="26"/>
  <c r="AD108" i="26"/>
  <c r="AD109" i="26"/>
  <c r="AD110" i="26"/>
  <c r="AD111" i="26"/>
  <c r="AD112" i="26"/>
  <c r="AD113" i="26"/>
  <c r="AD114" i="26"/>
  <c r="AD115" i="26"/>
  <c r="AD116" i="26"/>
  <c r="AD117" i="26"/>
  <c r="AD118" i="26"/>
  <c r="AD119" i="26"/>
  <c r="AD120" i="26"/>
  <c r="AD121" i="26"/>
  <c r="AD122" i="26"/>
  <c r="AD123" i="26"/>
  <c r="AD124" i="26"/>
  <c r="AD125" i="26"/>
  <c r="AD126" i="26"/>
  <c r="AD127" i="26"/>
  <c r="AD128" i="26"/>
  <c r="AD129" i="26"/>
  <c r="AD130" i="26"/>
  <c r="AD131" i="26"/>
  <c r="AD132" i="26"/>
  <c r="AD133" i="26"/>
  <c r="AD134" i="26"/>
  <c r="AD135" i="26"/>
  <c r="AD136" i="26"/>
  <c r="AD137" i="26"/>
  <c r="AD138" i="26"/>
  <c r="AD139" i="26"/>
  <c r="AD140" i="26"/>
  <c r="AD141" i="26"/>
  <c r="AD142" i="26"/>
  <c r="AD143" i="26"/>
  <c r="AD144" i="26"/>
  <c r="AD145" i="26"/>
  <c r="AD146" i="26"/>
  <c r="AD147" i="26"/>
  <c r="AD148" i="26"/>
  <c r="AD149" i="26"/>
  <c r="AD150" i="26"/>
  <c r="AD151" i="26"/>
  <c r="AD152" i="26"/>
  <c r="AD153" i="26"/>
  <c r="AD154" i="26"/>
  <c r="AD155" i="26"/>
  <c r="AE6" i="26"/>
  <c r="AE7" i="26"/>
  <c r="AE8" i="26"/>
  <c r="AE9" i="26"/>
  <c r="AE10" i="26"/>
  <c r="AE11" i="26"/>
  <c r="AE12" i="26"/>
  <c r="AE13" i="26"/>
  <c r="AE14" i="26"/>
  <c r="AE15" i="26"/>
  <c r="AE16" i="26"/>
  <c r="AE17" i="26"/>
  <c r="AE18" i="26"/>
  <c r="AE19" i="26"/>
  <c r="AE20" i="26"/>
  <c r="AE21" i="26"/>
  <c r="AE22" i="26"/>
  <c r="AE23" i="26"/>
  <c r="AE24" i="26"/>
  <c r="AE25" i="26"/>
  <c r="AE26" i="26"/>
  <c r="AE27" i="26"/>
  <c r="AE28" i="26"/>
  <c r="AE29" i="26"/>
  <c r="AE30" i="26"/>
  <c r="AE31" i="26"/>
  <c r="AE32" i="26"/>
  <c r="AE33" i="26"/>
  <c r="AE34" i="26"/>
  <c r="AE35" i="26"/>
  <c r="AE36" i="26"/>
  <c r="AE37" i="26"/>
  <c r="AE38" i="26"/>
  <c r="AE39" i="26"/>
  <c r="AE40" i="26"/>
  <c r="AE41" i="26"/>
  <c r="AE42" i="26"/>
  <c r="AE43" i="26"/>
  <c r="AE44" i="26"/>
  <c r="AE45" i="26"/>
  <c r="AE46" i="26"/>
  <c r="AE47" i="26"/>
  <c r="AE48" i="26"/>
  <c r="AE49" i="26"/>
  <c r="AE50" i="26"/>
  <c r="AE51" i="26"/>
  <c r="AE52" i="26"/>
  <c r="AE53" i="26"/>
  <c r="AE54" i="26"/>
  <c r="AE55" i="26"/>
  <c r="AE56" i="26"/>
  <c r="AE57" i="26"/>
  <c r="AE58" i="26"/>
  <c r="AE59" i="26"/>
  <c r="AE60" i="26"/>
  <c r="AE61" i="26"/>
  <c r="AE62" i="26"/>
  <c r="AE63" i="26"/>
  <c r="AE64" i="26"/>
  <c r="AE65" i="26"/>
  <c r="AE66" i="26"/>
  <c r="AE67" i="26"/>
  <c r="AE68" i="26"/>
  <c r="AE69" i="26"/>
  <c r="AE70" i="26"/>
  <c r="AE71" i="26"/>
  <c r="AE72" i="26"/>
  <c r="AE73" i="26"/>
  <c r="AE74" i="26"/>
  <c r="AE75" i="26"/>
  <c r="AE76" i="26"/>
  <c r="AE77" i="26"/>
  <c r="AE78" i="26"/>
  <c r="AE79" i="26"/>
  <c r="AE80" i="26"/>
  <c r="AE81" i="26"/>
  <c r="AE82" i="26"/>
  <c r="AE83" i="26"/>
  <c r="AE84" i="26"/>
  <c r="AE85" i="26"/>
  <c r="AE86" i="26"/>
  <c r="AE87" i="26"/>
  <c r="AE88" i="26"/>
  <c r="AE89" i="26"/>
  <c r="AE90" i="26"/>
  <c r="AE91" i="26"/>
  <c r="AE92" i="26"/>
  <c r="AE93" i="26"/>
  <c r="AE94" i="26"/>
  <c r="AE95" i="26"/>
  <c r="AE96" i="26"/>
  <c r="AE97" i="26"/>
  <c r="AE98" i="26"/>
  <c r="AE99" i="26"/>
  <c r="AE100" i="26"/>
  <c r="AE101" i="26"/>
  <c r="AE102" i="26"/>
  <c r="AE103" i="26"/>
  <c r="AE104" i="26"/>
  <c r="AE105" i="26"/>
  <c r="AE106" i="26"/>
  <c r="AE107" i="26"/>
  <c r="AE108" i="26"/>
  <c r="AE109" i="26"/>
  <c r="AE110" i="26"/>
  <c r="AE111" i="26"/>
  <c r="AE112" i="26"/>
  <c r="AE113" i="26"/>
  <c r="AE114" i="26"/>
  <c r="AE115" i="26"/>
  <c r="AE116" i="26"/>
  <c r="AE117" i="26"/>
  <c r="AE118" i="26"/>
  <c r="AE119" i="26"/>
  <c r="AE120" i="26"/>
  <c r="AE121" i="26"/>
  <c r="AE122" i="26"/>
  <c r="AE123" i="26"/>
  <c r="AE124" i="26"/>
  <c r="AE125" i="26"/>
  <c r="AE126" i="26"/>
  <c r="AE127" i="26"/>
  <c r="AE128" i="26"/>
  <c r="AE129" i="26"/>
  <c r="AE130" i="26"/>
  <c r="AE131" i="26"/>
  <c r="AE132" i="26"/>
  <c r="AE133" i="26"/>
  <c r="AE134" i="26"/>
  <c r="AE135" i="26"/>
  <c r="AE136" i="26"/>
  <c r="AE137" i="26"/>
  <c r="AE138" i="26"/>
  <c r="AE139" i="26"/>
  <c r="AE140" i="26"/>
  <c r="AE141" i="26"/>
  <c r="AE142" i="26"/>
  <c r="AE143" i="26"/>
  <c r="AE144" i="26"/>
  <c r="AE145" i="26"/>
  <c r="AE146" i="26"/>
  <c r="AE147" i="26"/>
  <c r="AE148" i="26"/>
  <c r="AE149" i="26"/>
  <c r="AE150" i="26"/>
  <c r="AE151" i="26"/>
  <c r="AE152" i="26"/>
  <c r="AE153" i="26"/>
  <c r="AE154" i="26"/>
  <c r="AE155" i="26"/>
  <c r="AI5" i="26"/>
  <c r="AE5" i="26"/>
  <c r="AD5" i="26"/>
  <c r="AC5" i="26"/>
  <c r="AB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D123" i="13"/>
  <c r="D123" i="18"/>
  <c r="F11" i="19"/>
  <c r="AB6" i="21"/>
  <c r="AF6" i="21"/>
  <c r="AB7" i="21"/>
  <c r="AF7" i="21"/>
  <c r="AD6" i="21"/>
  <c r="AG6" i="21"/>
  <c r="AE6" i="21"/>
  <c r="AH6" i="21"/>
  <c r="AI6" i="21"/>
  <c r="J6" i="21"/>
  <c r="J6" i="26"/>
  <c r="F11" i="13"/>
  <c r="AE65" i="19"/>
  <c r="E82" i="20"/>
  <c r="F82" i="20"/>
  <c r="E83" i="20"/>
  <c r="F83" i="20"/>
  <c r="E84" i="20"/>
  <c r="F84" i="20"/>
  <c r="E85" i="20"/>
  <c r="F85" i="20"/>
  <c r="E86" i="20"/>
  <c r="F86" i="20"/>
  <c r="E87" i="20"/>
  <c r="F87" i="20"/>
  <c r="E88" i="20"/>
  <c r="F88" i="20"/>
  <c r="E89" i="20"/>
  <c r="F89" i="20"/>
  <c r="C90" i="20"/>
  <c r="E90" i="20"/>
  <c r="F90" i="20"/>
  <c r="C91" i="20"/>
  <c r="E91" i="20"/>
  <c r="F91" i="20"/>
  <c r="C92" i="20"/>
  <c r="E92" i="20"/>
  <c r="F92" i="20"/>
  <c r="C93" i="20"/>
  <c r="E93" i="20"/>
  <c r="F93" i="20"/>
  <c r="E94" i="20"/>
  <c r="F94" i="20"/>
  <c r="E82" i="26"/>
  <c r="F82" i="26"/>
  <c r="E83" i="26"/>
  <c r="F83" i="26"/>
  <c r="E84" i="26"/>
  <c r="F84" i="26"/>
  <c r="E85" i="26"/>
  <c r="F85" i="26"/>
  <c r="E86" i="26"/>
  <c r="F86" i="26"/>
  <c r="E87" i="26"/>
  <c r="F87" i="26"/>
  <c r="E88" i="26"/>
  <c r="F88" i="26"/>
  <c r="E89" i="26"/>
  <c r="F89" i="26"/>
  <c r="E90" i="26"/>
  <c r="F90" i="26"/>
  <c r="E91" i="26"/>
  <c r="F91" i="26"/>
  <c r="E92" i="26"/>
  <c r="F92" i="26"/>
  <c r="E93" i="26"/>
  <c r="F93" i="26"/>
  <c r="E94" i="26"/>
  <c r="F94" i="26"/>
  <c r="E82" i="21"/>
  <c r="F82" i="21"/>
  <c r="E83" i="21"/>
  <c r="F83" i="21"/>
  <c r="E84" i="21"/>
  <c r="F84" i="21"/>
  <c r="E85" i="21"/>
  <c r="F85" i="21"/>
  <c r="E86" i="21"/>
  <c r="F86" i="21"/>
  <c r="E87" i="21"/>
  <c r="F87" i="21"/>
  <c r="E88" i="21"/>
  <c r="F88" i="21"/>
  <c r="E89" i="21"/>
  <c r="F89" i="21"/>
  <c r="E90" i="21"/>
  <c r="F90" i="21"/>
  <c r="E91" i="21"/>
  <c r="F91" i="21"/>
  <c r="E92" i="21"/>
  <c r="F92" i="21"/>
  <c r="E93" i="21"/>
  <c r="F93" i="21"/>
  <c r="E94" i="21"/>
  <c r="F94" i="21"/>
  <c r="K24" i="24"/>
  <c r="L24" i="24"/>
  <c r="M24" i="24"/>
  <c r="N24" i="24"/>
  <c r="O24" i="24"/>
  <c r="P24" i="24"/>
  <c r="Q24" i="24"/>
  <c r="F19" i="21"/>
  <c r="E25" i="21"/>
  <c r="F25" i="21"/>
  <c r="G25" i="21"/>
  <c r="Q6" i="21"/>
  <c r="R6" i="21"/>
  <c r="S6" i="21"/>
  <c r="T6" i="21"/>
  <c r="U6" i="21"/>
  <c r="V6" i="21"/>
  <c r="X6" i="21"/>
  <c r="Y6" i="21"/>
  <c r="F5" i="21"/>
  <c r="F15" i="21"/>
  <c r="F6" i="21"/>
  <c r="Q7" i="21"/>
  <c r="R7" i="21"/>
  <c r="S7" i="21"/>
  <c r="T7" i="21"/>
  <c r="U7" i="21"/>
  <c r="V7" i="21"/>
  <c r="X7" i="21"/>
  <c r="Y7" i="21"/>
  <c r="Q8" i="21"/>
  <c r="R8" i="21"/>
  <c r="S8" i="21"/>
  <c r="T8" i="21"/>
  <c r="U8" i="21"/>
  <c r="V8" i="21"/>
  <c r="X8" i="21"/>
  <c r="Y8" i="21"/>
  <c r="Q9" i="21"/>
  <c r="R9" i="21"/>
  <c r="S9" i="21"/>
  <c r="T9" i="21"/>
  <c r="U9" i="21"/>
  <c r="V9" i="21"/>
  <c r="X9" i="21"/>
  <c r="Q10" i="21"/>
  <c r="R10" i="21"/>
  <c r="S10" i="21"/>
  <c r="T10" i="21"/>
  <c r="U10" i="21"/>
  <c r="V10" i="21"/>
  <c r="X10" i="21"/>
  <c r="Y10" i="21"/>
  <c r="Q11" i="21"/>
  <c r="R11" i="21"/>
  <c r="S11" i="21"/>
  <c r="T11" i="21"/>
  <c r="U11" i="21"/>
  <c r="V11" i="21"/>
  <c r="X11" i="21"/>
  <c r="Y11" i="21"/>
  <c r="Q12" i="21"/>
  <c r="R12" i="21"/>
  <c r="S12" i="21"/>
  <c r="T12" i="21"/>
  <c r="U12" i="21"/>
  <c r="V12" i="21"/>
  <c r="X12" i="21"/>
  <c r="Q13" i="21"/>
  <c r="R13" i="21"/>
  <c r="S13" i="21"/>
  <c r="T13" i="21"/>
  <c r="U13" i="21"/>
  <c r="V13" i="21"/>
  <c r="X13" i="21"/>
  <c r="Q14" i="21"/>
  <c r="R14" i="21"/>
  <c r="S14" i="21"/>
  <c r="T14" i="21"/>
  <c r="U14" i="21"/>
  <c r="V14" i="21"/>
  <c r="X14" i="21"/>
  <c r="Q15" i="21"/>
  <c r="R15" i="21"/>
  <c r="S15" i="21"/>
  <c r="T15" i="21"/>
  <c r="U15" i="21"/>
  <c r="V15" i="21"/>
  <c r="E26" i="21"/>
  <c r="F26" i="21"/>
  <c r="G26" i="21"/>
  <c r="Q16" i="21"/>
  <c r="R16" i="21"/>
  <c r="S16" i="21"/>
  <c r="T16" i="21"/>
  <c r="U16" i="21"/>
  <c r="V16" i="21"/>
  <c r="X16" i="21"/>
  <c r="Q17" i="21"/>
  <c r="R17" i="21"/>
  <c r="S17" i="21"/>
  <c r="T17" i="21"/>
  <c r="U17" i="21"/>
  <c r="V17" i="21"/>
  <c r="X17" i="21"/>
  <c r="Q18" i="21"/>
  <c r="R18" i="21"/>
  <c r="S18" i="21"/>
  <c r="U18" i="21"/>
  <c r="V18" i="21"/>
  <c r="Q19" i="21"/>
  <c r="R19" i="21"/>
  <c r="S19" i="21"/>
  <c r="T19" i="21"/>
  <c r="U19" i="21"/>
  <c r="V19" i="21"/>
  <c r="X19" i="21"/>
  <c r="Y19" i="21"/>
  <c r="Q20" i="21"/>
  <c r="R20" i="21"/>
  <c r="S20" i="21"/>
  <c r="T20" i="21"/>
  <c r="U20" i="21"/>
  <c r="V20" i="21"/>
  <c r="X20" i="21"/>
  <c r="E27" i="21"/>
  <c r="F27" i="21"/>
  <c r="G27" i="21"/>
  <c r="Q21" i="21"/>
  <c r="R21" i="21"/>
  <c r="S21" i="21"/>
  <c r="T21" i="21"/>
  <c r="U21" i="21"/>
  <c r="V21" i="21"/>
  <c r="X21" i="21"/>
  <c r="Q22" i="21"/>
  <c r="R22" i="21"/>
  <c r="S22" i="21"/>
  <c r="U22" i="21"/>
  <c r="V22" i="21"/>
  <c r="Q23" i="21"/>
  <c r="R23" i="21"/>
  <c r="S23" i="21"/>
  <c r="T23" i="21"/>
  <c r="U23" i="21"/>
  <c r="V23" i="21"/>
  <c r="X23" i="21"/>
  <c r="Q24" i="21"/>
  <c r="R24" i="21"/>
  <c r="S24" i="21"/>
  <c r="T24" i="21"/>
  <c r="U24" i="21"/>
  <c r="V24" i="21"/>
  <c r="X24" i="21"/>
  <c r="Q25" i="21"/>
  <c r="R25" i="21"/>
  <c r="S25" i="21"/>
  <c r="T25" i="21"/>
  <c r="U25" i="21"/>
  <c r="V25" i="21"/>
  <c r="X25" i="21"/>
  <c r="E28" i="21"/>
  <c r="F28" i="21"/>
  <c r="G28" i="21"/>
  <c r="Q26" i="21"/>
  <c r="R26" i="21"/>
  <c r="S26" i="21"/>
  <c r="T26" i="21"/>
  <c r="U26" i="21"/>
  <c r="V26" i="21"/>
  <c r="X26" i="21"/>
  <c r="Y26" i="21"/>
  <c r="Q27" i="21"/>
  <c r="R27" i="21"/>
  <c r="S27" i="21"/>
  <c r="T27" i="21"/>
  <c r="U27" i="21"/>
  <c r="V27" i="21"/>
  <c r="X27" i="21"/>
  <c r="Q28" i="21"/>
  <c r="R28" i="21"/>
  <c r="S28" i="21"/>
  <c r="T28" i="21"/>
  <c r="U28" i="21"/>
  <c r="V28" i="21"/>
  <c r="X28" i="21"/>
  <c r="Q29" i="21"/>
  <c r="R29" i="21"/>
  <c r="S29" i="21"/>
  <c r="T29" i="21"/>
  <c r="U29" i="21"/>
  <c r="V29" i="21"/>
  <c r="X29" i="21"/>
  <c r="Q30" i="21"/>
  <c r="R30" i="21"/>
  <c r="S30" i="21"/>
  <c r="T30" i="21"/>
  <c r="U30" i="21"/>
  <c r="V30" i="21"/>
  <c r="X30" i="21"/>
  <c r="Y30" i="21"/>
  <c r="R31" i="21"/>
  <c r="S31" i="21"/>
  <c r="T31" i="21"/>
  <c r="U31" i="21"/>
  <c r="V31" i="21"/>
  <c r="X31" i="21"/>
  <c r="R32" i="21"/>
  <c r="S32" i="21"/>
  <c r="T32" i="21"/>
  <c r="U32" i="21"/>
  <c r="V32" i="21"/>
  <c r="X32" i="21"/>
  <c r="R33" i="21"/>
  <c r="S33" i="21"/>
  <c r="T33" i="21"/>
  <c r="U33" i="21"/>
  <c r="V33" i="21"/>
  <c r="X33" i="21"/>
  <c r="R34" i="21"/>
  <c r="S34" i="21"/>
  <c r="T34" i="21"/>
  <c r="U34" i="21"/>
  <c r="V34" i="21"/>
  <c r="X34" i="21"/>
  <c r="R35" i="21"/>
  <c r="S35" i="21"/>
  <c r="T35" i="21"/>
  <c r="U35" i="21"/>
  <c r="V35" i="21"/>
  <c r="X35" i="21"/>
  <c r="R36" i="21"/>
  <c r="S36" i="21"/>
  <c r="T36" i="21"/>
  <c r="U36" i="21"/>
  <c r="V36" i="21"/>
  <c r="X36" i="21"/>
  <c r="R37" i="21"/>
  <c r="S37" i="21"/>
  <c r="T37" i="21"/>
  <c r="U37" i="21"/>
  <c r="V37" i="21"/>
  <c r="X37" i="21"/>
  <c r="R38" i="21"/>
  <c r="S38" i="21"/>
  <c r="T38" i="21"/>
  <c r="U38" i="21"/>
  <c r="V38" i="21"/>
  <c r="R39" i="21"/>
  <c r="S39" i="21"/>
  <c r="T39" i="21"/>
  <c r="U39" i="21"/>
  <c r="V39" i="21"/>
  <c r="X39" i="21"/>
  <c r="R40" i="21"/>
  <c r="S40" i="21"/>
  <c r="T40" i="21"/>
  <c r="U40" i="21"/>
  <c r="V40" i="21"/>
  <c r="X40" i="21"/>
  <c r="R41" i="21"/>
  <c r="S41" i="21"/>
  <c r="T41" i="21"/>
  <c r="U41" i="21"/>
  <c r="V41" i="21"/>
  <c r="X41" i="21"/>
  <c r="R42" i="21"/>
  <c r="S42" i="21"/>
  <c r="T42" i="21"/>
  <c r="U42" i="21"/>
  <c r="V42" i="21"/>
  <c r="X42" i="21"/>
  <c r="R43" i="21"/>
  <c r="S43" i="21"/>
  <c r="T43" i="21"/>
  <c r="U43" i="21"/>
  <c r="V43" i="21"/>
  <c r="X43" i="21"/>
  <c r="R44" i="21"/>
  <c r="S44" i="21"/>
  <c r="T44" i="21"/>
  <c r="U44" i="21"/>
  <c r="V44" i="21"/>
  <c r="X44" i="21"/>
  <c r="R45" i="21"/>
  <c r="S45" i="21"/>
  <c r="T45" i="21"/>
  <c r="U45" i="21"/>
  <c r="V45" i="21"/>
  <c r="X45" i="21"/>
  <c r="R46" i="21"/>
  <c r="S46" i="21"/>
  <c r="T46" i="21"/>
  <c r="U46" i="21"/>
  <c r="V46" i="21"/>
  <c r="R47" i="21"/>
  <c r="S47" i="21"/>
  <c r="T47" i="21"/>
  <c r="U47" i="21"/>
  <c r="V47" i="21"/>
  <c r="X47" i="21"/>
  <c r="R48" i="21"/>
  <c r="S48" i="21"/>
  <c r="T48" i="21"/>
  <c r="U48" i="21"/>
  <c r="V48" i="21"/>
  <c r="X48" i="21"/>
  <c r="R49" i="21"/>
  <c r="S49" i="21"/>
  <c r="T49" i="21"/>
  <c r="U49" i="21"/>
  <c r="V49" i="21"/>
  <c r="X49" i="21"/>
  <c r="R50" i="21"/>
  <c r="S50" i="21"/>
  <c r="T50" i="21"/>
  <c r="U50" i="21"/>
  <c r="V50" i="21"/>
  <c r="X50" i="21"/>
  <c r="R51" i="21"/>
  <c r="S51" i="21"/>
  <c r="T51" i="21"/>
  <c r="U51" i="21"/>
  <c r="V51" i="21"/>
  <c r="X51" i="21"/>
  <c r="R52" i="21"/>
  <c r="S52" i="21"/>
  <c r="T52" i="21"/>
  <c r="U52" i="21"/>
  <c r="V52" i="21"/>
  <c r="X52" i="21"/>
  <c r="R53" i="21"/>
  <c r="S53" i="21"/>
  <c r="T53" i="21"/>
  <c r="U53" i="21"/>
  <c r="V53" i="21"/>
  <c r="X53" i="21"/>
  <c r="R54" i="21"/>
  <c r="S54" i="21"/>
  <c r="T54" i="21"/>
  <c r="U54" i="21"/>
  <c r="V54" i="21"/>
  <c r="R55" i="21"/>
  <c r="S55" i="21"/>
  <c r="T55" i="21"/>
  <c r="U55" i="21"/>
  <c r="V55" i="21"/>
  <c r="X55" i="21"/>
  <c r="R56" i="21"/>
  <c r="S56" i="21"/>
  <c r="T56" i="21"/>
  <c r="U56" i="21"/>
  <c r="V56" i="21"/>
  <c r="X56" i="21"/>
  <c r="R57" i="21"/>
  <c r="S57" i="21"/>
  <c r="T57" i="21"/>
  <c r="U57" i="21"/>
  <c r="V57" i="21"/>
  <c r="X57" i="21"/>
  <c r="R58" i="21"/>
  <c r="S58" i="21"/>
  <c r="T58" i="21"/>
  <c r="U58" i="21"/>
  <c r="V58" i="21"/>
  <c r="X58" i="21"/>
  <c r="R59" i="21"/>
  <c r="S59" i="21"/>
  <c r="T59" i="21"/>
  <c r="U59" i="21"/>
  <c r="V59" i="21"/>
  <c r="X59" i="21"/>
  <c r="R60" i="21"/>
  <c r="S60" i="21"/>
  <c r="T60" i="21"/>
  <c r="U60" i="21"/>
  <c r="V60" i="21"/>
  <c r="X60" i="21"/>
  <c r="R61" i="21"/>
  <c r="S61" i="21"/>
  <c r="T61" i="21"/>
  <c r="U61" i="21"/>
  <c r="V61" i="21"/>
  <c r="X61" i="21"/>
  <c r="R62" i="21"/>
  <c r="S62" i="21"/>
  <c r="T62" i="21"/>
  <c r="U62" i="21"/>
  <c r="V62" i="21"/>
  <c r="R63" i="21"/>
  <c r="S63" i="21"/>
  <c r="T63" i="21"/>
  <c r="U63" i="21"/>
  <c r="V63" i="21"/>
  <c r="X63" i="21"/>
  <c r="R64" i="21"/>
  <c r="S64" i="21"/>
  <c r="T64" i="21"/>
  <c r="U64" i="21"/>
  <c r="V64" i="21"/>
  <c r="X64" i="21"/>
  <c r="R65" i="21"/>
  <c r="S65" i="21"/>
  <c r="T65" i="21"/>
  <c r="U65" i="21"/>
  <c r="V65" i="21"/>
  <c r="X65" i="21"/>
  <c r="R66" i="21"/>
  <c r="S66" i="21"/>
  <c r="T66" i="21"/>
  <c r="U66" i="21"/>
  <c r="V66" i="21"/>
  <c r="X66" i="21"/>
  <c r="R67" i="21"/>
  <c r="S67" i="21"/>
  <c r="T67" i="21"/>
  <c r="U67" i="21"/>
  <c r="V67" i="21"/>
  <c r="X67" i="21"/>
  <c r="R68" i="21"/>
  <c r="S68" i="21"/>
  <c r="T68" i="21"/>
  <c r="U68" i="21"/>
  <c r="V68" i="21"/>
  <c r="X68" i="21"/>
  <c r="R69" i="21"/>
  <c r="S69" i="21"/>
  <c r="T69" i="21"/>
  <c r="U69" i="21"/>
  <c r="V69" i="21"/>
  <c r="X69" i="21"/>
  <c r="R70" i="21"/>
  <c r="S70" i="21"/>
  <c r="T70" i="21"/>
  <c r="U70" i="21"/>
  <c r="V70" i="21"/>
  <c r="R71" i="21"/>
  <c r="S71" i="21"/>
  <c r="T71" i="21"/>
  <c r="U71" i="21"/>
  <c r="V71" i="21"/>
  <c r="X71" i="21"/>
  <c r="R72" i="21"/>
  <c r="S72" i="21"/>
  <c r="T72" i="21"/>
  <c r="U72" i="21"/>
  <c r="V72" i="21"/>
  <c r="X72" i="21"/>
  <c r="R73" i="21"/>
  <c r="S73" i="21"/>
  <c r="T73" i="21"/>
  <c r="U73" i="21"/>
  <c r="V73" i="21"/>
  <c r="X73" i="21"/>
  <c r="R74" i="21"/>
  <c r="S74" i="21"/>
  <c r="T74" i="21"/>
  <c r="U74" i="21"/>
  <c r="V74" i="21"/>
  <c r="X74" i="21"/>
  <c r="R75" i="21"/>
  <c r="S75" i="21"/>
  <c r="T75" i="21"/>
  <c r="U75" i="21"/>
  <c r="V75" i="21"/>
  <c r="X75" i="21"/>
  <c r="R76" i="21"/>
  <c r="S76" i="21"/>
  <c r="T76" i="21"/>
  <c r="U76" i="21"/>
  <c r="V76" i="21"/>
  <c r="X76" i="21"/>
  <c r="R77" i="21"/>
  <c r="S77" i="21"/>
  <c r="T77" i="21"/>
  <c r="U77" i="21"/>
  <c r="V77" i="21"/>
  <c r="X77" i="21"/>
  <c r="R78" i="21"/>
  <c r="S78" i="21"/>
  <c r="T78" i="21"/>
  <c r="U78" i="21"/>
  <c r="V78" i="21"/>
  <c r="R79" i="21"/>
  <c r="S79" i="21"/>
  <c r="T79" i="21"/>
  <c r="U79" i="21"/>
  <c r="V79" i="21"/>
  <c r="X79" i="21"/>
  <c r="R80" i="21"/>
  <c r="S80" i="21"/>
  <c r="T80" i="21"/>
  <c r="U80" i="21"/>
  <c r="V80" i="21"/>
  <c r="X80" i="21"/>
  <c r="R81" i="21"/>
  <c r="S81" i="21"/>
  <c r="T81" i="21"/>
  <c r="U81" i="21"/>
  <c r="V81" i="21"/>
  <c r="X81" i="21"/>
  <c r="R82" i="21"/>
  <c r="S82" i="21"/>
  <c r="T82" i="21"/>
  <c r="U82" i="21"/>
  <c r="V82" i="21"/>
  <c r="X82" i="21"/>
  <c r="R83" i="21"/>
  <c r="S83" i="21"/>
  <c r="T83" i="21"/>
  <c r="U83" i="21"/>
  <c r="V83" i="21"/>
  <c r="X83" i="21"/>
  <c r="R84" i="21"/>
  <c r="S84" i="21"/>
  <c r="T84" i="21"/>
  <c r="U84" i="21"/>
  <c r="V84" i="21"/>
  <c r="X84" i="21"/>
  <c r="R85" i="21"/>
  <c r="S85" i="21"/>
  <c r="T85" i="21"/>
  <c r="U85" i="21"/>
  <c r="V85" i="21"/>
  <c r="X85" i="21"/>
  <c r="R86" i="21"/>
  <c r="S86" i="21"/>
  <c r="T86" i="21"/>
  <c r="U86" i="21"/>
  <c r="V86" i="21"/>
  <c r="R87" i="21"/>
  <c r="S87" i="21"/>
  <c r="T87" i="21"/>
  <c r="U87" i="21"/>
  <c r="V87" i="21"/>
  <c r="X87" i="21"/>
  <c r="R88" i="21"/>
  <c r="S88" i="21"/>
  <c r="T88" i="21"/>
  <c r="U88" i="21"/>
  <c r="V88" i="21"/>
  <c r="X88" i="21"/>
  <c r="R89" i="21"/>
  <c r="S89" i="21"/>
  <c r="T89" i="21"/>
  <c r="U89" i="21"/>
  <c r="V89" i="21"/>
  <c r="X89" i="21"/>
  <c r="R90" i="21"/>
  <c r="S90" i="21"/>
  <c r="T90" i="21"/>
  <c r="U90" i="21"/>
  <c r="V90" i="21"/>
  <c r="X90" i="21"/>
  <c r="R91" i="21"/>
  <c r="S91" i="21"/>
  <c r="T91" i="21"/>
  <c r="U91" i="21"/>
  <c r="V91" i="21"/>
  <c r="X91" i="21"/>
  <c r="R92" i="21"/>
  <c r="S92" i="21"/>
  <c r="T92" i="21"/>
  <c r="U92" i="21"/>
  <c r="V92" i="21"/>
  <c r="X92" i="21"/>
  <c r="R93" i="21"/>
  <c r="S93" i="21"/>
  <c r="T93" i="21"/>
  <c r="U93" i="21"/>
  <c r="V93" i="21"/>
  <c r="X93" i="21"/>
  <c r="R94" i="21"/>
  <c r="S94" i="21"/>
  <c r="T94" i="21"/>
  <c r="U94" i="21"/>
  <c r="V94" i="21"/>
  <c r="R95" i="21"/>
  <c r="S95" i="21"/>
  <c r="T95" i="21"/>
  <c r="U95" i="21"/>
  <c r="V95" i="21"/>
  <c r="X95" i="21"/>
  <c r="R96" i="21"/>
  <c r="S96" i="21"/>
  <c r="T96" i="21"/>
  <c r="U96" i="21"/>
  <c r="V96" i="21"/>
  <c r="X96" i="21"/>
  <c r="R97" i="21"/>
  <c r="S97" i="21"/>
  <c r="T97" i="21"/>
  <c r="U97" i="21"/>
  <c r="V97" i="21"/>
  <c r="X97" i="21"/>
  <c r="R98" i="21"/>
  <c r="S98" i="21"/>
  <c r="T98" i="21"/>
  <c r="U98" i="21"/>
  <c r="V98" i="21"/>
  <c r="X98" i="21"/>
  <c r="R99" i="21"/>
  <c r="S99" i="21"/>
  <c r="T99" i="21"/>
  <c r="U99" i="21"/>
  <c r="V99" i="21"/>
  <c r="X99" i="21"/>
  <c r="R100" i="21"/>
  <c r="S100" i="21"/>
  <c r="T100" i="21"/>
  <c r="U100" i="21"/>
  <c r="V100" i="21"/>
  <c r="X100" i="21"/>
  <c r="R101" i="21"/>
  <c r="S101" i="21"/>
  <c r="T101" i="21"/>
  <c r="U101" i="21"/>
  <c r="V101" i="21"/>
  <c r="X101" i="21"/>
  <c r="R102" i="21"/>
  <c r="S102" i="21"/>
  <c r="T102" i="21"/>
  <c r="U102" i="21"/>
  <c r="V102" i="21"/>
  <c r="R103" i="21"/>
  <c r="S103" i="21"/>
  <c r="T103" i="21"/>
  <c r="U103" i="21"/>
  <c r="V103" i="21"/>
  <c r="X103" i="21"/>
  <c r="R104" i="21"/>
  <c r="S104" i="21"/>
  <c r="T104" i="21"/>
  <c r="U104" i="21"/>
  <c r="V104" i="21"/>
  <c r="X104" i="21"/>
  <c r="R105" i="21"/>
  <c r="S105" i="21"/>
  <c r="T105" i="21"/>
  <c r="U105" i="21"/>
  <c r="V105" i="21"/>
  <c r="X105" i="21"/>
  <c r="R106" i="21"/>
  <c r="S106" i="21"/>
  <c r="T106" i="21"/>
  <c r="U106" i="21"/>
  <c r="V106" i="21"/>
  <c r="X106" i="21"/>
  <c r="R107" i="21"/>
  <c r="S107" i="21"/>
  <c r="T107" i="21"/>
  <c r="U107" i="21"/>
  <c r="V107" i="21"/>
  <c r="X107" i="21"/>
  <c r="R108" i="21"/>
  <c r="S108" i="21"/>
  <c r="T108" i="21"/>
  <c r="U108" i="21"/>
  <c r="V108" i="21"/>
  <c r="X108" i="21"/>
  <c r="R109" i="21"/>
  <c r="S109" i="21"/>
  <c r="T109" i="21"/>
  <c r="U109" i="21"/>
  <c r="V109" i="21"/>
  <c r="X109" i="21"/>
  <c r="R110" i="21"/>
  <c r="S110" i="21"/>
  <c r="T110" i="21"/>
  <c r="U110" i="21"/>
  <c r="V110" i="21"/>
  <c r="R111" i="21"/>
  <c r="S111" i="21"/>
  <c r="T111" i="21"/>
  <c r="U111" i="21"/>
  <c r="V111" i="21"/>
  <c r="X111" i="21"/>
  <c r="R112" i="21"/>
  <c r="S112" i="21"/>
  <c r="T112" i="21"/>
  <c r="U112" i="21"/>
  <c r="V112" i="21"/>
  <c r="X112" i="21"/>
  <c r="R113" i="21"/>
  <c r="S113" i="21"/>
  <c r="T113" i="21"/>
  <c r="U113" i="21"/>
  <c r="V113" i="21"/>
  <c r="X113" i="21"/>
  <c r="R114" i="21"/>
  <c r="S114" i="21"/>
  <c r="T114" i="21"/>
  <c r="U114" i="21"/>
  <c r="V114" i="21"/>
  <c r="X114" i="21"/>
  <c r="R115" i="21"/>
  <c r="S115" i="21"/>
  <c r="T115" i="21"/>
  <c r="U115" i="21"/>
  <c r="V115" i="21"/>
  <c r="X115" i="21"/>
  <c r="R116" i="21"/>
  <c r="S116" i="21"/>
  <c r="T116" i="21"/>
  <c r="U116" i="21"/>
  <c r="V116" i="21"/>
  <c r="X116" i="21"/>
  <c r="R117" i="21"/>
  <c r="S117" i="21"/>
  <c r="T117" i="21"/>
  <c r="U117" i="21"/>
  <c r="V117" i="21"/>
  <c r="X117" i="21"/>
  <c r="R118" i="21"/>
  <c r="S118" i="21"/>
  <c r="T118" i="21"/>
  <c r="U118" i="21"/>
  <c r="V118" i="21"/>
  <c r="R119" i="21"/>
  <c r="S119" i="21"/>
  <c r="T119" i="21"/>
  <c r="U119" i="21"/>
  <c r="V119" i="21"/>
  <c r="X119" i="21"/>
  <c r="R120" i="21"/>
  <c r="S120" i="21"/>
  <c r="T120" i="21"/>
  <c r="U120" i="21"/>
  <c r="V120" i="21"/>
  <c r="X120" i="21"/>
  <c r="R121" i="21"/>
  <c r="S121" i="21"/>
  <c r="T121" i="21"/>
  <c r="U121" i="21"/>
  <c r="V121" i="21"/>
  <c r="X121" i="21"/>
  <c r="R122" i="21"/>
  <c r="S122" i="21"/>
  <c r="T122" i="21"/>
  <c r="U122" i="21"/>
  <c r="V122" i="21"/>
  <c r="X122" i="21"/>
  <c r="R123" i="21"/>
  <c r="S123" i="21"/>
  <c r="T123" i="21"/>
  <c r="U123" i="21"/>
  <c r="V123" i="21"/>
  <c r="X123" i="21"/>
  <c r="R124" i="21"/>
  <c r="S124" i="21"/>
  <c r="T124" i="21"/>
  <c r="U124" i="21"/>
  <c r="V124" i="21"/>
  <c r="X124" i="21"/>
  <c r="R125" i="21"/>
  <c r="S125" i="21"/>
  <c r="T125" i="21"/>
  <c r="U125" i="21"/>
  <c r="V125" i="21"/>
  <c r="X125" i="21"/>
  <c r="R126" i="21"/>
  <c r="S126" i="21"/>
  <c r="T126" i="21"/>
  <c r="U126" i="21"/>
  <c r="V126" i="21"/>
  <c r="R127" i="21"/>
  <c r="S127" i="21"/>
  <c r="T127" i="21"/>
  <c r="U127" i="21"/>
  <c r="V127" i="21"/>
  <c r="X127" i="21"/>
  <c r="R128" i="21"/>
  <c r="S128" i="21"/>
  <c r="T128" i="21"/>
  <c r="U128" i="21"/>
  <c r="V128" i="21"/>
  <c r="X128" i="21"/>
  <c r="R129" i="21"/>
  <c r="S129" i="21"/>
  <c r="T129" i="21"/>
  <c r="U129" i="21"/>
  <c r="V129" i="21"/>
  <c r="X129" i="21"/>
  <c r="R130" i="21"/>
  <c r="S130" i="21"/>
  <c r="T130" i="21"/>
  <c r="U130" i="21"/>
  <c r="V130" i="21"/>
  <c r="X130" i="21"/>
  <c r="R131" i="21"/>
  <c r="S131" i="21"/>
  <c r="T131" i="21"/>
  <c r="U131" i="21"/>
  <c r="V131" i="21"/>
  <c r="X131" i="21"/>
  <c r="R132" i="21"/>
  <c r="S132" i="21"/>
  <c r="T132" i="21"/>
  <c r="U132" i="21"/>
  <c r="V132" i="21"/>
  <c r="X132" i="21"/>
  <c r="R133" i="21"/>
  <c r="S133" i="21"/>
  <c r="T133" i="21"/>
  <c r="U133" i="21"/>
  <c r="V133" i="21"/>
  <c r="X133" i="21"/>
  <c r="R134" i="21"/>
  <c r="S134" i="21"/>
  <c r="T134" i="21"/>
  <c r="U134" i="21"/>
  <c r="V134" i="21"/>
  <c r="R135" i="21"/>
  <c r="S135" i="21"/>
  <c r="T135" i="21"/>
  <c r="U135" i="21"/>
  <c r="V135" i="21"/>
  <c r="X135" i="21"/>
  <c r="R136" i="21"/>
  <c r="S136" i="21"/>
  <c r="T136" i="21"/>
  <c r="U136" i="21"/>
  <c r="V136" i="21"/>
  <c r="X136" i="21"/>
  <c r="R137" i="21"/>
  <c r="S137" i="21"/>
  <c r="T137" i="21"/>
  <c r="U137" i="21"/>
  <c r="V137" i="21"/>
  <c r="X137" i="21"/>
  <c r="R138" i="21"/>
  <c r="S138" i="21"/>
  <c r="T138" i="21"/>
  <c r="U138" i="21"/>
  <c r="V138" i="21"/>
  <c r="X138" i="21"/>
  <c r="R139" i="21"/>
  <c r="S139" i="21"/>
  <c r="T139" i="21"/>
  <c r="U139" i="21"/>
  <c r="V139" i="21"/>
  <c r="X139" i="21"/>
  <c r="R140" i="21"/>
  <c r="S140" i="21"/>
  <c r="T140" i="21"/>
  <c r="U140" i="21"/>
  <c r="V140" i="21"/>
  <c r="X140" i="21"/>
  <c r="R141" i="21"/>
  <c r="S141" i="21"/>
  <c r="T141" i="21"/>
  <c r="U141" i="21"/>
  <c r="V141" i="21"/>
  <c r="X141" i="21"/>
  <c r="R142" i="21"/>
  <c r="S142" i="21"/>
  <c r="T142" i="21"/>
  <c r="U142" i="21"/>
  <c r="V142" i="21"/>
  <c r="R143" i="21"/>
  <c r="S143" i="21"/>
  <c r="T143" i="21"/>
  <c r="U143" i="21"/>
  <c r="V143" i="21"/>
  <c r="X143" i="21"/>
  <c r="R144" i="21"/>
  <c r="S144" i="21"/>
  <c r="T144" i="21"/>
  <c r="U144" i="21"/>
  <c r="V144" i="21"/>
  <c r="X144" i="21"/>
  <c r="R145" i="21"/>
  <c r="S145" i="21"/>
  <c r="T145" i="21"/>
  <c r="U145" i="21"/>
  <c r="V145" i="21"/>
  <c r="X145" i="21"/>
  <c r="R146" i="21"/>
  <c r="S146" i="21"/>
  <c r="T146" i="21"/>
  <c r="U146" i="21"/>
  <c r="V146" i="21"/>
  <c r="X146" i="21"/>
  <c r="R147" i="21"/>
  <c r="S147" i="21"/>
  <c r="U147" i="21"/>
  <c r="V147" i="21"/>
  <c r="R148" i="21"/>
  <c r="S148" i="21"/>
  <c r="T148" i="21"/>
  <c r="U148" i="21"/>
  <c r="V148" i="21"/>
  <c r="R149" i="21"/>
  <c r="S149" i="21"/>
  <c r="T149" i="21"/>
  <c r="U149" i="21"/>
  <c r="V149" i="21"/>
  <c r="X149" i="21"/>
  <c r="R150" i="21"/>
  <c r="S150" i="21"/>
  <c r="T150" i="21"/>
  <c r="U150" i="21"/>
  <c r="V150" i="21"/>
  <c r="X150" i="21"/>
  <c r="R151" i="21"/>
  <c r="S151" i="21"/>
  <c r="T151" i="21"/>
  <c r="U151" i="21"/>
  <c r="V151" i="21"/>
  <c r="X151" i="21"/>
  <c r="R152" i="21"/>
  <c r="S152" i="21"/>
  <c r="T152" i="21"/>
  <c r="U152" i="21"/>
  <c r="V152" i="21"/>
  <c r="R153" i="21"/>
  <c r="S153" i="21"/>
  <c r="T153" i="21"/>
  <c r="U153" i="21"/>
  <c r="V153" i="21"/>
  <c r="X153" i="21"/>
  <c r="R154" i="21"/>
  <c r="S154" i="21"/>
  <c r="T154" i="21"/>
  <c r="U154" i="21"/>
  <c r="V154" i="21"/>
  <c r="X154" i="21"/>
  <c r="R155" i="21"/>
  <c r="S155" i="21"/>
  <c r="T155" i="21"/>
  <c r="U155" i="21"/>
  <c r="V155" i="21"/>
  <c r="X155" i="21"/>
  <c r="R156" i="21"/>
  <c r="S156" i="21"/>
  <c r="T156" i="21"/>
  <c r="U156" i="21"/>
  <c r="V156" i="21"/>
  <c r="R157" i="21"/>
  <c r="S157" i="21"/>
  <c r="T157" i="21"/>
  <c r="U157" i="21"/>
  <c r="V157" i="21"/>
  <c r="X157" i="21"/>
  <c r="R158" i="21"/>
  <c r="S158" i="21"/>
  <c r="T158" i="21"/>
  <c r="U158" i="21"/>
  <c r="V158" i="21"/>
  <c r="X158" i="21"/>
  <c r="R159" i="21"/>
  <c r="S159" i="21"/>
  <c r="T159" i="21"/>
  <c r="U159" i="21"/>
  <c r="V159" i="21"/>
  <c r="X159" i="21"/>
  <c r="R160" i="21"/>
  <c r="S160" i="21"/>
  <c r="T160" i="21"/>
  <c r="U160" i="21"/>
  <c r="V160" i="21"/>
  <c r="R161" i="21"/>
  <c r="S161" i="21"/>
  <c r="T161" i="21"/>
  <c r="U161" i="21"/>
  <c r="V161" i="21"/>
  <c r="X161" i="21"/>
  <c r="R162" i="21"/>
  <c r="S162" i="21"/>
  <c r="T162" i="21"/>
  <c r="U162" i="21"/>
  <c r="V162" i="21"/>
  <c r="X162" i="21"/>
  <c r="R163" i="21"/>
  <c r="S163" i="21"/>
  <c r="T163" i="21"/>
  <c r="U163" i="21"/>
  <c r="V163" i="21"/>
  <c r="X163" i="21"/>
  <c r="R164" i="21"/>
  <c r="S164" i="21"/>
  <c r="T164" i="21"/>
  <c r="U164" i="21"/>
  <c r="V164" i="21"/>
  <c r="R165" i="21"/>
  <c r="S165" i="21"/>
  <c r="T165" i="21"/>
  <c r="U165" i="21"/>
  <c r="V165" i="21"/>
  <c r="X165" i="21"/>
  <c r="R166" i="21"/>
  <c r="S166" i="21"/>
  <c r="T166" i="21"/>
  <c r="U166" i="21"/>
  <c r="V166" i="21"/>
  <c r="X166" i="21"/>
  <c r="R167" i="21"/>
  <c r="S167" i="21"/>
  <c r="T167" i="21"/>
  <c r="U167" i="21"/>
  <c r="V167" i="21"/>
  <c r="X167" i="21"/>
  <c r="R168" i="21"/>
  <c r="S168" i="21"/>
  <c r="T168" i="21"/>
  <c r="U168" i="21"/>
  <c r="V168" i="21"/>
  <c r="R169" i="21"/>
  <c r="S169" i="21"/>
  <c r="T169" i="21"/>
  <c r="U169" i="21"/>
  <c r="V169" i="21"/>
  <c r="X169" i="21"/>
  <c r="R170" i="21"/>
  <c r="S170" i="21"/>
  <c r="T170" i="21"/>
  <c r="U170" i="21"/>
  <c r="V170" i="21"/>
  <c r="X170" i="21"/>
  <c r="R171" i="21"/>
  <c r="S171" i="21"/>
  <c r="T171" i="21"/>
  <c r="U171" i="21"/>
  <c r="V171" i="21"/>
  <c r="X171" i="21"/>
  <c r="R172" i="21"/>
  <c r="S172" i="21"/>
  <c r="T172" i="21"/>
  <c r="U172" i="21"/>
  <c r="V172" i="21"/>
  <c r="R173" i="21"/>
  <c r="S173" i="21"/>
  <c r="T173" i="21"/>
  <c r="U173" i="21"/>
  <c r="V173" i="21"/>
  <c r="X173" i="21"/>
  <c r="R174" i="21"/>
  <c r="S174" i="21"/>
  <c r="T174" i="21"/>
  <c r="U174" i="21"/>
  <c r="V174" i="21"/>
  <c r="X174" i="21"/>
  <c r="R175" i="21"/>
  <c r="S175" i="21"/>
  <c r="T175" i="21"/>
  <c r="U175" i="21"/>
  <c r="V175" i="21"/>
  <c r="X175" i="21"/>
  <c r="R176" i="21"/>
  <c r="S176" i="21"/>
  <c r="T176" i="21"/>
  <c r="U176" i="21"/>
  <c r="V176" i="21"/>
  <c r="R177" i="21"/>
  <c r="S177" i="21"/>
  <c r="T177" i="21"/>
  <c r="U177" i="21"/>
  <c r="V177" i="21"/>
  <c r="X177" i="21"/>
  <c r="R178" i="21"/>
  <c r="S178" i="21"/>
  <c r="T178" i="21"/>
  <c r="U178" i="21"/>
  <c r="V178" i="21"/>
  <c r="X178" i="21"/>
  <c r="R179" i="21"/>
  <c r="S179" i="21"/>
  <c r="T179" i="21"/>
  <c r="U179" i="21"/>
  <c r="V179" i="21"/>
  <c r="X179" i="21"/>
  <c r="R180" i="21"/>
  <c r="S180" i="21"/>
  <c r="T180" i="21"/>
  <c r="U180" i="21"/>
  <c r="V180" i="21"/>
  <c r="R181" i="21"/>
  <c r="S181" i="21"/>
  <c r="T181" i="21"/>
  <c r="U181" i="21"/>
  <c r="V181" i="21"/>
  <c r="X181" i="21"/>
  <c r="R182" i="21"/>
  <c r="S182" i="21"/>
  <c r="T182" i="21"/>
  <c r="U182" i="21"/>
  <c r="V182" i="21"/>
  <c r="X182" i="21"/>
  <c r="R183" i="21"/>
  <c r="S183" i="21"/>
  <c r="T183" i="21"/>
  <c r="U183" i="21"/>
  <c r="V183" i="21"/>
  <c r="X183" i="21"/>
  <c r="R184" i="21"/>
  <c r="S184" i="21"/>
  <c r="T184" i="21"/>
  <c r="U184" i="21"/>
  <c r="V184" i="21"/>
  <c r="R185" i="21"/>
  <c r="S185" i="21"/>
  <c r="T185" i="21"/>
  <c r="U185" i="21"/>
  <c r="V185" i="21"/>
  <c r="X185" i="21"/>
  <c r="R186" i="21"/>
  <c r="S186" i="21"/>
  <c r="T186" i="21"/>
  <c r="U186" i="21"/>
  <c r="V186" i="21"/>
  <c r="X186" i="21"/>
  <c r="R187" i="21"/>
  <c r="S187" i="21"/>
  <c r="T187" i="21"/>
  <c r="U187" i="21"/>
  <c r="V187" i="21"/>
  <c r="X187" i="21"/>
  <c r="R188" i="21"/>
  <c r="S188" i="21"/>
  <c r="T188" i="21"/>
  <c r="U188" i="21"/>
  <c r="V188" i="21"/>
  <c r="R189" i="21"/>
  <c r="S189" i="21"/>
  <c r="T189" i="21"/>
  <c r="U189" i="21"/>
  <c r="V189" i="21"/>
  <c r="X189" i="21"/>
  <c r="R190" i="21"/>
  <c r="S190" i="21"/>
  <c r="T190" i="21"/>
  <c r="U190" i="21"/>
  <c r="V190" i="21"/>
  <c r="X190" i="21"/>
  <c r="R191" i="21"/>
  <c r="S191" i="21"/>
  <c r="T191" i="21"/>
  <c r="U191" i="21"/>
  <c r="V191" i="21"/>
  <c r="X191" i="21"/>
  <c r="R192" i="21"/>
  <c r="S192" i="21"/>
  <c r="T192" i="21"/>
  <c r="U192" i="21"/>
  <c r="V192" i="21"/>
  <c r="R193" i="21"/>
  <c r="S193" i="21"/>
  <c r="T193" i="21"/>
  <c r="U193" i="21"/>
  <c r="V193" i="21"/>
  <c r="X193" i="21"/>
  <c r="R194" i="21"/>
  <c r="S194" i="21"/>
  <c r="T194" i="21"/>
  <c r="U194" i="21"/>
  <c r="V194" i="21"/>
  <c r="X194" i="21"/>
  <c r="R195" i="21"/>
  <c r="S195" i="21"/>
  <c r="T195" i="21"/>
  <c r="U195" i="21"/>
  <c r="V195" i="21"/>
  <c r="X195" i="21"/>
  <c r="R196" i="21"/>
  <c r="S196" i="21"/>
  <c r="T196" i="21"/>
  <c r="U196" i="21"/>
  <c r="V196" i="21"/>
  <c r="R197" i="21"/>
  <c r="S197" i="21"/>
  <c r="T197" i="21"/>
  <c r="U197" i="21"/>
  <c r="V197" i="21"/>
  <c r="X197" i="21"/>
  <c r="R198" i="21"/>
  <c r="S198" i="21"/>
  <c r="T198" i="21"/>
  <c r="U198" i="21"/>
  <c r="V198" i="21"/>
  <c r="X198" i="21"/>
  <c r="R199" i="21"/>
  <c r="S199" i="21"/>
  <c r="T199" i="21"/>
  <c r="U199" i="21"/>
  <c r="V199" i="21"/>
  <c r="X199" i="21"/>
  <c r="R200" i="21"/>
  <c r="S200" i="21"/>
  <c r="T200" i="21"/>
  <c r="U200" i="21"/>
  <c r="V200" i="21"/>
  <c r="R201" i="21"/>
  <c r="S201" i="21"/>
  <c r="T201" i="21"/>
  <c r="U201" i="21"/>
  <c r="V201" i="21"/>
  <c r="X201" i="21"/>
  <c r="R202" i="21"/>
  <c r="S202" i="21"/>
  <c r="T202" i="21"/>
  <c r="U202" i="21"/>
  <c r="V202" i="21"/>
  <c r="X202" i="21"/>
  <c r="R203" i="21"/>
  <c r="S203" i="21"/>
  <c r="T203" i="21"/>
  <c r="U203" i="21"/>
  <c r="V203" i="21"/>
  <c r="X203" i="21"/>
  <c r="R204" i="21"/>
  <c r="S204" i="21"/>
  <c r="T204" i="21"/>
  <c r="U204" i="21"/>
  <c r="V204" i="21"/>
  <c r="R205" i="21"/>
  <c r="S205" i="21"/>
  <c r="T205" i="21"/>
  <c r="U205" i="21"/>
  <c r="V205" i="21"/>
  <c r="X205" i="21"/>
  <c r="F11" i="21"/>
  <c r="F13" i="21"/>
  <c r="K6" i="21"/>
  <c r="F8" i="21"/>
  <c r="L6" i="21"/>
  <c r="F9" i="21"/>
  <c r="M6" i="21"/>
  <c r="O6" i="21"/>
  <c r="J7" i="21"/>
  <c r="K7" i="21"/>
  <c r="L7" i="21"/>
  <c r="M7" i="21"/>
  <c r="O7" i="21"/>
  <c r="J8" i="21"/>
  <c r="K8" i="21"/>
  <c r="L8" i="21"/>
  <c r="M8" i="21"/>
  <c r="O8" i="21"/>
  <c r="J9" i="21"/>
  <c r="K9" i="21"/>
  <c r="L9" i="21"/>
  <c r="M9" i="21"/>
  <c r="O9" i="21"/>
  <c r="J10" i="21"/>
  <c r="K10" i="21"/>
  <c r="L10" i="21"/>
  <c r="M10" i="21"/>
  <c r="O10" i="21"/>
  <c r="J11" i="21"/>
  <c r="K11" i="21"/>
  <c r="L11" i="21"/>
  <c r="M11" i="21"/>
  <c r="O11" i="21"/>
  <c r="J12" i="21"/>
  <c r="K12" i="21"/>
  <c r="L12" i="21"/>
  <c r="M12" i="21"/>
  <c r="O12" i="21"/>
  <c r="J13" i="21"/>
  <c r="K13" i="21"/>
  <c r="L13" i="21"/>
  <c r="M13" i="21"/>
  <c r="O13" i="21"/>
  <c r="J14" i="21"/>
  <c r="K14" i="21"/>
  <c r="L14" i="21"/>
  <c r="M14" i="21"/>
  <c r="O14" i="21"/>
  <c r="J15" i="21"/>
  <c r="K15" i="21"/>
  <c r="L15" i="21"/>
  <c r="M15" i="21"/>
  <c r="O15" i="21"/>
  <c r="J16" i="21"/>
  <c r="K16" i="21"/>
  <c r="L16" i="21"/>
  <c r="M16" i="21"/>
  <c r="O16" i="21"/>
  <c r="J17" i="21"/>
  <c r="K17" i="21"/>
  <c r="L17" i="21"/>
  <c r="M17" i="21"/>
  <c r="O17" i="21"/>
  <c r="J18" i="21"/>
  <c r="K18" i="21"/>
  <c r="L18" i="21"/>
  <c r="M18" i="21"/>
  <c r="O18" i="21"/>
  <c r="J19" i="21"/>
  <c r="K19" i="21"/>
  <c r="L19" i="21"/>
  <c r="M19" i="21"/>
  <c r="O19" i="21"/>
  <c r="J20" i="21"/>
  <c r="K20" i="21"/>
  <c r="L20" i="21"/>
  <c r="M20" i="21"/>
  <c r="O20" i="21"/>
  <c r="J21" i="21"/>
  <c r="K21" i="21"/>
  <c r="L21" i="21"/>
  <c r="M21" i="21"/>
  <c r="O21" i="21"/>
  <c r="J22" i="21"/>
  <c r="K22" i="21"/>
  <c r="L22" i="21"/>
  <c r="M22" i="21"/>
  <c r="O22" i="21"/>
  <c r="J23" i="21"/>
  <c r="K23" i="21"/>
  <c r="L23" i="21"/>
  <c r="M23" i="21"/>
  <c r="O23" i="21"/>
  <c r="J24" i="21"/>
  <c r="K24" i="21"/>
  <c r="L24" i="21"/>
  <c r="M24" i="21"/>
  <c r="O24" i="21"/>
  <c r="J25" i="21"/>
  <c r="K25" i="21"/>
  <c r="L25" i="21"/>
  <c r="M25" i="21"/>
  <c r="O25" i="21"/>
  <c r="J26" i="21"/>
  <c r="K26" i="21"/>
  <c r="L26" i="21"/>
  <c r="M26" i="21"/>
  <c r="O26" i="21"/>
  <c r="J27" i="21"/>
  <c r="K27" i="21"/>
  <c r="L27" i="21"/>
  <c r="M27" i="21"/>
  <c r="O27" i="21"/>
  <c r="J28" i="21"/>
  <c r="K28" i="21"/>
  <c r="L28" i="21"/>
  <c r="M28" i="21"/>
  <c r="O28" i="21"/>
  <c r="J29" i="21"/>
  <c r="K29" i="21"/>
  <c r="L29" i="21"/>
  <c r="M29" i="21"/>
  <c r="O29" i="21"/>
  <c r="J30" i="21"/>
  <c r="K30" i="21"/>
  <c r="L30" i="21"/>
  <c r="M30" i="21"/>
  <c r="O30" i="21"/>
  <c r="J31" i="21"/>
  <c r="K31" i="21"/>
  <c r="L31" i="21"/>
  <c r="M31" i="21"/>
  <c r="O31" i="21"/>
  <c r="J32" i="21"/>
  <c r="K32" i="21"/>
  <c r="L32" i="21"/>
  <c r="M32" i="21"/>
  <c r="O32" i="21"/>
  <c r="J33" i="21"/>
  <c r="K33" i="21"/>
  <c r="L33" i="21"/>
  <c r="M33" i="21"/>
  <c r="O33" i="21"/>
  <c r="J34" i="21"/>
  <c r="K34" i="21"/>
  <c r="L34" i="21"/>
  <c r="M34" i="21"/>
  <c r="O34" i="21"/>
  <c r="K35" i="21"/>
  <c r="L35" i="21"/>
  <c r="M35" i="21"/>
  <c r="O35" i="21"/>
  <c r="J36" i="21"/>
  <c r="K36" i="21"/>
  <c r="L36" i="21"/>
  <c r="M36" i="21"/>
  <c r="O36" i="21"/>
  <c r="J37" i="21"/>
  <c r="K37" i="21"/>
  <c r="L37" i="21"/>
  <c r="M37" i="21"/>
  <c r="O37" i="21"/>
  <c r="J38" i="21"/>
  <c r="K38" i="21"/>
  <c r="L38" i="21"/>
  <c r="M38" i="21"/>
  <c r="O38" i="21"/>
  <c r="J39" i="21"/>
  <c r="K39" i="21"/>
  <c r="L39" i="21"/>
  <c r="M39" i="21"/>
  <c r="O39" i="21"/>
  <c r="J40" i="21"/>
  <c r="K40" i="21"/>
  <c r="L40" i="21"/>
  <c r="M40" i="21"/>
  <c r="O40" i="21"/>
  <c r="J41" i="21"/>
  <c r="K41" i="21"/>
  <c r="L41" i="21"/>
  <c r="M41" i="21"/>
  <c r="O41" i="21"/>
  <c r="J42" i="21"/>
  <c r="K42" i="21"/>
  <c r="L42" i="21"/>
  <c r="M42" i="21"/>
  <c r="O42" i="21"/>
  <c r="J43" i="21"/>
  <c r="K43" i="21"/>
  <c r="L43" i="21"/>
  <c r="M43" i="21"/>
  <c r="O43" i="21"/>
  <c r="J44" i="21"/>
  <c r="K44" i="21"/>
  <c r="L44" i="21"/>
  <c r="M44" i="21"/>
  <c r="O44" i="21"/>
  <c r="J45" i="21"/>
  <c r="K45" i="21"/>
  <c r="L45" i="21"/>
  <c r="M45" i="21"/>
  <c r="O45" i="21"/>
  <c r="J46" i="21"/>
  <c r="K46" i="21"/>
  <c r="L46" i="21"/>
  <c r="M46" i="21"/>
  <c r="O46" i="21"/>
  <c r="J47" i="21"/>
  <c r="K47" i="21"/>
  <c r="L47" i="21"/>
  <c r="M47" i="21"/>
  <c r="O47" i="21"/>
  <c r="J48" i="21"/>
  <c r="K48" i="21"/>
  <c r="L48" i="21"/>
  <c r="M48" i="21"/>
  <c r="O48" i="21"/>
  <c r="J49" i="21"/>
  <c r="K49" i="21"/>
  <c r="L49" i="21"/>
  <c r="M49" i="21"/>
  <c r="O49" i="21"/>
  <c r="J50" i="21"/>
  <c r="K50" i="21"/>
  <c r="L50" i="21"/>
  <c r="M50" i="21"/>
  <c r="O50" i="21"/>
  <c r="J51" i="21"/>
  <c r="K51" i="21"/>
  <c r="L51" i="21"/>
  <c r="M51" i="21"/>
  <c r="O51" i="21"/>
  <c r="J52" i="21"/>
  <c r="K52" i="21"/>
  <c r="L52" i="21"/>
  <c r="M52" i="21"/>
  <c r="O52" i="21"/>
  <c r="J53" i="21"/>
  <c r="K53" i="21"/>
  <c r="L53" i="21"/>
  <c r="M53" i="21"/>
  <c r="O53" i="21"/>
  <c r="J54" i="21"/>
  <c r="K54" i="21"/>
  <c r="L54" i="21"/>
  <c r="M54" i="21"/>
  <c r="O54" i="21"/>
  <c r="J55" i="21"/>
  <c r="K55" i="21"/>
  <c r="L55" i="21"/>
  <c r="M55" i="21"/>
  <c r="O55" i="21"/>
  <c r="J56" i="21"/>
  <c r="K56" i="21"/>
  <c r="L56" i="21"/>
  <c r="M56" i="21"/>
  <c r="O56" i="21"/>
  <c r="J57" i="21"/>
  <c r="K57" i="21"/>
  <c r="L57" i="21"/>
  <c r="M57" i="21"/>
  <c r="O57" i="21"/>
  <c r="J58" i="21"/>
  <c r="K58" i="21"/>
  <c r="L58" i="21"/>
  <c r="M58" i="21"/>
  <c r="O58" i="21"/>
  <c r="J59" i="21"/>
  <c r="K59" i="21"/>
  <c r="L59" i="21"/>
  <c r="M59" i="21"/>
  <c r="O59" i="21"/>
  <c r="J60" i="21"/>
  <c r="K60" i="21"/>
  <c r="L60" i="21"/>
  <c r="M60" i="21"/>
  <c r="O60" i="21"/>
  <c r="J61" i="21"/>
  <c r="K61" i="21"/>
  <c r="L61" i="21"/>
  <c r="M61" i="21"/>
  <c r="O61" i="21"/>
  <c r="J62" i="21"/>
  <c r="K62" i="21"/>
  <c r="L62" i="21"/>
  <c r="M62" i="21"/>
  <c r="O62" i="21"/>
  <c r="J63" i="21"/>
  <c r="K63" i="21"/>
  <c r="L63" i="21"/>
  <c r="M63" i="21"/>
  <c r="O63" i="21"/>
  <c r="J64" i="21"/>
  <c r="K64" i="21"/>
  <c r="L64" i="21"/>
  <c r="M64" i="21"/>
  <c r="O64" i="21"/>
  <c r="J65" i="21"/>
  <c r="K65" i="21"/>
  <c r="L65" i="21"/>
  <c r="M65" i="21"/>
  <c r="O65" i="21"/>
  <c r="J66" i="21"/>
  <c r="K66" i="21"/>
  <c r="L66" i="21"/>
  <c r="M66" i="21"/>
  <c r="O66" i="21"/>
  <c r="J67" i="21"/>
  <c r="K67" i="21"/>
  <c r="L67" i="21"/>
  <c r="M67" i="21"/>
  <c r="O67" i="21"/>
  <c r="J68" i="21"/>
  <c r="K68" i="21"/>
  <c r="L68" i="21"/>
  <c r="M68" i="21"/>
  <c r="O68" i="21"/>
  <c r="J69" i="21"/>
  <c r="K69" i="21"/>
  <c r="L69" i="21"/>
  <c r="M69" i="21"/>
  <c r="O69" i="21"/>
  <c r="J70" i="21"/>
  <c r="K70" i="21"/>
  <c r="L70" i="21"/>
  <c r="M70" i="21"/>
  <c r="O70" i="21"/>
  <c r="J71" i="21"/>
  <c r="K71" i="21"/>
  <c r="L71" i="21"/>
  <c r="M71" i="21"/>
  <c r="O71" i="21"/>
  <c r="J72" i="21"/>
  <c r="K72" i="21"/>
  <c r="L72" i="21"/>
  <c r="M72" i="21"/>
  <c r="O72" i="21"/>
  <c r="J73" i="21"/>
  <c r="K73" i="21"/>
  <c r="L73" i="21"/>
  <c r="M73" i="21"/>
  <c r="O73" i="21"/>
  <c r="J74" i="21"/>
  <c r="K74" i="21"/>
  <c r="L74" i="21"/>
  <c r="M74" i="21"/>
  <c r="O74" i="21"/>
  <c r="J75" i="21"/>
  <c r="K75" i="21"/>
  <c r="L75" i="21"/>
  <c r="M75" i="21"/>
  <c r="O75" i="21"/>
  <c r="J76" i="21"/>
  <c r="K76" i="21"/>
  <c r="L76" i="21"/>
  <c r="M76" i="21"/>
  <c r="O76" i="21"/>
  <c r="J77" i="21"/>
  <c r="K77" i="21"/>
  <c r="L77" i="21"/>
  <c r="M77" i="21"/>
  <c r="O77" i="21"/>
  <c r="J78" i="21"/>
  <c r="K78" i="21"/>
  <c r="L78" i="21"/>
  <c r="M78" i="21"/>
  <c r="O78" i="21"/>
  <c r="J79" i="21"/>
  <c r="K79" i="21"/>
  <c r="L79" i="21"/>
  <c r="M79" i="21"/>
  <c r="O79" i="21"/>
  <c r="J80" i="21"/>
  <c r="K80" i="21"/>
  <c r="L80" i="21"/>
  <c r="M80" i="21"/>
  <c r="O80" i="21"/>
  <c r="J81" i="21"/>
  <c r="K81" i="21"/>
  <c r="L81" i="21"/>
  <c r="M81" i="21"/>
  <c r="O81" i="21"/>
  <c r="J82" i="21"/>
  <c r="K82" i="21"/>
  <c r="L82" i="21"/>
  <c r="M82" i="21"/>
  <c r="O82" i="21"/>
  <c r="J83" i="21"/>
  <c r="K83" i="21"/>
  <c r="L83" i="21"/>
  <c r="M83" i="21"/>
  <c r="O83" i="21"/>
  <c r="J84" i="21"/>
  <c r="K84" i="21"/>
  <c r="L84" i="21"/>
  <c r="M84" i="21"/>
  <c r="O84" i="21"/>
  <c r="J85" i="21"/>
  <c r="K85" i="21"/>
  <c r="L85" i="21"/>
  <c r="M85" i="21"/>
  <c r="O85" i="21"/>
  <c r="J86" i="21"/>
  <c r="K86" i="21"/>
  <c r="L86" i="21"/>
  <c r="M86" i="21"/>
  <c r="O86" i="21"/>
  <c r="J87" i="21"/>
  <c r="K87" i="21"/>
  <c r="L87" i="21"/>
  <c r="M87" i="21"/>
  <c r="O87" i="21"/>
  <c r="J88" i="21"/>
  <c r="K88" i="21"/>
  <c r="L88" i="21"/>
  <c r="M88" i="21"/>
  <c r="O88" i="21"/>
  <c r="J89" i="21"/>
  <c r="K89" i="21"/>
  <c r="L89" i="21"/>
  <c r="M89" i="21"/>
  <c r="O89" i="21"/>
  <c r="J90" i="21"/>
  <c r="K90" i="21"/>
  <c r="L90" i="21"/>
  <c r="M90" i="21"/>
  <c r="O90" i="21"/>
  <c r="J91" i="21"/>
  <c r="K91" i="21"/>
  <c r="L91" i="21"/>
  <c r="M91" i="21"/>
  <c r="O91" i="21"/>
  <c r="J92" i="21"/>
  <c r="K92" i="21"/>
  <c r="L92" i="21"/>
  <c r="M92" i="21"/>
  <c r="O92" i="21"/>
  <c r="J93" i="21"/>
  <c r="K93" i="21"/>
  <c r="L93" i="21"/>
  <c r="M93" i="21"/>
  <c r="O93" i="21"/>
  <c r="J94" i="21"/>
  <c r="K94" i="21"/>
  <c r="L94" i="21"/>
  <c r="M94" i="21"/>
  <c r="O94" i="21"/>
  <c r="J95" i="21"/>
  <c r="K95" i="21"/>
  <c r="L95" i="21"/>
  <c r="M95" i="21"/>
  <c r="O95" i="21"/>
  <c r="J96" i="21"/>
  <c r="K96" i="21"/>
  <c r="L96" i="21"/>
  <c r="M96" i="21"/>
  <c r="O96" i="21"/>
  <c r="J97" i="21"/>
  <c r="K97" i="21"/>
  <c r="L97" i="21"/>
  <c r="M97" i="21"/>
  <c r="O97" i="21"/>
  <c r="J98" i="21"/>
  <c r="K98" i="21"/>
  <c r="L98" i="21"/>
  <c r="M98" i="21"/>
  <c r="O98" i="21"/>
  <c r="J99" i="21"/>
  <c r="K99" i="21"/>
  <c r="L99" i="21"/>
  <c r="M99" i="21"/>
  <c r="O99" i="21"/>
  <c r="J100" i="21"/>
  <c r="K100" i="21"/>
  <c r="L100" i="21"/>
  <c r="M100" i="21"/>
  <c r="O100" i="21"/>
  <c r="J101" i="21"/>
  <c r="K101" i="21"/>
  <c r="L101" i="21"/>
  <c r="M101" i="21"/>
  <c r="O101" i="21"/>
  <c r="J102" i="21"/>
  <c r="K102" i="21"/>
  <c r="L102" i="21"/>
  <c r="M102" i="21"/>
  <c r="O102" i="21"/>
  <c r="J103" i="21"/>
  <c r="K103" i="21"/>
  <c r="L103" i="21"/>
  <c r="M103" i="21"/>
  <c r="O103" i="21"/>
  <c r="J104" i="21"/>
  <c r="K104" i="21"/>
  <c r="L104" i="21"/>
  <c r="M104" i="21"/>
  <c r="O104" i="21"/>
  <c r="J105" i="21"/>
  <c r="K105" i="21"/>
  <c r="L105" i="21"/>
  <c r="M105" i="21"/>
  <c r="O105" i="21"/>
  <c r="J106" i="21"/>
  <c r="K106" i="21"/>
  <c r="L106" i="21"/>
  <c r="M106" i="21"/>
  <c r="O106" i="21"/>
  <c r="J107" i="21"/>
  <c r="K107" i="21"/>
  <c r="L107" i="21"/>
  <c r="M107" i="21"/>
  <c r="O107" i="21"/>
  <c r="J108" i="21"/>
  <c r="K108" i="21"/>
  <c r="L108" i="21"/>
  <c r="M108" i="21"/>
  <c r="O108" i="21"/>
  <c r="J109" i="21"/>
  <c r="K109" i="21"/>
  <c r="L109" i="21"/>
  <c r="M109" i="21"/>
  <c r="O109" i="21"/>
  <c r="J110" i="21"/>
  <c r="K110" i="21"/>
  <c r="L110" i="21"/>
  <c r="M110" i="21"/>
  <c r="O110" i="21"/>
  <c r="J111" i="21"/>
  <c r="K111" i="21"/>
  <c r="L111" i="21"/>
  <c r="M111" i="21"/>
  <c r="O111" i="21"/>
  <c r="J112" i="21"/>
  <c r="K112" i="21"/>
  <c r="L112" i="21"/>
  <c r="M112" i="21"/>
  <c r="O112" i="21"/>
  <c r="J113" i="21"/>
  <c r="K113" i="21"/>
  <c r="L113" i="21"/>
  <c r="M113" i="21"/>
  <c r="O113" i="21"/>
  <c r="J114" i="21"/>
  <c r="K114" i="21"/>
  <c r="L114" i="21"/>
  <c r="M114" i="21"/>
  <c r="O114" i="21"/>
  <c r="J115" i="21"/>
  <c r="K115" i="21"/>
  <c r="L115" i="21"/>
  <c r="M115" i="21"/>
  <c r="O115" i="21"/>
  <c r="J116" i="21"/>
  <c r="K116" i="21"/>
  <c r="L116" i="21"/>
  <c r="M116" i="21"/>
  <c r="O116" i="21"/>
  <c r="J117" i="21"/>
  <c r="K117" i="21"/>
  <c r="L117" i="21"/>
  <c r="M117" i="21"/>
  <c r="O117" i="21"/>
  <c r="J118" i="21"/>
  <c r="K118" i="21"/>
  <c r="L118" i="21"/>
  <c r="M118" i="21"/>
  <c r="O118" i="21"/>
  <c r="J119" i="21"/>
  <c r="K119" i="21"/>
  <c r="L119" i="21"/>
  <c r="M119" i="21"/>
  <c r="O119" i="21"/>
  <c r="J120" i="21"/>
  <c r="K120" i="21"/>
  <c r="L120" i="21"/>
  <c r="M120" i="21"/>
  <c r="O120" i="21"/>
  <c r="J121" i="21"/>
  <c r="K121" i="21"/>
  <c r="L121" i="21"/>
  <c r="M121" i="21"/>
  <c r="O121" i="21"/>
  <c r="J122" i="21"/>
  <c r="K122" i="21"/>
  <c r="L122" i="21"/>
  <c r="M122" i="21"/>
  <c r="O122" i="21"/>
  <c r="J123" i="21"/>
  <c r="K123" i="21"/>
  <c r="L123" i="21"/>
  <c r="M123" i="21"/>
  <c r="O123" i="21"/>
  <c r="J124" i="21"/>
  <c r="K124" i="21"/>
  <c r="L124" i="21"/>
  <c r="M124" i="21"/>
  <c r="O124" i="21"/>
  <c r="J125" i="21"/>
  <c r="K125" i="21"/>
  <c r="L125" i="21"/>
  <c r="M125" i="21"/>
  <c r="O125" i="21"/>
  <c r="J126" i="21"/>
  <c r="K126" i="21"/>
  <c r="L126" i="21"/>
  <c r="M126" i="21"/>
  <c r="O126" i="21"/>
  <c r="J127" i="21"/>
  <c r="K127" i="21"/>
  <c r="L127" i="21"/>
  <c r="M127" i="21"/>
  <c r="O127" i="21"/>
  <c r="J128" i="21"/>
  <c r="K128" i="21"/>
  <c r="L128" i="21"/>
  <c r="M128" i="21"/>
  <c r="O128" i="21"/>
  <c r="J129" i="21"/>
  <c r="K129" i="21"/>
  <c r="L129" i="21"/>
  <c r="M129" i="21"/>
  <c r="O129" i="21"/>
  <c r="J130" i="21"/>
  <c r="K130" i="21"/>
  <c r="L130" i="21"/>
  <c r="M130" i="21"/>
  <c r="O130" i="21"/>
  <c r="J131" i="21"/>
  <c r="K131" i="21"/>
  <c r="L131" i="21"/>
  <c r="M131" i="21"/>
  <c r="O131" i="21"/>
  <c r="J132" i="21"/>
  <c r="K132" i="21"/>
  <c r="L132" i="21"/>
  <c r="M132" i="21"/>
  <c r="O132" i="21"/>
  <c r="J133" i="21"/>
  <c r="K133" i="21"/>
  <c r="L133" i="21"/>
  <c r="M133" i="21"/>
  <c r="O133" i="21"/>
  <c r="J134" i="21"/>
  <c r="K134" i="21"/>
  <c r="L134" i="21"/>
  <c r="M134" i="21"/>
  <c r="O134" i="21"/>
  <c r="J135" i="21"/>
  <c r="K135" i="21"/>
  <c r="L135" i="21"/>
  <c r="M135" i="21"/>
  <c r="O135" i="21"/>
  <c r="J136" i="21"/>
  <c r="K136" i="21"/>
  <c r="L136" i="21"/>
  <c r="M136" i="21"/>
  <c r="O136" i="21"/>
  <c r="J137" i="21"/>
  <c r="K137" i="21"/>
  <c r="L137" i="21"/>
  <c r="M137" i="21"/>
  <c r="O137" i="21"/>
  <c r="J138" i="21"/>
  <c r="K138" i="21"/>
  <c r="L138" i="21"/>
  <c r="M138" i="21"/>
  <c r="O138" i="21"/>
  <c r="J139" i="21"/>
  <c r="K139" i="21"/>
  <c r="L139" i="21"/>
  <c r="M139" i="21"/>
  <c r="O139" i="21"/>
  <c r="J140" i="21"/>
  <c r="K140" i="21"/>
  <c r="L140" i="21"/>
  <c r="M140" i="21"/>
  <c r="O140" i="21"/>
  <c r="J141" i="21"/>
  <c r="K141" i="21"/>
  <c r="L141" i="21"/>
  <c r="M141" i="21"/>
  <c r="O141" i="21"/>
  <c r="J142" i="21"/>
  <c r="K142" i="21"/>
  <c r="L142" i="21"/>
  <c r="M142" i="21"/>
  <c r="O142" i="21"/>
  <c r="J143" i="21"/>
  <c r="K143" i="21"/>
  <c r="L143" i="21"/>
  <c r="M143" i="21"/>
  <c r="O143" i="21"/>
  <c r="J144" i="21"/>
  <c r="K144" i="21"/>
  <c r="L144" i="21"/>
  <c r="M144" i="21"/>
  <c r="O144" i="21"/>
  <c r="J145" i="21"/>
  <c r="K145" i="21"/>
  <c r="L145" i="21"/>
  <c r="M145" i="21"/>
  <c r="O145" i="21"/>
  <c r="J146" i="21"/>
  <c r="K146" i="21"/>
  <c r="L146" i="21"/>
  <c r="M146" i="21"/>
  <c r="O146" i="21"/>
  <c r="J147" i="21"/>
  <c r="K147" i="21"/>
  <c r="L147" i="21"/>
  <c r="M147" i="21"/>
  <c r="O147" i="21"/>
  <c r="J148" i="21"/>
  <c r="K148" i="21"/>
  <c r="L148" i="21"/>
  <c r="M148" i="21"/>
  <c r="O148" i="21"/>
  <c r="J149" i="21"/>
  <c r="K149" i="21"/>
  <c r="L149" i="21"/>
  <c r="M149" i="21"/>
  <c r="O149" i="21"/>
  <c r="J150" i="21"/>
  <c r="K150" i="21"/>
  <c r="L150" i="21"/>
  <c r="M150" i="21"/>
  <c r="O150" i="21"/>
  <c r="J151" i="21"/>
  <c r="K151" i="21"/>
  <c r="L151" i="21"/>
  <c r="M151" i="21"/>
  <c r="O151" i="21"/>
  <c r="J152" i="21"/>
  <c r="K152" i="21"/>
  <c r="L152" i="21"/>
  <c r="M152" i="21"/>
  <c r="O152" i="21"/>
  <c r="J153" i="21"/>
  <c r="K153" i="21"/>
  <c r="L153" i="21"/>
  <c r="M153" i="21"/>
  <c r="O153" i="21"/>
  <c r="J154" i="21"/>
  <c r="K154" i="21"/>
  <c r="L154" i="21"/>
  <c r="M154" i="21"/>
  <c r="O154" i="21"/>
  <c r="J155" i="21"/>
  <c r="K155" i="21"/>
  <c r="L155" i="21"/>
  <c r="M155" i="21"/>
  <c r="O155" i="21"/>
  <c r="J156" i="21"/>
  <c r="K156" i="21"/>
  <c r="L156" i="21"/>
  <c r="M156" i="21"/>
  <c r="O156" i="21"/>
  <c r="J157" i="21"/>
  <c r="K157" i="21"/>
  <c r="L157" i="21"/>
  <c r="M157" i="21"/>
  <c r="O157" i="21"/>
  <c r="J158" i="21"/>
  <c r="K158" i="21"/>
  <c r="L158" i="21"/>
  <c r="M158" i="21"/>
  <c r="O158" i="21"/>
  <c r="J159" i="21"/>
  <c r="K159" i="21"/>
  <c r="L159" i="21"/>
  <c r="M159" i="21"/>
  <c r="O159" i="21"/>
  <c r="J160" i="21"/>
  <c r="K160" i="21"/>
  <c r="L160" i="21"/>
  <c r="M160" i="21"/>
  <c r="O160" i="21"/>
  <c r="J161" i="21"/>
  <c r="K161" i="21"/>
  <c r="L161" i="21"/>
  <c r="M161" i="21"/>
  <c r="O161" i="21"/>
  <c r="J162" i="21"/>
  <c r="K162" i="21"/>
  <c r="L162" i="21"/>
  <c r="M162" i="21"/>
  <c r="O162" i="21"/>
  <c r="J163" i="21"/>
  <c r="K163" i="21"/>
  <c r="L163" i="21"/>
  <c r="M163" i="21"/>
  <c r="O163" i="21"/>
  <c r="J164" i="21"/>
  <c r="K164" i="21"/>
  <c r="L164" i="21"/>
  <c r="M164" i="21"/>
  <c r="O164" i="21"/>
  <c r="J165" i="21"/>
  <c r="K165" i="21"/>
  <c r="L165" i="21"/>
  <c r="M165" i="21"/>
  <c r="O165" i="21"/>
  <c r="J166" i="21"/>
  <c r="K166" i="21"/>
  <c r="L166" i="21"/>
  <c r="M166" i="21"/>
  <c r="O166" i="21"/>
  <c r="J167" i="21"/>
  <c r="K167" i="21"/>
  <c r="L167" i="21"/>
  <c r="M167" i="21"/>
  <c r="O167" i="21"/>
  <c r="J168" i="21"/>
  <c r="K168" i="21"/>
  <c r="L168" i="21"/>
  <c r="M168" i="21"/>
  <c r="O168" i="21"/>
  <c r="J169" i="21"/>
  <c r="K169" i="21"/>
  <c r="L169" i="21"/>
  <c r="M169" i="21"/>
  <c r="O169" i="21"/>
  <c r="J170" i="21"/>
  <c r="K170" i="21"/>
  <c r="L170" i="21"/>
  <c r="M170" i="21"/>
  <c r="O170" i="21"/>
  <c r="J171" i="21"/>
  <c r="K171" i="21"/>
  <c r="L171" i="21"/>
  <c r="M171" i="21"/>
  <c r="O171" i="21"/>
  <c r="J172" i="21"/>
  <c r="K172" i="21"/>
  <c r="L172" i="21"/>
  <c r="M172" i="21"/>
  <c r="O172" i="21"/>
  <c r="J173" i="21"/>
  <c r="K173" i="21"/>
  <c r="L173" i="21"/>
  <c r="M173" i="21"/>
  <c r="O173" i="21"/>
  <c r="J174" i="21"/>
  <c r="K174" i="21"/>
  <c r="L174" i="21"/>
  <c r="M174" i="21"/>
  <c r="O174" i="21"/>
  <c r="J175" i="21"/>
  <c r="K175" i="21"/>
  <c r="L175" i="21"/>
  <c r="M175" i="21"/>
  <c r="O175" i="21"/>
  <c r="J176" i="21"/>
  <c r="K176" i="21"/>
  <c r="L176" i="21"/>
  <c r="M176" i="21"/>
  <c r="O176" i="21"/>
  <c r="J177" i="21"/>
  <c r="K177" i="21"/>
  <c r="L177" i="21"/>
  <c r="M177" i="21"/>
  <c r="O177" i="21"/>
  <c r="J178" i="21"/>
  <c r="K178" i="21"/>
  <c r="L178" i="21"/>
  <c r="M178" i="21"/>
  <c r="O178" i="21"/>
  <c r="J179" i="21"/>
  <c r="K179" i="21"/>
  <c r="L179" i="21"/>
  <c r="M179" i="21"/>
  <c r="O179" i="21"/>
  <c r="J180" i="21"/>
  <c r="K180" i="21"/>
  <c r="L180" i="21"/>
  <c r="M180" i="21"/>
  <c r="O180" i="21"/>
  <c r="J181" i="21"/>
  <c r="K181" i="21"/>
  <c r="L181" i="21"/>
  <c r="M181" i="21"/>
  <c r="O181" i="21"/>
  <c r="J182" i="21"/>
  <c r="K182" i="21"/>
  <c r="L182" i="21"/>
  <c r="M182" i="21"/>
  <c r="O182" i="21"/>
  <c r="J183" i="21"/>
  <c r="K183" i="21"/>
  <c r="L183" i="21"/>
  <c r="M183" i="21"/>
  <c r="O183" i="21"/>
  <c r="J184" i="21"/>
  <c r="K184" i="21"/>
  <c r="L184" i="21"/>
  <c r="M184" i="21"/>
  <c r="O184" i="21"/>
  <c r="J185" i="21"/>
  <c r="K185" i="21"/>
  <c r="L185" i="21"/>
  <c r="M185" i="21"/>
  <c r="O185" i="21"/>
  <c r="J186" i="21"/>
  <c r="K186" i="21"/>
  <c r="L186" i="21"/>
  <c r="M186" i="21"/>
  <c r="O186" i="21"/>
  <c r="J187" i="21"/>
  <c r="K187" i="21"/>
  <c r="L187" i="21"/>
  <c r="M187" i="21"/>
  <c r="O187" i="21"/>
  <c r="J188" i="21"/>
  <c r="K188" i="21"/>
  <c r="L188" i="21"/>
  <c r="M188" i="21"/>
  <c r="O188" i="21"/>
  <c r="J189" i="21"/>
  <c r="K189" i="21"/>
  <c r="L189" i="21"/>
  <c r="M189" i="21"/>
  <c r="O189" i="21"/>
  <c r="J190" i="21"/>
  <c r="K190" i="21"/>
  <c r="L190" i="21"/>
  <c r="M190" i="21"/>
  <c r="O190" i="21"/>
  <c r="J191" i="21"/>
  <c r="K191" i="21"/>
  <c r="L191" i="21"/>
  <c r="M191" i="21"/>
  <c r="O191" i="21"/>
  <c r="J192" i="21"/>
  <c r="K192" i="21"/>
  <c r="L192" i="21"/>
  <c r="M192" i="21"/>
  <c r="O192" i="21"/>
  <c r="J193" i="21"/>
  <c r="K193" i="21"/>
  <c r="L193" i="21"/>
  <c r="M193" i="21"/>
  <c r="O193" i="21"/>
  <c r="J194" i="21"/>
  <c r="K194" i="21"/>
  <c r="L194" i="21"/>
  <c r="M194" i="21"/>
  <c r="O194" i="21"/>
  <c r="J195" i="21"/>
  <c r="K195" i="21"/>
  <c r="L195" i="21"/>
  <c r="M195" i="21"/>
  <c r="O195" i="21"/>
  <c r="J196" i="21"/>
  <c r="K196" i="21"/>
  <c r="L196" i="21"/>
  <c r="M196" i="21"/>
  <c r="O196" i="21"/>
  <c r="J197" i="21"/>
  <c r="K197" i="21"/>
  <c r="L197" i="21"/>
  <c r="M197" i="21"/>
  <c r="O197" i="21"/>
  <c r="J198" i="21"/>
  <c r="K198" i="21"/>
  <c r="L198" i="21"/>
  <c r="M198" i="21"/>
  <c r="O198" i="21"/>
  <c r="J199" i="21"/>
  <c r="K199" i="21"/>
  <c r="L199" i="21"/>
  <c r="M199" i="21"/>
  <c r="O199" i="21"/>
  <c r="J200" i="21"/>
  <c r="K200" i="21"/>
  <c r="L200" i="21"/>
  <c r="M200" i="21"/>
  <c r="O200" i="21"/>
  <c r="J201" i="21"/>
  <c r="K201" i="21"/>
  <c r="L201" i="21"/>
  <c r="M201" i="21"/>
  <c r="O201" i="21"/>
  <c r="J202" i="21"/>
  <c r="K202" i="21"/>
  <c r="L202" i="21"/>
  <c r="M202" i="21"/>
  <c r="O202" i="21"/>
  <c r="J203" i="21"/>
  <c r="K203" i="21"/>
  <c r="L203" i="21"/>
  <c r="M203" i="21"/>
  <c r="O203" i="21"/>
  <c r="J204" i="21"/>
  <c r="K204" i="21"/>
  <c r="L204" i="21"/>
  <c r="M204" i="21"/>
  <c r="O204" i="21"/>
  <c r="J205" i="21"/>
  <c r="K205" i="21"/>
  <c r="L205" i="21"/>
  <c r="M205" i="21"/>
  <c r="O205" i="21"/>
  <c r="D113" i="21"/>
  <c r="F19" i="26"/>
  <c r="Q78" i="26"/>
  <c r="Q77" i="26"/>
  <c r="Q76" i="26"/>
  <c r="Q75" i="26"/>
  <c r="Q74" i="26"/>
  <c r="Q73" i="26"/>
  <c r="Q72" i="26"/>
  <c r="Q71" i="26"/>
  <c r="Q70" i="26"/>
  <c r="Q69" i="26"/>
  <c r="Q68" i="26"/>
  <c r="Q67" i="26"/>
  <c r="Q66" i="26"/>
  <c r="Q65" i="26"/>
  <c r="Q64" i="26"/>
  <c r="Q63" i="26"/>
  <c r="Q62" i="26"/>
  <c r="Q61" i="26"/>
  <c r="Q60" i="26"/>
  <c r="Q59" i="26"/>
  <c r="Q58" i="26"/>
  <c r="Q57" i="26"/>
  <c r="Q56" i="26"/>
  <c r="Q55" i="26"/>
  <c r="Q54" i="26"/>
  <c r="Q53" i="26"/>
  <c r="Q52" i="26"/>
  <c r="Q51" i="26"/>
  <c r="Q50" i="26"/>
  <c r="Q49" i="26"/>
  <c r="Q48" i="26"/>
  <c r="Q47" i="26"/>
  <c r="Q46" i="26"/>
  <c r="Q45" i="26"/>
  <c r="Q44" i="26"/>
  <c r="Q43" i="26"/>
  <c r="Q42" i="26"/>
  <c r="Q41" i="26"/>
  <c r="Q40" i="26"/>
  <c r="Q39" i="26"/>
  <c r="Q38" i="26"/>
  <c r="Q37" i="26"/>
  <c r="Q36" i="26"/>
  <c r="Q35" i="26"/>
  <c r="Q34" i="26"/>
  <c r="Q33" i="26"/>
  <c r="Q32" i="26"/>
  <c r="Q31" i="26"/>
  <c r="Q30" i="26"/>
  <c r="Q29" i="26"/>
  <c r="Q28" i="26"/>
  <c r="Q27" i="26"/>
  <c r="Q26" i="26"/>
  <c r="Q25" i="26"/>
  <c r="Q24" i="26"/>
  <c r="Q23" i="26"/>
  <c r="Q22" i="26"/>
  <c r="Q21" i="26"/>
  <c r="Q20" i="26"/>
  <c r="Q19" i="26"/>
  <c r="Q18" i="26"/>
  <c r="Q17" i="26"/>
  <c r="Q16" i="26"/>
  <c r="Q15" i="26"/>
  <c r="Q14" i="26"/>
  <c r="Q13" i="26"/>
  <c r="Q12" i="26"/>
  <c r="Q11" i="26"/>
  <c r="Q10" i="26"/>
  <c r="Q9" i="26"/>
  <c r="Q8" i="26"/>
  <c r="Q7" i="26"/>
  <c r="Q6" i="26"/>
  <c r="R6" i="26"/>
  <c r="R7" i="26"/>
  <c r="R8" i="26"/>
  <c r="R9" i="26"/>
  <c r="R10" i="26"/>
  <c r="R11" i="26"/>
  <c r="R12" i="26"/>
  <c r="R13" i="26"/>
  <c r="R14" i="26"/>
  <c r="R15" i="26"/>
  <c r="R16" i="26"/>
  <c r="R17" i="26"/>
  <c r="R18" i="26"/>
  <c r="R19" i="26"/>
  <c r="R20" i="26"/>
  <c r="R21" i="26"/>
  <c r="R22" i="26"/>
  <c r="R23" i="26"/>
  <c r="R24" i="26"/>
  <c r="R25" i="26"/>
  <c r="R26" i="26"/>
  <c r="R27" i="26"/>
  <c r="R28" i="26"/>
  <c r="R29" i="26"/>
  <c r="R30" i="26"/>
  <c r="R31" i="26"/>
  <c r="R32" i="26"/>
  <c r="R33" i="26"/>
  <c r="R34" i="26"/>
  <c r="R35" i="26"/>
  <c r="R36" i="26"/>
  <c r="R37" i="26"/>
  <c r="R38" i="26"/>
  <c r="R39" i="26"/>
  <c r="R40" i="26"/>
  <c r="R41" i="26"/>
  <c r="R42" i="26"/>
  <c r="R43" i="26"/>
  <c r="R44" i="26"/>
  <c r="R45" i="26"/>
  <c r="R46" i="26"/>
  <c r="R47" i="26"/>
  <c r="R48" i="26"/>
  <c r="R49" i="26"/>
  <c r="R50" i="26"/>
  <c r="R51" i="26"/>
  <c r="R52" i="26"/>
  <c r="R53" i="26"/>
  <c r="R54" i="26"/>
  <c r="R55" i="26"/>
  <c r="R56" i="26"/>
  <c r="R57" i="26"/>
  <c r="R58" i="26"/>
  <c r="R59" i="26"/>
  <c r="R60" i="26"/>
  <c r="R61" i="26"/>
  <c r="R62" i="26"/>
  <c r="R63" i="26"/>
  <c r="R64" i="26"/>
  <c r="R65" i="26"/>
  <c r="R66" i="26"/>
  <c r="R67" i="26"/>
  <c r="R68" i="26"/>
  <c r="R69" i="26"/>
  <c r="R70" i="26"/>
  <c r="R71" i="26"/>
  <c r="R72" i="26"/>
  <c r="R73" i="26"/>
  <c r="R74" i="26"/>
  <c r="R75" i="26"/>
  <c r="R76" i="26"/>
  <c r="R77" i="26"/>
  <c r="R78" i="26"/>
  <c r="S78" i="26"/>
  <c r="E25" i="26"/>
  <c r="F25" i="26"/>
  <c r="G25" i="26"/>
  <c r="E26" i="26"/>
  <c r="F26" i="26"/>
  <c r="G26" i="26"/>
  <c r="E27" i="26"/>
  <c r="F27" i="26"/>
  <c r="G27" i="26"/>
  <c r="E28" i="26"/>
  <c r="F28" i="26"/>
  <c r="G28" i="26"/>
  <c r="E29" i="26"/>
  <c r="F29" i="26"/>
  <c r="G29" i="26"/>
  <c r="E30" i="26"/>
  <c r="F30" i="26"/>
  <c r="G30" i="26"/>
  <c r="E31" i="26"/>
  <c r="F31" i="26"/>
  <c r="G31" i="26"/>
  <c r="E32" i="26"/>
  <c r="F32" i="26"/>
  <c r="G32" i="26"/>
  <c r="E33" i="26"/>
  <c r="F33" i="26"/>
  <c r="G33" i="26"/>
  <c r="E34" i="26"/>
  <c r="F34" i="26"/>
  <c r="G34" i="26"/>
  <c r="E35" i="26"/>
  <c r="F35" i="26"/>
  <c r="G35" i="26"/>
  <c r="E36" i="26"/>
  <c r="F36" i="26"/>
  <c r="G36" i="26"/>
  <c r="E37" i="26"/>
  <c r="F37" i="26"/>
  <c r="G37" i="26"/>
  <c r="E38" i="26"/>
  <c r="F38" i="26"/>
  <c r="G38" i="26"/>
  <c r="E39" i="26"/>
  <c r="F39" i="26"/>
  <c r="G39" i="26"/>
  <c r="E40" i="26"/>
  <c r="F40" i="26"/>
  <c r="G40" i="26"/>
  <c r="E41" i="26"/>
  <c r="F41" i="26"/>
  <c r="G41" i="26"/>
  <c r="E42" i="26"/>
  <c r="F42" i="26"/>
  <c r="G42" i="26"/>
  <c r="E43" i="26"/>
  <c r="F43" i="26"/>
  <c r="G43" i="26"/>
  <c r="E44" i="26"/>
  <c r="F44" i="26"/>
  <c r="G44" i="26"/>
  <c r="E45" i="26"/>
  <c r="F45" i="26"/>
  <c r="G45" i="26"/>
  <c r="E46" i="26"/>
  <c r="F46" i="26"/>
  <c r="G46" i="26"/>
  <c r="E47" i="26"/>
  <c r="F47" i="26"/>
  <c r="G47" i="26"/>
  <c r="E48" i="26"/>
  <c r="F48" i="26"/>
  <c r="G48" i="26"/>
  <c r="E49" i="26"/>
  <c r="F49" i="26"/>
  <c r="G49" i="26"/>
  <c r="E50" i="26"/>
  <c r="F50" i="26"/>
  <c r="G50" i="26"/>
  <c r="E51" i="26"/>
  <c r="F51" i="26"/>
  <c r="G51" i="26"/>
  <c r="E52" i="26"/>
  <c r="F52" i="26"/>
  <c r="G52" i="26"/>
  <c r="S6" i="26"/>
  <c r="F5" i="26"/>
  <c r="F15" i="26"/>
  <c r="U6" i="26"/>
  <c r="F6" i="26"/>
  <c r="V6" i="26"/>
  <c r="U7" i="26"/>
  <c r="V7" i="26"/>
  <c r="S8" i="26"/>
  <c r="T8" i="26"/>
  <c r="U8" i="26"/>
  <c r="V8" i="26"/>
  <c r="X8" i="26"/>
  <c r="S9" i="26"/>
  <c r="T9" i="26"/>
  <c r="U9" i="26"/>
  <c r="V9" i="26"/>
  <c r="X9" i="26"/>
  <c r="Y9" i="26"/>
  <c r="U10" i="26"/>
  <c r="V10" i="26"/>
  <c r="U11" i="26"/>
  <c r="V11" i="26"/>
  <c r="S12" i="26"/>
  <c r="T12" i="26"/>
  <c r="U12" i="26"/>
  <c r="V12" i="26"/>
  <c r="S13" i="26"/>
  <c r="T13" i="26"/>
  <c r="U13" i="26"/>
  <c r="V13" i="26"/>
  <c r="X13" i="26"/>
  <c r="Y13" i="26"/>
  <c r="U14" i="26"/>
  <c r="V14" i="26"/>
  <c r="U15" i="26"/>
  <c r="V15" i="26"/>
  <c r="S16" i="26"/>
  <c r="T16" i="26"/>
  <c r="U16" i="26"/>
  <c r="V16" i="26"/>
  <c r="X16" i="26"/>
  <c r="Y16" i="26"/>
  <c r="S17" i="26"/>
  <c r="T17" i="26"/>
  <c r="U17" i="26"/>
  <c r="V17" i="26"/>
  <c r="X17" i="26"/>
  <c r="Y17" i="26"/>
  <c r="U18" i="26"/>
  <c r="V18" i="26"/>
  <c r="U19" i="26"/>
  <c r="V19" i="26"/>
  <c r="S20" i="26"/>
  <c r="T20" i="26"/>
  <c r="U20" i="26"/>
  <c r="V20" i="26"/>
  <c r="S21" i="26"/>
  <c r="T21" i="26"/>
  <c r="U21" i="26"/>
  <c r="V21" i="26"/>
  <c r="X21" i="26"/>
  <c r="Y21" i="26"/>
  <c r="U22" i="26"/>
  <c r="V22" i="26"/>
  <c r="U23" i="26"/>
  <c r="V23" i="26"/>
  <c r="S24" i="26"/>
  <c r="T24" i="26"/>
  <c r="U24" i="26"/>
  <c r="V24" i="26"/>
  <c r="X24" i="26"/>
  <c r="Y24" i="26"/>
  <c r="S25" i="26"/>
  <c r="T25" i="26"/>
  <c r="U25" i="26"/>
  <c r="V25" i="26"/>
  <c r="X25" i="26"/>
  <c r="Y25" i="26"/>
  <c r="U26" i="26"/>
  <c r="V26" i="26"/>
  <c r="U27" i="26"/>
  <c r="V27" i="26"/>
  <c r="S28" i="26"/>
  <c r="T28" i="26"/>
  <c r="U28" i="26"/>
  <c r="V28" i="26"/>
  <c r="S29" i="26"/>
  <c r="T29" i="26"/>
  <c r="U29" i="26"/>
  <c r="V29" i="26"/>
  <c r="X29" i="26"/>
  <c r="Y29" i="26"/>
  <c r="U30" i="26"/>
  <c r="V30" i="26"/>
  <c r="U31" i="26"/>
  <c r="V31" i="26"/>
  <c r="S32" i="26"/>
  <c r="T32" i="26"/>
  <c r="U32" i="26"/>
  <c r="V32" i="26"/>
  <c r="X32" i="26"/>
  <c r="Y32" i="26"/>
  <c r="S33" i="26"/>
  <c r="T33" i="26"/>
  <c r="U33" i="26"/>
  <c r="V33" i="26"/>
  <c r="X33" i="26"/>
  <c r="Y33" i="26"/>
  <c r="U34" i="26"/>
  <c r="V34" i="26"/>
  <c r="U35" i="26"/>
  <c r="V35" i="26"/>
  <c r="S36" i="26"/>
  <c r="T36" i="26"/>
  <c r="U36" i="26"/>
  <c r="V36" i="26"/>
  <c r="S37" i="26"/>
  <c r="T37" i="26"/>
  <c r="U37" i="26"/>
  <c r="V37" i="26"/>
  <c r="X37" i="26"/>
  <c r="Y37" i="26"/>
  <c r="U38" i="26"/>
  <c r="V38" i="26"/>
  <c r="U39" i="26"/>
  <c r="V39" i="26"/>
  <c r="S40" i="26"/>
  <c r="T40" i="26"/>
  <c r="U40" i="26"/>
  <c r="V40" i="26"/>
  <c r="X40" i="26"/>
  <c r="S41" i="26"/>
  <c r="T41" i="26"/>
  <c r="U41" i="26"/>
  <c r="V41" i="26"/>
  <c r="X41" i="26"/>
  <c r="Y41" i="26"/>
  <c r="U42" i="26"/>
  <c r="V42" i="26"/>
  <c r="U43" i="26"/>
  <c r="V43" i="26"/>
  <c r="S44" i="26"/>
  <c r="T44" i="26"/>
  <c r="U44" i="26"/>
  <c r="V44" i="26"/>
  <c r="S45" i="26"/>
  <c r="T45" i="26"/>
  <c r="U45" i="26"/>
  <c r="V45" i="26"/>
  <c r="X45" i="26"/>
  <c r="Y45" i="26"/>
  <c r="U46" i="26"/>
  <c r="V46" i="26"/>
  <c r="U47" i="26"/>
  <c r="V47" i="26"/>
  <c r="S48" i="26"/>
  <c r="T48" i="26"/>
  <c r="U48" i="26"/>
  <c r="V48" i="26"/>
  <c r="X48" i="26"/>
  <c r="S49" i="26"/>
  <c r="T49" i="26"/>
  <c r="U49" i="26"/>
  <c r="V49" i="26"/>
  <c r="X49" i="26"/>
  <c r="Y49" i="26"/>
  <c r="U50" i="26"/>
  <c r="V50" i="26"/>
  <c r="U51" i="26"/>
  <c r="V51" i="26"/>
  <c r="S52" i="26"/>
  <c r="T52" i="26"/>
  <c r="U52" i="26"/>
  <c r="V52" i="26"/>
  <c r="S53" i="26"/>
  <c r="T53" i="26"/>
  <c r="U53" i="26"/>
  <c r="V53" i="26"/>
  <c r="X53" i="26"/>
  <c r="Y53" i="26"/>
  <c r="U54" i="26"/>
  <c r="V54" i="26"/>
  <c r="U55" i="26"/>
  <c r="V55" i="26"/>
  <c r="S56" i="26"/>
  <c r="T56" i="26"/>
  <c r="U56" i="26"/>
  <c r="V56" i="26"/>
  <c r="X56" i="26"/>
  <c r="S57" i="26"/>
  <c r="T57" i="26"/>
  <c r="U57" i="26"/>
  <c r="V57" i="26"/>
  <c r="X57" i="26"/>
  <c r="Y57" i="26"/>
  <c r="U58" i="26"/>
  <c r="V58" i="26"/>
  <c r="U59" i="26"/>
  <c r="V59" i="26"/>
  <c r="S60" i="26"/>
  <c r="T60" i="26"/>
  <c r="U60" i="26"/>
  <c r="V60" i="26"/>
  <c r="S61" i="26"/>
  <c r="T61" i="26"/>
  <c r="U61" i="26"/>
  <c r="V61" i="26"/>
  <c r="X61" i="26"/>
  <c r="Y61" i="26"/>
  <c r="U62" i="26"/>
  <c r="V62" i="26"/>
  <c r="U63" i="26"/>
  <c r="V63" i="26"/>
  <c r="S64" i="26"/>
  <c r="T64" i="26"/>
  <c r="U64" i="26"/>
  <c r="V64" i="26"/>
  <c r="X64" i="26"/>
  <c r="Y64" i="26"/>
  <c r="S65" i="26"/>
  <c r="T65" i="26"/>
  <c r="U65" i="26"/>
  <c r="V65" i="26"/>
  <c r="X65" i="26"/>
  <c r="Y65" i="26"/>
  <c r="U66" i="26"/>
  <c r="V66" i="26"/>
  <c r="U67" i="26"/>
  <c r="V67" i="26"/>
  <c r="S68" i="26"/>
  <c r="T68" i="26"/>
  <c r="U68" i="26"/>
  <c r="V68" i="26"/>
  <c r="S69" i="26"/>
  <c r="T69" i="26"/>
  <c r="U69" i="26"/>
  <c r="V69" i="26"/>
  <c r="X69" i="26"/>
  <c r="Y69" i="26"/>
  <c r="U70" i="26"/>
  <c r="V70" i="26"/>
  <c r="U71" i="26"/>
  <c r="V71" i="26"/>
  <c r="S72" i="26"/>
  <c r="T72" i="26"/>
  <c r="U72" i="26"/>
  <c r="V72" i="26"/>
  <c r="X72" i="26"/>
  <c r="S73" i="26"/>
  <c r="T73" i="26"/>
  <c r="U73" i="26"/>
  <c r="V73" i="26"/>
  <c r="X73" i="26"/>
  <c r="Y73" i="26"/>
  <c r="U74" i="26"/>
  <c r="V74" i="26"/>
  <c r="U75" i="26"/>
  <c r="V75" i="26"/>
  <c r="S76" i="26"/>
  <c r="T76" i="26"/>
  <c r="U76" i="26"/>
  <c r="V76" i="26"/>
  <c r="S77" i="26"/>
  <c r="T77" i="26"/>
  <c r="U77" i="26"/>
  <c r="V77" i="26"/>
  <c r="X77" i="26"/>
  <c r="Y77" i="26"/>
  <c r="U78" i="26"/>
  <c r="V78" i="26"/>
  <c r="Q79" i="26"/>
  <c r="R79" i="26"/>
  <c r="S79" i="26"/>
  <c r="T79" i="26"/>
  <c r="U79" i="26"/>
  <c r="V79" i="26"/>
  <c r="X79" i="26"/>
  <c r="Y79" i="26"/>
  <c r="Q80" i="26"/>
  <c r="R80" i="26"/>
  <c r="S80" i="26"/>
  <c r="T80" i="26"/>
  <c r="U80" i="26"/>
  <c r="V80" i="26"/>
  <c r="X80" i="26"/>
  <c r="Y80" i="26"/>
  <c r="Q81" i="26"/>
  <c r="R81" i="26"/>
  <c r="S81" i="26"/>
  <c r="T81" i="26"/>
  <c r="U81" i="26"/>
  <c r="V81" i="26"/>
  <c r="X81" i="26"/>
  <c r="Y81" i="26"/>
  <c r="Q82" i="26"/>
  <c r="R82" i="26"/>
  <c r="U82" i="26"/>
  <c r="V82" i="26"/>
  <c r="Q83" i="26"/>
  <c r="R83" i="26"/>
  <c r="S83" i="26"/>
  <c r="T83" i="26"/>
  <c r="U83" i="26"/>
  <c r="V83" i="26"/>
  <c r="X83" i="26"/>
  <c r="Y83" i="26"/>
  <c r="Q84" i="26"/>
  <c r="R84" i="26"/>
  <c r="S84" i="26"/>
  <c r="T84" i="26"/>
  <c r="U84" i="26"/>
  <c r="V84" i="26"/>
  <c r="X84" i="26"/>
  <c r="Y84" i="26"/>
  <c r="Q85" i="26"/>
  <c r="R85" i="26"/>
  <c r="S85" i="26"/>
  <c r="T85" i="26"/>
  <c r="U85" i="26"/>
  <c r="V85" i="26"/>
  <c r="X85" i="26"/>
  <c r="Y85" i="26"/>
  <c r="Q86" i="26"/>
  <c r="R86" i="26"/>
  <c r="U86" i="26"/>
  <c r="V86" i="26"/>
  <c r="Q87" i="26"/>
  <c r="R87" i="26"/>
  <c r="S87" i="26"/>
  <c r="T87" i="26"/>
  <c r="U87" i="26"/>
  <c r="V87" i="26"/>
  <c r="X87" i="26"/>
  <c r="Y87" i="26"/>
  <c r="Q88" i="26"/>
  <c r="R88" i="26"/>
  <c r="S88" i="26"/>
  <c r="T88" i="26"/>
  <c r="U88" i="26"/>
  <c r="V88" i="26"/>
  <c r="Q89" i="26"/>
  <c r="R89" i="26"/>
  <c r="S89" i="26"/>
  <c r="T89" i="26"/>
  <c r="U89" i="26"/>
  <c r="V89" i="26"/>
  <c r="X89" i="26"/>
  <c r="Y89" i="26"/>
  <c r="Q90" i="26"/>
  <c r="R90" i="26"/>
  <c r="U90" i="26"/>
  <c r="V90" i="26"/>
  <c r="Q91" i="26"/>
  <c r="R91" i="26"/>
  <c r="S91" i="26"/>
  <c r="T91" i="26"/>
  <c r="U91" i="26"/>
  <c r="V91" i="26"/>
  <c r="X91" i="26"/>
  <c r="Y91" i="26"/>
  <c r="Q92" i="26"/>
  <c r="R92" i="26"/>
  <c r="S92" i="26"/>
  <c r="T92" i="26"/>
  <c r="U92" i="26"/>
  <c r="V92" i="26"/>
  <c r="Q93" i="26"/>
  <c r="R93" i="26"/>
  <c r="S93" i="26"/>
  <c r="T93" i="26"/>
  <c r="U93" i="26"/>
  <c r="V93" i="26"/>
  <c r="X93" i="26"/>
  <c r="Y93" i="26"/>
  <c r="Q94" i="26"/>
  <c r="R94" i="26"/>
  <c r="U94" i="26"/>
  <c r="V94" i="26"/>
  <c r="Q95" i="26"/>
  <c r="R95" i="26"/>
  <c r="S95" i="26"/>
  <c r="T95" i="26"/>
  <c r="U95" i="26"/>
  <c r="V95" i="26"/>
  <c r="X95" i="26"/>
  <c r="Y95" i="26"/>
  <c r="Q96" i="26"/>
  <c r="R96" i="26"/>
  <c r="S96" i="26"/>
  <c r="T96" i="26"/>
  <c r="U96" i="26"/>
  <c r="V96" i="26"/>
  <c r="X96" i="26"/>
  <c r="Y96" i="26"/>
  <c r="Q97" i="26"/>
  <c r="R97" i="26"/>
  <c r="S97" i="26"/>
  <c r="T97" i="26"/>
  <c r="U97" i="26"/>
  <c r="V97" i="26"/>
  <c r="X97" i="26"/>
  <c r="Y97" i="26"/>
  <c r="Q98" i="26"/>
  <c r="R98" i="26"/>
  <c r="U98" i="26"/>
  <c r="V98" i="26"/>
  <c r="Q99" i="26"/>
  <c r="R99" i="26"/>
  <c r="S99" i="26"/>
  <c r="T99" i="26"/>
  <c r="U99" i="26"/>
  <c r="V99" i="26"/>
  <c r="X99" i="26"/>
  <c r="Q100" i="26"/>
  <c r="R100" i="26"/>
  <c r="S100" i="26"/>
  <c r="T100" i="26"/>
  <c r="U100" i="26"/>
  <c r="V100" i="26"/>
  <c r="X100" i="26"/>
  <c r="Y100" i="26"/>
  <c r="Q101" i="26"/>
  <c r="R101" i="26"/>
  <c r="S101" i="26"/>
  <c r="T101" i="26"/>
  <c r="U101" i="26"/>
  <c r="V101" i="26"/>
  <c r="X101" i="26"/>
  <c r="Y101" i="26"/>
  <c r="Q102" i="26"/>
  <c r="R102" i="26"/>
  <c r="S102" i="26"/>
  <c r="T102" i="26"/>
  <c r="U102" i="26"/>
  <c r="V102" i="26"/>
  <c r="X102" i="26"/>
  <c r="Y102" i="26"/>
  <c r="Q103" i="26"/>
  <c r="R103" i="26"/>
  <c r="S103" i="26"/>
  <c r="T103" i="26"/>
  <c r="U103" i="26"/>
  <c r="V103" i="26"/>
  <c r="X103" i="26"/>
  <c r="Y103" i="26"/>
  <c r="Q104" i="26"/>
  <c r="R104" i="26"/>
  <c r="S104" i="26"/>
  <c r="T104" i="26"/>
  <c r="U104" i="26"/>
  <c r="V104" i="26"/>
  <c r="X104" i="26"/>
  <c r="Y104" i="26"/>
  <c r="Q105" i="26"/>
  <c r="R105" i="26"/>
  <c r="S105" i="26"/>
  <c r="T105" i="26"/>
  <c r="U105" i="26"/>
  <c r="V105" i="26"/>
  <c r="X105" i="26"/>
  <c r="Y105" i="26"/>
  <c r="Q106" i="26"/>
  <c r="R106" i="26"/>
  <c r="S106" i="26"/>
  <c r="T106" i="26"/>
  <c r="U106" i="26"/>
  <c r="V106" i="26"/>
  <c r="X106" i="26"/>
  <c r="Y106" i="26"/>
  <c r="Q107" i="26"/>
  <c r="R107" i="26"/>
  <c r="S107" i="26"/>
  <c r="T107" i="26"/>
  <c r="U107" i="26"/>
  <c r="V107" i="26"/>
  <c r="X107" i="26"/>
  <c r="Y107" i="26"/>
  <c r="Q108" i="26"/>
  <c r="R108" i="26"/>
  <c r="S108" i="26"/>
  <c r="T108" i="26"/>
  <c r="U108" i="26"/>
  <c r="V108" i="26"/>
  <c r="Q109" i="26"/>
  <c r="R109" i="26"/>
  <c r="S109" i="26"/>
  <c r="T109" i="26"/>
  <c r="U109" i="26"/>
  <c r="V109" i="26"/>
  <c r="X109" i="26"/>
  <c r="Q110" i="26"/>
  <c r="R110" i="26"/>
  <c r="S110" i="26"/>
  <c r="T110" i="26"/>
  <c r="U110" i="26"/>
  <c r="V110" i="26"/>
  <c r="X110" i="26"/>
  <c r="Y110" i="26"/>
  <c r="Q111" i="26"/>
  <c r="R111" i="26"/>
  <c r="S111" i="26"/>
  <c r="T111" i="26"/>
  <c r="U111" i="26"/>
  <c r="V111" i="26"/>
  <c r="X111" i="26"/>
  <c r="Y111" i="26"/>
  <c r="Q112" i="26"/>
  <c r="R112" i="26"/>
  <c r="S112" i="26"/>
  <c r="T112" i="26"/>
  <c r="U112" i="26"/>
  <c r="V112" i="26"/>
  <c r="Q113" i="26"/>
  <c r="R113" i="26"/>
  <c r="S113" i="26"/>
  <c r="T113" i="26"/>
  <c r="U113" i="26"/>
  <c r="V113" i="26"/>
  <c r="X113" i="26"/>
  <c r="Q114" i="26"/>
  <c r="R114" i="26"/>
  <c r="S114" i="26"/>
  <c r="T114" i="26"/>
  <c r="U114" i="26"/>
  <c r="V114" i="26"/>
  <c r="X114" i="26"/>
  <c r="Y114" i="26"/>
  <c r="Q115" i="26"/>
  <c r="R115" i="26"/>
  <c r="S115" i="26"/>
  <c r="T115" i="26"/>
  <c r="U115" i="26"/>
  <c r="V115" i="26"/>
  <c r="X115" i="26"/>
  <c r="Q116" i="26"/>
  <c r="R116" i="26"/>
  <c r="S116" i="26"/>
  <c r="T116" i="26"/>
  <c r="U116" i="26"/>
  <c r="V116" i="26"/>
  <c r="X116" i="26"/>
  <c r="Y116" i="26"/>
  <c r="Q117" i="26"/>
  <c r="R117" i="26"/>
  <c r="S117" i="26"/>
  <c r="T117" i="26"/>
  <c r="U117" i="26"/>
  <c r="V117" i="26"/>
  <c r="X117" i="26"/>
  <c r="Y117" i="26"/>
  <c r="Q118" i="26"/>
  <c r="R118" i="26"/>
  <c r="S118" i="26"/>
  <c r="T118" i="26"/>
  <c r="U118" i="26"/>
  <c r="V118" i="26"/>
  <c r="X118" i="26"/>
  <c r="Y118" i="26"/>
  <c r="Q119" i="26"/>
  <c r="R119" i="26"/>
  <c r="S119" i="26"/>
  <c r="T119" i="26"/>
  <c r="U119" i="26"/>
  <c r="V119" i="26"/>
  <c r="X119" i="26"/>
  <c r="Q120" i="26"/>
  <c r="R120" i="26"/>
  <c r="S120" i="26"/>
  <c r="T120" i="26"/>
  <c r="U120" i="26"/>
  <c r="V120" i="26"/>
  <c r="X120" i="26"/>
  <c r="Y120" i="26"/>
  <c r="Q121" i="26"/>
  <c r="R121" i="26"/>
  <c r="S121" i="26"/>
  <c r="T121" i="26"/>
  <c r="U121" i="26"/>
  <c r="V121" i="26"/>
  <c r="X121" i="26"/>
  <c r="Y121" i="26"/>
  <c r="Q122" i="26"/>
  <c r="R122" i="26"/>
  <c r="S122" i="26"/>
  <c r="T122" i="26"/>
  <c r="U122" i="26"/>
  <c r="V122" i="26"/>
  <c r="X122" i="26"/>
  <c r="Y122" i="26"/>
  <c r="Q123" i="26"/>
  <c r="R123" i="26"/>
  <c r="S123" i="26"/>
  <c r="T123" i="26"/>
  <c r="U123" i="26"/>
  <c r="V123" i="26"/>
  <c r="X123" i="26"/>
  <c r="Q124" i="26"/>
  <c r="R124" i="26"/>
  <c r="S124" i="26"/>
  <c r="T124" i="26"/>
  <c r="U124" i="26"/>
  <c r="V124" i="26"/>
  <c r="Q125" i="26"/>
  <c r="R125" i="26"/>
  <c r="S125" i="26"/>
  <c r="T125" i="26"/>
  <c r="U125" i="26"/>
  <c r="V125" i="26"/>
  <c r="X125" i="26"/>
  <c r="Y125" i="26"/>
  <c r="Q126" i="26"/>
  <c r="R126" i="26"/>
  <c r="S126" i="26"/>
  <c r="T126" i="26"/>
  <c r="U126" i="26"/>
  <c r="V126" i="26"/>
  <c r="X126" i="26"/>
  <c r="Y126" i="26"/>
  <c r="Q127" i="26"/>
  <c r="R127" i="26"/>
  <c r="S127" i="26"/>
  <c r="T127" i="26"/>
  <c r="U127" i="26"/>
  <c r="V127" i="26"/>
  <c r="X127" i="26"/>
  <c r="Y127" i="26"/>
  <c r="Q128" i="26"/>
  <c r="R128" i="26"/>
  <c r="S128" i="26"/>
  <c r="T128" i="26"/>
  <c r="U128" i="26"/>
  <c r="V128" i="26"/>
  <c r="Q129" i="26"/>
  <c r="R129" i="26"/>
  <c r="S129" i="26"/>
  <c r="T129" i="26"/>
  <c r="U129" i="26"/>
  <c r="V129" i="26"/>
  <c r="X129" i="26"/>
  <c r="Y129" i="26"/>
  <c r="Q130" i="26"/>
  <c r="R130" i="26"/>
  <c r="S130" i="26"/>
  <c r="T130" i="26"/>
  <c r="U130" i="26"/>
  <c r="V130" i="26"/>
  <c r="X130" i="26"/>
  <c r="Y130" i="26"/>
  <c r="Q131" i="26"/>
  <c r="R131" i="26"/>
  <c r="S131" i="26"/>
  <c r="T131" i="26"/>
  <c r="U131" i="26"/>
  <c r="V131" i="26"/>
  <c r="X131" i="26"/>
  <c r="Y131" i="26"/>
  <c r="Q132" i="26"/>
  <c r="R132" i="26"/>
  <c r="S132" i="26"/>
  <c r="T132" i="26"/>
  <c r="U132" i="26"/>
  <c r="V132" i="26"/>
  <c r="X132" i="26"/>
  <c r="Y132" i="26"/>
  <c r="Q133" i="26"/>
  <c r="R133" i="26"/>
  <c r="S133" i="26"/>
  <c r="T133" i="26"/>
  <c r="U133" i="26"/>
  <c r="V133" i="26"/>
  <c r="X133" i="26"/>
  <c r="Y133" i="26"/>
  <c r="Q134" i="26"/>
  <c r="R134" i="26"/>
  <c r="S134" i="26"/>
  <c r="T134" i="26"/>
  <c r="U134" i="26"/>
  <c r="V134" i="26"/>
  <c r="X134" i="26"/>
  <c r="Q135" i="26"/>
  <c r="R135" i="26"/>
  <c r="S135" i="26"/>
  <c r="T135" i="26"/>
  <c r="U135" i="26"/>
  <c r="V135" i="26"/>
  <c r="X135" i="26"/>
  <c r="Y135" i="26"/>
  <c r="Q136" i="26"/>
  <c r="R136" i="26"/>
  <c r="S136" i="26"/>
  <c r="T136" i="26"/>
  <c r="U136" i="26"/>
  <c r="V136" i="26"/>
  <c r="X136" i="26"/>
  <c r="Y136" i="26"/>
  <c r="Q137" i="26"/>
  <c r="R137" i="26"/>
  <c r="S137" i="26"/>
  <c r="T137" i="26"/>
  <c r="U137" i="26"/>
  <c r="V137" i="26"/>
  <c r="X137" i="26"/>
  <c r="Y137" i="26"/>
  <c r="Q138" i="26"/>
  <c r="R138" i="26"/>
  <c r="S138" i="26"/>
  <c r="T138" i="26"/>
  <c r="U138" i="26"/>
  <c r="V138" i="26"/>
  <c r="X138" i="26"/>
  <c r="Q139" i="26"/>
  <c r="R139" i="26"/>
  <c r="S139" i="26"/>
  <c r="T139" i="26"/>
  <c r="U139" i="26"/>
  <c r="V139" i="26"/>
  <c r="X139" i="26"/>
  <c r="Y139" i="26"/>
  <c r="Q140" i="26"/>
  <c r="R140" i="26"/>
  <c r="S140" i="26"/>
  <c r="T140" i="26"/>
  <c r="U140" i="26"/>
  <c r="V140" i="26"/>
  <c r="Q141" i="26"/>
  <c r="R141" i="26"/>
  <c r="S141" i="26"/>
  <c r="T141" i="26"/>
  <c r="U141" i="26"/>
  <c r="V141" i="26"/>
  <c r="X141" i="26"/>
  <c r="Y141" i="26"/>
  <c r="Q142" i="26"/>
  <c r="R142" i="26"/>
  <c r="S142" i="26"/>
  <c r="T142" i="26"/>
  <c r="U142" i="26"/>
  <c r="V142" i="26"/>
  <c r="X142" i="26"/>
  <c r="Q143" i="26"/>
  <c r="R143" i="26"/>
  <c r="S143" i="26"/>
  <c r="T143" i="26"/>
  <c r="U143" i="26"/>
  <c r="V143" i="26"/>
  <c r="X143" i="26"/>
  <c r="Y143" i="26"/>
  <c r="Q144" i="26"/>
  <c r="R144" i="26"/>
  <c r="S144" i="26"/>
  <c r="T144" i="26"/>
  <c r="U144" i="26"/>
  <c r="V144" i="26"/>
  <c r="Q145" i="26"/>
  <c r="R145" i="26"/>
  <c r="S145" i="26"/>
  <c r="T145" i="26"/>
  <c r="U145" i="26"/>
  <c r="V145" i="26"/>
  <c r="X145" i="26"/>
  <c r="Y145" i="26"/>
  <c r="Q146" i="26"/>
  <c r="R146" i="26"/>
  <c r="S146" i="26"/>
  <c r="T146" i="26"/>
  <c r="U146" i="26"/>
  <c r="V146" i="26"/>
  <c r="X146" i="26"/>
  <c r="Y146" i="26"/>
  <c r="Q147" i="26"/>
  <c r="R147" i="26"/>
  <c r="S147" i="26"/>
  <c r="T147" i="26"/>
  <c r="U147" i="26"/>
  <c r="V147" i="26"/>
  <c r="X147" i="26"/>
  <c r="Y147" i="26"/>
  <c r="Q148" i="26"/>
  <c r="R148" i="26"/>
  <c r="S148" i="26"/>
  <c r="T148" i="26"/>
  <c r="U148" i="26"/>
  <c r="V148" i="26"/>
  <c r="X148" i="26"/>
  <c r="Y148" i="26"/>
  <c r="Q149" i="26"/>
  <c r="R149" i="26"/>
  <c r="S149" i="26"/>
  <c r="T149" i="26"/>
  <c r="U149" i="26"/>
  <c r="V149" i="26"/>
  <c r="X149" i="26"/>
  <c r="Y149" i="26"/>
  <c r="Q150" i="26"/>
  <c r="R150" i="26"/>
  <c r="S150" i="26"/>
  <c r="T150" i="26"/>
  <c r="U150" i="26"/>
  <c r="V150" i="26"/>
  <c r="X150" i="26"/>
  <c r="Q151" i="26"/>
  <c r="R151" i="26"/>
  <c r="S151" i="26"/>
  <c r="T151" i="26"/>
  <c r="U151" i="26"/>
  <c r="V151" i="26"/>
  <c r="X151" i="26"/>
  <c r="Y151" i="26"/>
  <c r="Q152" i="26"/>
  <c r="R152" i="26"/>
  <c r="S152" i="26"/>
  <c r="T152" i="26"/>
  <c r="U152" i="26"/>
  <c r="V152" i="26"/>
  <c r="X152" i="26"/>
  <c r="Y152" i="26"/>
  <c r="Q153" i="26"/>
  <c r="R153" i="26"/>
  <c r="S153" i="26"/>
  <c r="T153" i="26"/>
  <c r="U153" i="26"/>
  <c r="V153" i="26"/>
  <c r="X153" i="26"/>
  <c r="Y153" i="26"/>
  <c r="Q154" i="26"/>
  <c r="R154" i="26"/>
  <c r="S154" i="26"/>
  <c r="T154" i="26"/>
  <c r="U154" i="26"/>
  <c r="V154" i="26"/>
  <c r="X154" i="26"/>
  <c r="Q155" i="26"/>
  <c r="R155" i="26"/>
  <c r="S155" i="26"/>
  <c r="T155" i="26"/>
  <c r="U155" i="26"/>
  <c r="V155" i="26"/>
  <c r="X155" i="26"/>
  <c r="Y155" i="26"/>
  <c r="R156" i="26"/>
  <c r="S156" i="26"/>
  <c r="T156" i="26"/>
  <c r="U156" i="26"/>
  <c r="V156" i="26"/>
  <c r="X156" i="26"/>
  <c r="R157" i="26"/>
  <c r="S157" i="26"/>
  <c r="T157" i="26"/>
  <c r="U157" i="26"/>
  <c r="V157" i="26"/>
  <c r="X157" i="26"/>
  <c r="R158" i="26"/>
  <c r="S158" i="26"/>
  <c r="T158" i="26"/>
  <c r="U158" i="26"/>
  <c r="V158" i="26"/>
  <c r="X158" i="26"/>
  <c r="R159" i="26"/>
  <c r="S159" i="26"/>
  <c r="T159" i="26"/>
  <c r="U159" i="26"/>
  <c r="V159" i="26"/>
  <c r="X159" i="26"/>
  <c r="R160" i="26"/>
  <c r="S160" i="26"/>
  <c r="T160" i="26"/>
  <c r="U160" i="26"/>
  <c r="V160" i="26"/>
  <c r="X160" i="26"/>
  <c r="R161" i="26"/>
  <c r="S161" i="26"/>
  <c r="T161" i="26"/>
  <c r="U161" i="26"/>
  <c r="V161" i="26"/>
  <c r="X161" i="26"/>
  <c r="R162" i="26"/>
  <c r="S162" i="26"/>
  <c r="T162" i="26"/>
  <c r="U162" i="26"/>
  <c r="V162" i="26"/>
  <c r="X162" i="26"/>
  <c r="R163" i="26"/>
  <c r="S163" i="26"/>
  <c r="T163" i="26"/>
  <c r="U163" i="26"/>
  <c r="V163" i="26"/>
  <c r="X163" i="26"/>
  <c r="R164" i="26"/>
  <c r="S164" i="26"/>
  <c r="T164" i="26"/>
  <c r="U164" i="26"/>
  <c r="V164" i="26"/>
  <c r="X164" i="26"/>
  <c r="R165" i="26"/>
  <c r="S165" i="26"/>
  <c r="T165" i="26"/>
  <c r="U165" i="26"/>
  <c r="V165" i="26"/>
  <c r="X165" i="26"/>
  <c r="R166" i="26"/>
  <c r="S166" i="26"/>
  <c r="T166" i="26"/>
  <c r="U166" i="26"/>
  <c r="V166" i="26"/>
  <c r="X166" i="26"/>
  <c r="R167" i="26"/>
  <c r="S167" i="26"/>
  <c r="T167" i="26"/>
  <c r="U167" i="26"/>
  <c r="V167" i="26"/>
  <c r="X167" i="26"/>
  <c r="R168" i="26"/>
  <c r="S168" i="26"/>
  <c r="T168" i="26"/>
  <c r="U168" i="26"/>
  <c r="V168" i="26"/>
  <c r="X168" i="26"/>
  <c r="R169" i="26"/>
  <c r="S169" i="26"/>
  <c r="T169" i="26"/>
  <c r="U169" i="26"/>
  <c r="V169" i="26"/>
  <c r="X169" i="26"/>
  <c r="R170" i="26"/>
  <c r="S170" i="26"/>
  <c r="T170" i="26"/>
  <c r="U170" i="26"/>
  <c r="V170" i="26"/>
  <c r="X170" i="26"/>
  <c r="R171" i="26"/>
  <c r="S171" i="26"/>
  <c r="T171" i="26"/>
  <c r="U171" i="26"/>
  <c r="V171" i="26"/>
  <c r="X171" i="26"/>
  <c r="R172" i="26"/>
  <c r="S172" i="26"/>
  <c r="T172" i="26"/>
  <c r="U172" i="26"/>
  <c r="V172" i="26"/>
  <c r="X172" i="26"/>
  <c r="R173" i="26"/>
  <c r="S173" i="26"/>
  <c r="T173" i="26"/>
  <c r="U173" i="26"/>
  <c r="V173" i="26"/>
  <c r="X173" i="26"/>
  <c r="R174" i="26"/>
  <c r="S174" i="26"/>
  <c r="T174" i="26"/>
  <c r="U174" i="26"/>
  <c r="V174" i="26"/>
  <c r="X174" i="26"/>
  <c r="R175" i="26"/>
  <c r="S175" i="26"/>
  <c r="T175" i="26"/>
  <c r="U175" i="26"/>
  <c r="V175" i="26"/>
  <c r="X175" i="26"/>
  <c r="R176" i="26"/>
  <c r="S176" i="26"/>
  <c r="T176" i="26"/>
  <c r="U176" i="26"/>
  <c r="V176" i="26"/>
  <c r="X176" i="26"/>
  <c r="R177" i="26"/>
  <c r="S177" i="26"/>
  <c r="T177" i="26"/>
  <c r="U177" i="26"/>
  <c r="V177" i="26"/>
  <c r="X177" i="26"/>
  <c r="R178" i="26"/>
  <c r="S178" i="26"/>
  <c r="T178" i="26"/>
  <c r="U178" i="26"/>
  <c r="V178" i="26"/>
  <c r="X178" i="26"/>
  <c r="R179" i="26"/>
  <c r="S179" i="26"/>
  <c r="T179" i="26"/>
  <c r="U179" i="26"/>
  <c r="V179" i="26"/>
  <c r="X179" i="26"/>
  <c r="R180" i="26"/>
  <c r="S180" i="26"/>
  <c r="T180" i="26"/>
  <c r="U180" i="26"/>
  <c r="V180" i="26"/>
  <c r="X180" i="26"/>
  <c r="R181" i="26"/>
  <c r="S181" i="26"/>
  <c r="T181" i="26"/>
  <c r="U181" i="26"/>
  <c r="V181" i="26"/>
  <c r="X181" i="26"/>
  <c r="R182" i="26"/>
  <c r="S182" i="26"/>
  <c r="T182" i="26"/>
  <c r="U182" i="26"/>
  <c r="V182" i="26"/>
  <c r="X182" i="26"/>
  <c r="R183" i="26"/>
  <c r="S183" i="26"/>
  <c r="T183" i="26"/>
  <c r="U183" i="26"/>
  <c r="V183" i="26"/>
  <c r="X183" i="26"/>
  <c r="R184" i="26"/>
  <c r="S184" i="26"/>
  <c r="T184" i="26"/>
  <c r="U184" i="26"/>
  <c r="V184" i="26"/>
  <c r="X184" i="26"/>
  <c r="R185" i="26"/>
  <c r="S185" i="26"/>
  <c r="T185" i="26"/>
  <c r="U185" i="26"/>
  <c r="V185" i="26"/>
  <c r="X185" i="26"/>
  <c r="R186" i="26"/>
  <c r="S186" i="26"/>
  <c r="T186" i="26"/>
  <c r="U186" i="26"/>
  <c r="V186" i="26"/>
  <c r="X186" i="26"/>
  <c r="R187" i="26"/>
  <c r="S187" i="26"/>
  <c r="T187" i="26"/>
  <c r="U187" i="26"/>
  <c r="V187" i="26"/>
  <c r="X187" i="26"/>
  <c r="R188" i="26"/>
  <c r="S188" i="26"/>
  <c r="T188" i="26"/>
  <c r="U188" i="26"/>
  <c r="V188" i="26"/>
  <c r="X188" i="26"/>
  <c r="R189" i="26"/>
  <c r="S189" i="26"/>
  <c r="T189" i="26"/>
  <c r="U189" i="26"/>
  <c r="V189" i="26"/>
  <c r="X189" i="26"/>
  <c r="R190" i="26"/>
  <c r="S190" i="26"/>
  <c r="T190" i="26"/>
  <c r="U190" i="26"/>
  <c r="V190" i="26"/>
  <c r="X190" i="26"/>
  <c r="R191" i="26"/>
  <c r="S191" i="26"/>
  <c r="T191" i="26"/>
  <c r="U191" i="26"/>
  <c r="V191" i="26"/>
  <c r="X191" i="26"/>
  <c r="R192" i="26"/>
  <c r="S192" i="26"/>
  <c r="T192" i="26"/>
  <c r="U192" i="26"/>
  <c r="V192" i="26"/>
  <c r="X192" i="26"/>
  <c r="R193" i="26"/>
  <c r="S193" i="26"/>
  <c r="T193" i="26"/>
  <c r="U193" i="26"/>
  <c r="V193" i="26"/>
  <c r="X193" i="26"/>
  <c r="R194" i="26"/>
  <c r="S194" i="26"/>
  <c r="T194" i="26"/>
  <c r="U194" i="26"/>
  <c r="V194" i="26"/>
  <c r="X194" i="26"/>
  <c r="R195" i="26"/>
  <c r="S195" i="26"/>
  <c r="T195" i="26"/>
  <c r="U195" i="26"/>
  <c r="V195" i="26"/>
  <c r="X195" i="26"/>
  <c r="R196" i="26"/>
  <c r="S196" i="26"/>
  <c r="T196" i="26"/>
  <c r="U196" i="26"/>
  <c r="V196" i="26"/>
  <c r="X196" i="26"/>
  <c r="R197" i="26"/>
  <c r="S197" i="26"/>
  <c r="T197" i="26"/>
  <c r="U197" i="26"/>
  <c r="V197" i="26"/>
  <c r="X197" i="26"/>
  <c r="R198" i="26"/>
  <c r="S198" i="26"/>
  <c r="T198" i="26"/>
  <c r="U198" i="26"/>
  <c r="V198" i="26"/>
  <c r="X198" i="26"/>
  <c r="R199" i="26"/>
  <c r="S199" i="26"/>
  <c r="T199" i="26"/>
  <c r="U199" i="26"/>
  <c r="V199" i="26"/>
  <c r="X199" i="26"/>
  <c r="R200" i="26"/>
  <c r="S200" i="26"/>
  <c r="T200" i="26"/>
  <c r="U200" i="26"/>
  <c r="V200" i="26"/>
  <c r="X200" i="26"/>
  <c r="R201" i="26"/>
  <c r="S201" i="26"/>
  <c r="T201" i="26"/>
  <c r="U201" i="26"/>
  <c r="V201" i="26"/>
  <c r="X201" i="26"/>
  <c r="R202" i="26"/>
  <c r="S202" i="26"/>
  <c r="T202" i="26"/>
  <c r="U202" i="26"/>
  <c r="V202" i="26"/>
  <c r="X202" i="26"/>
  <c r="R203" i="26"/>
  <c r="S203" i="26"/>
  <c r="T203" i="26"/>
  <c r="U203" i="26"/>
  <c r="V203" i="26"/>
  <c r="X203" i="26"/>
  <c r="R204" i="26"/>
  <c r="S204" i="26"/>
  <c r="T204" i="26"/>
  <c r="U204" i="26"/>
  <c r="V204" i="26"/>
  <c r="X204" i="26"/>
  <c r="R205" i="26"/>
  <c r="S205" i="26"/>
  <c r="T205" i="26"/>
  <c r="U205" i="26"/>
  <c r="V205" i="26"/>
  <c r="X205" i="26"/>
  <c r="F11" i="26"/>
  <c r="F13" i="26"/>
  <c r="K6" i="26"/>
  <c r="F8" i="26"/>
  <c r="L6" i="26"/>
  <c r="F9" i="26"/>
  <c r="M6" i="26"/>
  <c r="N6" i="26"/>
  <c r="O6" i="26"/>
  <c r="J7" i="26"/>
  <c r="K7" i="26"/>
  <c r="L7" i="26"/>
  <c r="M7" i="26"/>
  <c r="N7" i="26"/>
  <c r="O7" i="26"/>
  <c r="J8" i="26"/>
  <c r="K8" i="26"/>
  <c r="L8" i="26"/>
  <c r="M8" i="26"/>
  <c r="N8" i="26"/>
  <c r="O8" i="26"/>
  <c r="J9" i="26"/>
  <c r="K9" i="26"/>
  <c r="L9" i="26"/>
  <c r="M9" i="26"/>
  <c r="N9" i="26"/>
  <c r="O9" i="26"/>
  <c r="J10" i="26"/>
  <c r="K10" i="26"/>
  <c r="L10" i="26"/>
  <c r="M10" i="26"/>
  <c r="N10" i="26"/>
  <c r="O10" i="26"/>
  <c r="J11" i="26"/>
  <c r="K11" i="26"/>
  <c r="L11" i="26"/>
  <c r="M11" i="26"/>
  <c r="N11" i="26"/>
  <c r="O11" i="26"/>
  <c r="J12" i="26"/>
  <c r="K12" i="26"/>
  <c r="L12" i="26"/>
  <c r="M12" i="26"/>
  <c r="N12" i="26"/>
  <c r="O12" i="26"/>
  <c r="J13" i="26"/>
  <c r="K13" i="26"/>
  <c r="L13" i="26"/>
  <c r="M13" i="26"/>
  <c r="N13" i="26"/>
  <c r="O13" i="26"/>
  <c r="J14" i="26"/>
  <c r="K14" i="26"/>
  <c r="L14" i="26"/>
  <c r="M14" i="26"/>
  <c r="N14" i="26"/>
  <c r="O14" i="26"/>
  <c r="J15" i="26"/>
  <c r="K15" i="26"/>
  <c r="L15" i="26"/>
  <c r="M15" i="26"/>
  <c r="N15" i="26"/>
  <c r="O15" i="26"/>
  <c r="J16" i="26"/>
  <c r="K16" i="26"/>
  <c r="L16" i="26"/>
  <c r="M16" i="26"/>
  <c r="N16" i="26"/>
  <c r="O16" i="26"/>
  <c r="J17" i="26"/>
  <c r="K17" i="26"/>
  <c r="L17" i="26"/>
  <c r="M17" i="26"/>
  <c r="N17" i="26"/>
  <c r="O17" i="26"/>
  <c r="J18" i="26"/>
  <c r="K18" i="26"/>
  <c r="L18" i="26"/>
  <c r="M18" i="26"/>
  <c r="N18" i="26"/>
  <c r="O18" i="26"/>
  <c r="J19" i="26"/>
  <c r="K19" i="26"/>
  <c r="L19" i="26"/>
  <c r="M19" i="26"/>
  <c r="N19" i="26"/>
  <c r="O19" i="26"/>
  <c r="J20" i="26"/>
  <c r="K20" i="26"/>
  <c r="L20" i="26"/>
  <c r="M20" i="26"/>
  <c r="N20" i="26"/>
  <c r="O20" i="26"/>
  <c r="J21" i="26"/>
  <c r="K21" i="26"/>
  <c r="L21" i="26"/>
  <c r="M21" i="26"/>
  <c r="N21" i="26"/>
  <c r="O21" i="26"/>
  <c r="J22" i="26"/>
  <c r="K22" i="26"/>
  <c r="L22" i="26"/>
  <c r="M22" i="26"/>
  <c r="N22" i="26"/>
  <c r="O22" i="26"/>
  <c r="J23" i="26"/>
  <c r="K23" i="26"/>
  <c r="L23" i="26"/>
  <c r="M23" i="26"/>
  <c r="N23" i="26"/>
  <c r="O23" i="26"/>
  <c r="J24" i="26"/>
  <c r="K24" i="26"/>
  <c r="L24" i="26"/>
  <c r="M24" i="26"/>
  <c r="N24" i="26"/>
  <c r="O24" i="26"/>
  <c r="J25" i="26"/>
  <c r="K25" i="26"/>
  <c r="L25" i="26"/>
  <c r="M25" i="26"/>
  <c r="N25" i="26"/>
  <c r="O25" i="26"/>
  <c r="J26" i="26"/>
  <c r="K26" i="26"/>
  <c r="L26" i="26"/>
  <c r="M26" i="26"/>
  <c r="N26" i="26"/>
  <c r="O26" i="26"/>
  <c r="J27" i="26"/>
  <c r="K27" i="26"/>
  <c r="L27" i="26"/>
  <c r="M27" i="26"/>
  <c r="N27" i="26"/>
  <c r="O27" i="26"/>
  <c r="J28" i="26"/>
  <c r="K28" i="26"/>
  <c r="L28" i="26"/>
  <c r="M28" i="26"/>
  <c r="N28" i="26"/>
  <c r="O28" i="26"/>
  <c r="J29" i="26"/>
  <c r="K29" i="26"/>
  <c r="L29" i="26"/>
  <c r="M29" i="26"/>
  <c r="N29" i="26"/>
  <c r="O29" i="26"/>
  <c r="J30" i="26"/>
  <c r="K30" i="26"/>
  <c r="L30" i="26"/>
  <c r="M30" i="26"/>
  <c r="N30" i="26"/>
  <c r="O30" i="26"/>
  <c r="J31" i="26"/>
  <c r="K31" i="26"/>
  <c r="L31" i="26"/>
  <c r="M31" i="26"/>
  <c r="N31" i="26"/>
  <c r="O31" i="26"/>
  <c r="J32" i="26"/>
  <c r="K32" i="26"/>
  <c r="L32" i="26"/>
  <c r="M32" i="26"/>
  <c r="N32" i="26"/>
  <c r="O32" i="26"/>
  <c r="J33" i="26"/>
  <c r="K33" i="26"/>
  <c r="L33" i="26"/>
  <c r="M33" i="26"/>
  <c r="N33" i="26"/>
  <c r="O33" i="26"/>
  <c r="J34" i="26"/>
  <c r="K34" i="26"/>
  <c r="L34" i="26"/>
  <c r="M34" i="26"/>
  <c r="N34" i="26"/>
  <c r="O34" i="26"/>
  <c r="K35" i="26"/>
  <c r="L35" i="26"/>
  <c r="M35" i="26"/>
  <c r="N35" i="26"/>
  <c r="O35" i="26"/>
  <c r="J36" i="26"/>
  <c r="K36" i="26"/>
  <c r="L36" i="26"/>
  <c r="M36" i="26"/>
  <c r="N36" i="26"/>
  <c r="O36" i="26"/>
  <c r="J37" i="26"/>
  <c r="K37" i="26"/>
  <c r="L37" i="26"/>
  <c r="M37" i="26"/>
  <c r="N37" i="26"/>
  <c r="O37" i="26"/>
  <c r="J38" i="26"/>
  <c r="K38" i="26"/>
  <c r="L38" i="26"/>
  <c r="M38" i="26"/>
  <c r="N38" i="26"/>
  <c r="O38" i="26"/>
  <c r="J39" i="26"/>
  <c r="K39" i="26"/>
  <c r="L39" i="26"/>
  <c r="M39" i="26"/>
  <c r="N39" i="26"/>
  <c r="O39" i="26"/>
  <c r="J40" i="26"/>
  <c r="K40" i="26"/>
  <c r="L40" i="26"/>
  <c r="M40" i="26"/>
  <c r="N40" i="26"/>
  <c r="O40" i="26"/>
  <c r="J41" i="26"/>
  <c r="K41" i="26"/>
  <c r="L41" i="26"/>
  <c r="M41" i="26"/>
  <c r="N41" i="26"/>
  <c r="O41" i="26"/>
  <c r="J42" i="26"/>
  <c r="K42" i="26"/>
  <c r="L42" i="26"/>
  <c r="M42" i="26"/>
  <c r="N42" i="26"/>
  <c r="O42" i="26"/>
  <c r="J43" i="26"/>
  <c r="K43" i="26"/>
  <c r="L43" i="26"/>
  <c r="M43" i="26"/>
  <c r="N43" i="26"/>
  <c r="O43" i="26"/>
  <c r="J44" i="26"/>
  <c r="K44" i="26"/>
  <c r="L44" i="26"/>
  <c r="M44" i="26"/>
  <c r="N44" i="26"/>
  <c r="O44" i="26"/>
  <c r="J45" i="26"/>
  <c r="K45" i="26"/>
  <c r="L45" i="26"/>
  <c r="M45" i="26"/>
  <c r="N45" i="26"/>
  <c r="O45" i="26"/>
  <c r="J46" i="26"/>
  <c r="K46" i="26"/>
  <c r="L46" i="26"/>
  <c r="M46" i="26"/>
  <c r="N46" i="26"/>
  <c r="O46" i="26"/>
  <c r="J47" i="26"/>
  <c r="K47" i="26"/>
  <c r="L47" i="26"/>
  <c r="M47" i="26"/>
  <c r="N47" i="26"/>
  <c r="O47" i="26"/>
  <c r="J48" i="26"/>
  <c r="K48" i="26"/>
  <c r="L48" i="26"/>
  <c r="M48" i="26"/>
  <c r="N48" i="26"/>
  <c r="O48" i="26"/>
  <c r="J49" i="26"/>
  <c r="K49" i="26"/>
  <c r="L49" i="26"/>
  <c r="M49" i="26"/>
  <c r="N49" i="26"/>
  <c r="O49" i="26"/>
  <c r="J50" i="26"/>
  <c r="K50" i="26"/>
  <c r="L50" i="26"/>
  <c r="M50" i="26"/>
  <c r="N50" i="26"/>
  <c r="O50" i="26"/>
  <c r="J51" i="26"/>
  <c r="K51" i="26"/>
  <c r="L51" i="26"/>
  <c r="M51" i="26"/>
  <c r="N51" i="26"/>
  <c r="O51" i="26"/>
  <c r="J52" i="26"/>
  <c r="K52" i="26"/>
  <c r="L52" i="26"/>
  <c r="M52" i="26"/>
  <c r="N52" i="26"/>
  <c r="O52" i="26"/>
  <c r="J53" i="26"/>
  <c r="K53" i="26"/>
  <c r="L53" i="26"/>
  <c r="M53" i="26"/>
  <c r="N53" i="26"/>
  <c r="O53" i="26"/>
  <c r="J54" i="26"/>
  <c r="K54" i="26"/>
  <c r="L54" i="26"/>
  <c r="M54" i="26"/>
  <c r="N54" i="26"/>
  <c r="O54" i="26"/>
  <c r="J55" i="26"/>
  <c r="K55" i="26"/>
  <c r="L55" i="26"/>
  <c r="M55" i="26"/>
  <c r="N55" i="26"/>
  <c r="O55" i="26"/>
  <c r="J56" i="26"/>
  <c r="K56" i="26"/>
  <c r="L56" i="26"/>
  <c r="M56" i="26"/>
  <c r="N56" i="26"/>
  <c r="O56" i="26"/>
  <c r="J57" i="26"/>
  <c r="K57" i="26"/>
  <c r="L57" i="26"/>
  <c r="M57" i="26"/>
  <c r="N57" i="26"/>
  <c r="O57" i="26"/>
  <c r="J58" i="26"/>
  <c r="K58" i="26"/>
  <c r="L58" i="26"/>
  <c r="M58" i="26"/>
  <c r="N58" i="26"/>
  <c r="O58" i="26"/>
  <c r="J59" i="26"/>
  <c r="K59" i="26"/>
  <c r="L59" i="26"/>
  <c r="M59" i="26"/>
  <c r="N59" i="26"/>
  <c r="O59" i="26"/>
  <c r="J60" i="26"/>
  <c r="K60" i="26"/>
  <c r="L60" i="26"/>
  <c r="M60" i="26"/>
  <c r="N60" i="26"/>
  <c r="O60" i="26"/>
  <c r="J61" i="26"/>
  <c r="K61" i="26"/>
  <c r="L61" i="26"/>
  <c r="M61" i="26"/>
  <c r="N61" i="26"/>
  <c r="O61" i="26"/>
  <c r="J62" i="26"/>
  <c r="K62" i="26"/>
  <c r="L62" i="26"/>
  <c r="M62" i="26"/>
  <c r="N62" i="26"/>
  <c r="O62" i="26"/>
  <c r="J63" i="26"/>
  <c r="K63" i="26"/>
  <c r="L63" i="26"/>
  <c r="M63" i="26"/>
  <c r="N63" i="26"/>
  <c r="O63" i="26"/>
  <c r="J64" i="26"/>
  <c r="K64" i="26"/>
  <c r="L64" i="26"/>
  <c r="M64" i="26"/>
  <c r="N64" i="26"/>
  <c r="O64" i="26"/>
  <c r="J65" i="26"/>
  <c r="K65" i="26"/>
  <c r="L65" i="26"/>
  <c r="M65" i="26"/>
  <c r="N65" i="26"/>
  <c r="O65" i="26"/>
  <c r="J66" i="26"/>
  <c r="K66" i="26"/>
  <c r="L66" i="26"/>
  <c r="M66" i="26"/>
  <c r="N66" i="26"/>
  <c r="O66" i="26"/>
  <c r="J67" i="26"/>
  <c r="K67" i="26"/>
  <c r="L67" i="26"/>
  <c r="M67" i="26"/>
  <c r="N67" i="26"/>
  <c r="O67" i="26"/>
  <c r="J68" i="26"/>
  <c r="K68" i="26"/>
  <c r="L68" i="26"/>
  <c r="M68" i="26"/>
  <c r="N68" i="26"/>
  <c r="O68" i="26"/>
  <c r="J69" i="26"/>
  <c r="K69" i="26"/>
  <c r="L69" i="26"/>
  <c r="M69" i="26"/>
  <c r="N69" i="26"/>
  <c r="O69" i="26"/>
  <c r="J70" i="26"/>
  <c r="K70" i="26"/>
  <c r="L70" i="26"/>
  <c r="M70" i="26"/>
  <c r="N70" i="26"/>
  <c r="O70" i="26"/>
  <c r="J71" i="26"/>
  <c r="K71" i="26"/>
  <c r="L71" i="26"/>
  <c r="M71" i="26"/>
  <c r="N71" i="26"/>
  <c r="O71" i="26"/>
  <c r="J72" i="26"/>
  <c r="K72" i="26"/>
  <c r="L72" i="26"/>
  <c r="M72" i="26"/>
  <c r="N72" i="26"/>
  <c r="O72" i="26"/>
  <c r="J73" i="26"/>
  <c r="K73" i="26"/>
  <c r="L73" i="26"/>
  <c r="M73" i="26"/>
  <c r="N73" i="26"/>
  <c r="O73" i="26"/>
  <c r="J74" i="26"/>
  <c r="K74" i="26"/>
  <c r="L74" i="26"/>
  <c r="M74" i="26"/>
  <c r="N74" i="26"/>
  <c r="O74" i="26"/>
  <c r="J75" i="26"/>
  <c r="K75" i="26"/>
  <c r="L75" i="26"/>
  <c r="M75" i="26"/>
  <c r="N75" i="26"/>
  <c r="O75" i="26"/>
  <c r="J76" i="26"/>
  <c r="K76" i="26"/>
  <c r="L76" i="26"/>
  <c r="M76" i="26"/>
  <c r="N76" i="26"/>
  <c r="O76" i="26"/>
  <c r="J77" i="26"/>
  <c r="K77" i="26"/>
  <c r="L77" i="26"/>
  <c r="M77" i="26"/>
  <c r="N77" i="26"/>
  <c r="O77" i="26"/>
  <c r="J78" i="26"/>
  <c r="K78" i="26"/>
  <c r="L78" i="26"/>
  <c r="M78" i="26"/>
  <c r="N78" i="26"/>
  <c r="O78" i="26"/>
  <c r="J79" i="26"/>
  <c r="K79" i="26"/>
  <c r="L79" i="26"/>
  <c r="M79" i="26"/>
  <c r="N79" i="26"/>
  <c r="O79" i="26"/>
  <c r="J80" i="26"/>
  <c r="K80" i="26"/>
  <c r="L80" i="26"/>
  <c r="M80" i="26"/>
  <c r="N80" i="26"/>
  <c r="O80" i="26"/>
  <c r="J81" i="26"/>
  <c r="K81" i="26"/>
  <c r="L81" i="26"/>
  <c r="M81" i="26"/>
  <c r="N81" i="26"/>
  <c r="O81" i="26"/>
  <c r="J82" i="26"/>
  <c r="K82" i="26"/>
  <c r="L82" i="26"/>
  <c r="M82" i="26"/>
  <c r="N82" i="26"/>
  <c r="O82" i="26"/>
  <c r="J83" i="26"/>
  <c r="K83" i="26"/>
  <c r="L83" i="26"/>
  <c r="M83" i="26"/>
  <c r="N83" i="26"/>
  <c r="O83" i="26"/>
  <c r="J84" i="26"/>
  <c r="K84" i="26"/>
  <c r="L84" i="26"/>
  <c r="M84" i="26"/>
  <c r="N84" i="26"/>
  <c r="O84" i="26"/>
  <c r="J85" i="26"/>
  <c r="K85" i="26"/>
  <c r="L85" i="26"/>
  <c r="M85" i="26"/>
  <c r="N85" i="26"/>
  <c r="O85" i="26"/>
  <c r="J86" i="26"/>
  <c r="K86" i="26"/>
  <c r="L86" i="26"/>
  <c r="M86" i="26"/>
  <c r="N86" i="26"/>
  <c r="O86" i="26"/>
  <c r="J87" i="26"/>
  <c r="K87" i="26"/>
  <c r="L87" i="26"/>
  <c r="M87" i="26"/>
  <c r="N87" i="26"/>
  <c r="O87" i="26"/>
  <c r="J88" i="26"/>
  <c r="K88" i="26"/>
  <c r="L88" i="26"/>
  <c r="M88" i="26"/>
  <c r="N88" i="26"/>
  <c r="O88" i="26"/>
  <c r="J89" i="26"/>
  <c r="K89" i="26"/>
  <c r="L89" i="26"/>
  <c r="M89" i="26"/>
  <c r="N89" i="26"/>
  <c r="O89" i="26"/>
  <c r="J90" i="26"/>
  <c r="K90" i="26"/>
  <c r="L90" i="26"/>
  <c r="M90" i="26"/>
  <c r="N90" i="26"/>
  <c r="O90" i="26"/>
  <c r="J91" i="26"/>
  <c r="K91" i="26"/>
  <c r="L91" i="26"/>
  <c r="M91" i="26"/>
  <c r="N91" i="26"/>
  <c r="O91" i="26"/>
  <c r="J92" i="26"/>
  <c r="K92" i="26"/>
  <c r="L92" i="26"/>
  <c r="M92" i="26"/>
  <c r="N92" i="26"/>
  <c r="O92" i="26"/>
  <c r="J93" i="26"/>
  <c r="K93" i="26"/>
  <c r="L93" i="26"/>
  <c r="M93" i="26"/>
  <c r="N93" i="26"/>
  <c r="O93" i="26"/>
  <c r="J94" i="26"/>
  <c r="K94" i="26"/>
  <c r="L94" i="26"/>
  <c r="M94" i="26"/>
  <c r="N94" i="26"/>
  <c r="O94" i="26"/>
  <c r="J95" i="26"/>
  <c r="K95" i="26"/>
  <c r="L95" i="26"/>
  <c r="M95" i="26"/>
  <c r="N95" i="26"/>
  <c r="O95" i="26"/>
  <c r="J96" i="26"/>
  <c r="K96" i="26"/>
  <c r="L96" i="26"/>
  <c r="M96" i="26"/>
  <c r="N96" i="26"/>
  <c r="O96" i="26"/>
  <c r="J97" i="26"/>
  <c r="K97" i="26"/>
  <c r="L97" i="26"/>
  <c r="M97" i="26"/>
  <c r="N97" i="26"/>
  <c r="O97" i="26"/>
  <c r="J98" i="26"/>
  <c r="K98" i="26"/>
  <c r="L98" i="26"/>
  <c r="M98" i="26"/>
  <c r="N98" i="26"/>
  <c r="O98" i="26"/>
  <c r="J99" i="26"/>
  <c r="K99" i="26"/>
  <c r="L99" i="26"/>
  <c r="M99" i="26"/>
  <c r="N99" i="26"/>
  <c r="O99" i="26"/>
  <c r="J100" i="26"/>
  <c r="K100" i="26"/>
  <c r="L100" i="26"/>
  <c r="M100" i="26"/>
  <c r="N100" i="26"/>
  <c r="O100" i="26"/>
  <c r="J101" i="26"/>
  <c r="K101" i="26"/>
  <c r="L101" i="26"/>
  <c r="M101" i="26"/>
  <c r="N101" i="26"/>
  <c r="O101" i="26"/>
  <c r="J102" i="26"/>
  <c r="K102" i="26"/>
  <c r="L102" i="26"/>
  <c r="M102" i="26"/>
  <c r="N102" i="26"/>
  <c r="O102" i="26"/>
  <c r="J103" i="26"/>
  <c r="K103" i="26"/>
  <c r="L103" i="26"/>
  <c r="M103" i="26"/>
  <c r="N103" i="26"/>
  <c r="O103" i="26"/>
  <c r="J104" i="26"/>
  <c r="K104" i="26"/>
  <c r="L104" i="26"/>
  <c r="M104" i="26"/>
  <c r="N104" i="26"/>
  <c r="O104" i="26"/>
  <c r="J105" i="26"/>
  <c r="K105" i="26"/>
  <c r="L105" i="26"/>
  <c r="M105" i="26"/>
  <c r="N105" i="26"/>
  <c r="O105" i="26"/>
  <c r="J106" i="26"/>
  <c r="K106" i="26"/>
  <c r="L106" i="26"/>
  <c r="M106" i="26"/>
  <c r="N106" i="26"/>
  <c r="O106" i="26"/>
  <c r="J107" i="26"/>
  <c r="K107" i="26"/>
  <c r="L107" i="26"/>
  <c r="M107" i="26"/>
  <c r="N107" i="26"/>
  <c r="O107" i="26"/>
  <c r="J108" i="26"/>
  <c r="K108" i="26"/>
  <c r="L108" i="26"/>
  <c r="M108" i="26"/>
  <c r="N108" i="26"/>
  <c r="O108" i="26"/>
  <c r="J109" i="26"/>
  <c r="K109" i="26"/>
  <c r="L109" i="26"/>
  <c r="M109" i="26"/>
  <c r="N109" i="26"/>
  <c r="O109" i="26"/>
  <c r="J110" i="26"/>
  <c r="K110" i="26"/>
  <c r="L110" i="26"/>
  <c r="M110" i="26"/>
  <c r="N110" i="26"/>
  <c r="O110" i="26"/>
  <c r="J111" i="26"/>
  <c r="K111" i="26"/>
  <c r="L111" i="26"/>
  <c r="M111" i="26"/>
  <c r="N111" i="26"/>
  <c r="O111" i="26"/>
  <c r="J112" i="26"/>
  <c r="K112" i="26"/>
  <c r="L112" i="26"/>
  <c r="M112" i="26"/>
  <c r="N112" i="26"/>
  <c r="O112" i="26"/>
  <c r="J113" i="26"/>
  <c r="K113" i="26"/>
  <c r="L113" i="26"/>
  <c r="M113" i="26"/>
  <c r="N113" i="26"/>
  <c r="O113" i="26"/>
  <c r="J114" i="26"/>
  <c r="K114" i="26"/>
  <c r="L114" i="26"/>
  <c r="M114" i="26"/>
  <c r="N114" i="26"/>
  <c r="O114" i="26"/>
  <c r="J115" i="26"/>
  <c r="K115" i="26"/>
  <c r="L115" i="26"/>
  <c r="M115" i="26"/>
  <c r="N115" i="26"/>
  <c r="O115" i="26"/>
  <c r="J116" i="26"/>
  <c r="K116" i="26"/>
  <c r="L116" i="26"/>
  <c r="M116" i="26"/>
  <c r="N116" i="26"/>
  <c r="O116" i="26"/>
  <c r="J117" i="26"/>
  <c r="K117" i="26"/>
  <c r="L117" i="26"/>
  <c r="M117" i="26"/>
  <c r="N117" i="26"/>
  <c r="O117" i="26"/>
  <c r="J118" i="26"/>
  <c r="K118" i="26"/>
  <c r="L118" i="26"/>
  <c r="M118" i="26"/>
  <c r="N118" i="26"/>
  <c r="O118" i="26"/>
  <c r="J119" i="26"/>
  <c r="K119" i="26"/>
  <c r="L119" i="26"/>
  <c r="M119" i="26"/>
  <c r="N119" i="26"/>
  <c r="O119" i="26"/>
  <c r="J120" i="26"/>
  <c r="K120" i="26"/>
  <c r="L120" i="26"/>
  <c r="M120" i="26"/>
  <c r="N120" i="26"/>
  <c r="O120" i="26"/>
  <c r="J121" i="26"/>
  <c r="K121" i="26"/>
  <c r="L121" i="26"/>
  <c r="M121" i="26"/>
  <c r="N121" i="26"/>
  <c r="O121" i="26"/>
  <c r="J122" i="26"/>
  <c r="K122" i="26"/>
  <c r="L122" i="26"/>
  <c r="M122" i="26"/>
  <c r="N122" i="26"/>
  <c r="O122" i="26"/>
  <c r="J123" i="26"/>
  <c r="K123" i="26"/>
  <c r="L123" i="26"/>
  <c r="M123" i="26"/>
  <c r="N123" i="26"/>
  <c r="O123" i="26"/>
  <c r="J124" i="26"/>
  <c r="K124" i="26"/>
  <c r="L124" i="26"/>
  <c r="M124" i="26"/>
  <c r="N124" i="26"/>
  <c r="O124" i="26"/>
  <c r="J125" i="26"/>
  <c r="K125" i="26"/>
  <c r="L125" i="26"/>
  <c r="M125" i="26"/>
  <c r="N125" i="26"/>
  <c r="O125" i="26"/>
  <c r="J126" i="26"/>
  <c r="K126" i="26"/>
  <c r="L126" i="26"/>
  <c r="M126" i="26"/>
  <c r="N126" i="26"/>
  <c r="O126" i="26"/>
  <c r="J127" i="26"/>
  <c r="K127" i="26"/>
  <c r="L127" i="26"/>
  <c r="M127" i="26"/>
  <c r="N127" i="26"/>
  <c r="O127" i="26"/>
  <c r="J128" i="26"/>
  <c r="K128" i="26"/>
  <c r="L128" i="26"/>
  <c r="M128" i="26"/>
  <c r="N128" i="26"/>
  <c r="O128" i="26"/>
  <c r="J129" i="26"/>
  <c r="K129" i="26"/>
  <c r="L129" i="26"/>
  <c r="M129" i="26"/>
  <c r="N129" i="26"/>
  <c r="O129" i="26"/>
  <c r="J130" i="26"/>
  <c r="K130" i="26"/>
  <c r="L130" i="26"/>
  <c r="M130" i="26"/>
  <c r="N130" i="26"/>
  <c r="O130" i="26"/>
  <c r="J131" i="26"/>
  <c r="K131" i="26"/>
  <c r="L131" i="26"/>
  <c r="M131" i="26"/>
  <c r="N131" i="26"/>
  <c r="O131" i="26"/>
  <c r="J132" i="26"/>
  <c r="K132" i="26"/>
  <c r="L132" i="26"/>
  <c r="M132" i="26"/>
  <c r="N132" i="26"/>
  <c r="O132" i="26"/>
  <c r="J133" i="26"/>
  <c r="K133" i="26"/>
  <c r="L133" i="26"/>
  <c r="M133" i="26"/>
  <c r="N133" i="26"/>
  <c r="O133" i="26"/>
  <c r="J134" i="26"/>
  <c r="K134" i="26"/>
  <c r="L134" i="26"/>
  <c r="M134" i="26"/>
  <c r="N134" i="26"/>
  <c r="O134" i="26"/>
  <c r="J135" i="26"/>
  <c r="K135" i="26"/>
  <c r="L135" i="26"/>
  <c r="M135" i="26"/>
  <c r="N135" i="26"/>
  <c r="O135" i="26"/>
  <c r="J136" i="26"/>
  <c r="K136" i="26"/>
  <c r="L136" i="26"/>
  <c r="M136" i="26"/>
  <c r="N136" i="26"/>
  <c r="O136" i="26"/>
  <c r="J137" i="26"/>
  <c r="K137" i="26"/>
  <c r="L137" i="26"/>
  <c r="M137" i="26"/>
  <c r="N137" i="26"/>
  <c r="O137" i="26"/>
  <c r="J138" i="26"/>
  <c r="K138" i="26"/>
  <c r="L138" i="26"/>
  <c r="M138" i="26"/>
  <c r="N138" i="26"/>
  <c r="O138" i="26"/>
  <c r="J139" i="26"/>
  <c r="K139" i="26"/>
  <c r="L139" i="26"/>
  <c r="M139" i="26"/>
  <c r="N139" i="26"/>
  <c r="O139" i="26"/>
  <c r="J140" i="26"/>
  <c r="K140" i="26"/>
  <c r="L140" i="26"/>
  <c r="M140" i="26"/>
  <c r="N140" i="26"/>
  <c r="O140" i="26"/>
  <c r="J141" i="26"/>
  <c r="K141" i="26"/>
  <c r="L141" i="26"/>
  <c r="M141" i="26"/>
  <c r="N141" i="26"/>
  <c r="O141" i="26"/>
  <c r="J142" i="26"/>
  <c r="K142" i="26"/>
  <c r="L142" i="26"/>
  <c r="M142" i="26"/>
  <c r="N142" i="26"/>
  <c r="O142" i="26"/>
  <c r="J143" i="26"/>
  <c r="K143" i="26"/>
  <c r="L143" i="26"/>
  <c r="M143" i="26"/>
  <c r="N143" i="26"/>
  <c r="O143" i="26"/>
  <c r="J144" i="26"/>
  <c r="K144" i="26"/>
  <c r="L144" i="26"/>
  <c r="M144" i="26"/>
  <c r="N144" i="26"/>
  <c r="O144" i="26"/>
  <c r="J145" i="26"/>
  <c r="K145" i="26"/>
  <c r="L145" i="26"/>
  <c r="M145" i="26"/>
  <c r="N145" i="26"/>
  <c r="O145" i="26"/>
  <c r="J146" i="26"/>
  <c r="K146" i="26"/>
  <c r="L146" i="26"/>
  <c r="M146" i="26"/>
  <c r="N146" i="26"/>
  <c r="O146" i="26"/>
  <c r="J147" i="26"/>
  <c r="K147" i="26"/>
  <c r="L147" i="26"/>
  <c r="M147" i="26"/>
  <c r="N147" i="26"/>
  <c r="O147" i="26"/>
  <c r="J148" i="26"/>
  <c r="K148" i="26"/>
  <c r="L148" i="26"/>
  <c r="M148" i="26"/>
  <c r="N148" i="26"/>
  <c r="O148" i="26"/>
  <c r="J149" i="26"/>
  <c r="K149" i="26"/>
  <c r="L149" i="26"/>
  <c r="M149" i="26"/>
  <c r="N149" i="26"/>
  <c r="O149" i="26"/>
  <c r="J150" i="26"/>
  <c r="K150" i="26"/>
  <c r="L150" i="26"/>
  <c r="M150" i="26"/>
  <c r="N150" i="26"/>
  <c r="O150" i="26"/>
  <c r="J151" i="26"/>
  <c r="K151" i="26"/>
  <c r="L151" i="26"/>
  <c r="M151" i="26"/>
  <c r="N151" i="26"/>
  <c r="O151" i="26"/>
  <c r="J152" i="26"/>
  <c r="K152" i="26"/>
  <c r="L152" i="26"/>
  <c r="M152" i="26"/>
  <c r="N152" i="26"/>
  <c r="O152" i="26"/>
  <c r="J153" i="26"/>
  <c r="K153" i="26"/>
  <c r="L153" i="26"/>
  <c r="M153" i="26"/>
  <c r="N153" i="26"/>
  <c r="O153" i="26"/>
  <c r="J154" i="26"/>
  <c r="K154" i="26"/>
  <c r="L154" i="26"/>
  <c r="M154" i="26"/>
  <c r="N154" i="26"/>
  <c r="O154" i="26"/>
  <c r="J155" i="26"/>
  <c r="K155" i="26"/>
  <c r="L155" i="26"/>
  <c r="M155" i="26"/>
  <c r="N155" i="26"/>
  <c r="O155" i="26"/>
  <c r="J156" i="26"/>
  <c r="K156" i="26"/>
  <c r="L156" i="26"/>
  <c r="M156" i="26"/>
  <c r="N156" i="26"/>
  <c r="O156" i="26"/>
  <c r="J157" i="26"/>
  <c r="K157" i="26"/>
  <c r="L157" i="26"/>
  <c r="M157" i="26"/>
  <c r="N157" i="26"/>
  <c r="O157" i="26"/>
  <c r="J158" i="26"/>
  <c r="K158" i="26"/>
  <c r="L158" i="26"/>
  <c r="M158" i="26"/>
  <c r="N158" i="26"/>
  <c r="O158" i="26"/>
  <c r="J159" i="26"/>
  <c r="K159" i="26"/>
  <c r="L159" i="26"/>
  <c r="M159" i="26"/>
  <c r="N159" i="26"/>
  <c r="O159" i="26"/>
  <c r="J160" i="26"/>
  <c r="K160" i="26"/>
  <c r="L160" i="26"/>
  <c r="M160" i="26"/>
  <c r="N160" i="26"/>
  <c r="O160" i="26"/>
  <c r="J161" i="26"/>
  <c r="K161" i="26"/>
  <c r="L161" i="26"/>
  <c r="M161" i="26"/>
  <c r="N161" i="26"/>
  <c r="O161" i="26"/>
  <c r="J162" i="26"/>
  <c r="K162" i="26"/>
  <c r="L162" i="26"/>
  <c r="M162" i="26"/>
  <c r="N162" i="26"/>
  <c r="O162" i="26"/>
  <c r="J163" i="26"/>
  <c r="K163" i="26"/>
  <c r="L163" i="26"/>
  <c r="M163" i="26"/>
  <c r="N163" i="26"/>
  <c r="O163" i="26"/>
  <c r="J164" i="26"/>
  <c r="K164" i="26"/>
  <c r="L164" i="26"/>
  <c r="M164" i="26"/>
  <c r="N164" i="26"/>
  <c r="O164" i="26"/>
  <c r="J165" i="26"/>
  <c r="K165" i="26"/>
  <c r="L165" i="26"/>
  <c r="M165" i="26"/>
  <c r="N165" i="26"/>
  <c r="O165" i="26"/>
  <c r="J166" i="26"/>
  <c r="K166" i="26"/>
  <c r="L166" i="26"/>
  <c r="M166" i="26"/>
  <c r="N166" i="26"/>
  <c r="O166" i="26"/>
  <c r="J167" i="26"/>
  <c r="K167" i="26"/>
  <c r="L167" i="26"/>
  <c r="M167" i="26"/>
  <c r="N167" i="26"/>
  <c r="O167" i="26"/>
  <c r="J168" i="26"/>
  <c r="K168" i="26"/>
  <c r="L168" i="26"/>
  <c r="M168" i="26"/>
  <c r="N168" i="26"/>
  <c r="O168" i="26"/>
  <c r="J169" i="26"/>
  <c r="K169" i="26"/>
  <c r="L169" i="26"/>
  <c r="M169" i="26"/>
  <c r="N169" i="26"/>
  <c r="O169" i="26"/>
  <c r="J170" i="26"/>
  <c r="K170" i="26"/>
  <c r="L170" i="26"/>
  <c r="M170" i="26"/>
  <c r="N170" i="26"/>
  <c r="O170" i="26"/>
  <c r="J171" i="26"/>
  <c r="K171" i="26"/>
  <c r="L171" i="26"/>
  <c r="M171" i="26"/>
  <c r="N171" i="26"/>
  <c r="O171" i="26"/>
  <c r="J172" i="26"/>
  <c r="K172" i="26"/>
  <c r="L172" i="26"/>
  <c r="M172" i="26"/>
  <c r="N172" i="26"/>
  <c r="O172" i="26"/>
  <c r="J173" i="26"/>
  <c r="K173" i="26"/>
  <c r="L173" i="26"/>
  <c r="M173" i="26"/>
  <c r="N173" i="26"/>
  <c r="O173" i="26"/>
  <c r="J174" i="26"/>
  <c r="K174" i="26"/>
  <c r="L174" i="26"/>
  <c r="M174" i="26"/>
  <c r="N174" i="26"/>
  <c r="O174" i="26"/>
  <c r="J175" i="26"/>
  <c r="K175" i="26"/>
  <c r="L175" i="26"/>
  <c r="M175" i="26"/>
  <c r="N175" i="26"/>
  <c r="O175" i="26"/>
  <c r="J176" i="26"/>
  <c r="K176" i="26"/>
  <c r="L176" i="26"/>
  <c r="M176" i="26"/>
  <c r="N176" i="26"/>
  <c r="O176" i="26"/>
  <c r="J177" i="26"/>
  <c r="K177" i="26"/>
  <c r="L177" i="26"/>
  <c r="M177" i="26"/>
  <c r="N177" i="26"/>
  <c r="O177" i="26"/>
  <c r="J178" i="26"/>
  <c r="K178" i="26"/>
  <c r="L178" i="26"/>
  <c r="M178" i="26"/>
  <c r="N178" i="26"/>
  <c r="O178" i="26"/>
  <c r="J179" i="26"/>
  <c r="K179" i="26"/>
  <c r="L179" i="26"/>
  <c r="M179" i="26"/>
  <c r="N179" i="26"/>
  <c r="O179" i="26"/>
  <c r="J180" i="26"/>
  <c r="K180" i="26"/>
  <c r="L180" i="26"/>
  <c r="M180" i="26"/>
  <c r="N180" i="26"/>
  <c r="O180" i="26"/>
  <c r="J181" i="26"/>
  <c r="K181" i="26"/>
  <c r="L181" i="26"/>
  <c r="M181" i="26"/>
  <c r="N181" i="26"/>
  <c r="O181" i="26"/>
  <c r="J182" i="26"/>
  <c r="K182" i="26"/>
  <c r="L182" i="26"/>
  <c r="M182" i="26"/>
  <c r="N182" i="26"/>
  <c r="O182" i="26"/>
  <c r="J183" i="26"/>
  <c r="K183" i="26"/>
  <c r="L183" i="26"/>
  <c r="M183" i="26"/>
  <c r="N183" i="26"/>
  <c r="O183" i="26"/>
  <c r="J184" i="26"/>
  <c r="K184" i="26"/>
  <c r="L184" i="26"/>
  <c r="M184" i="26"/>
  <c r="N184" i="26"/>
  <c r="O184" i="26"/>
  <c r="J185" i="26"/>
  <c r="K185" i="26"/>
  <c r="L185" i="26"/>
  <c r="M185" i="26"/>
  <c r="N185" i="26"/>
  <c r="O185" i="26"/>
  <c r="J186" i="26"/>
  <c r="K186" i="26"/>
  <c r="L186" i="26"/>
  <c r="M186" i="26"/>
  <c r="N186" i="26"/>
  <c r="O186" i="26"/>
  <c r="J187" i="26"/>
  <c r="K187" i="26"/>
  <c r="L187" i="26"/>
  <c r="M187" i="26"/>
  <c r="N187" i="26"/>
  <c r="O187" i="26"/>
  <c r="J188" i="26"/>
  <c r="K188" i="26"/>
  <c r="L188" i="26"/>
  <c r="M188" i="26"/>
  <c r="N188" i="26"/>
  <c r="O188" i="26"/>
  <c r="J189" i="26"/>
  <c r="K189" i="26"/>
  <c r="L189" i="26"/>
  <c r="M189" i="26"/>
  <c r="N189" i="26"/>
  <c r="O189" i="26"/>
  <c r="J190" i="26"/>
  <c r="K190" i="26"/>
  <c r="L190" i="26"/>
  <c r="M190" i="26"/>
  <c r="N190" i="26"/>
  <c r="O190" i="26"/>
  <c r="J191" i="26"/>
  <c r="K191" i="26"/>
  <c r="L191" i="26"/>
  <c r="M191" i="26"/>
  <c r="N191" i="26"/>
  <c r="O191" i="26"/>
  <c r="J192" i="26"/>
  <c r="K192" i="26"/>
  <c r="L192" i="26"/>
  <c r="M192" i="26"/>
  <c r="N192" i="26"/>
  <c r="O192" i="26"/>
  <c r="J193" i="26"/>
  <c r="K193" i="26"/>
  <c r="L193" i="26"/>
  <c r="M193" i="26"/>
  <c r="N193" i="26"/>
  <c r="O193" i="26"/>
  <c r="J194" i="26"/>
  <c r="K194" i="26"/>
  <c r="L194" i="26"/>
  <c r="M194" i="26"/>
  <c r="N194" i="26"/>
  <c r="O194" i="26"/>
  <c r="J195" i="26"/>
  <c r="K195" i="26"/>
  <c r="L195" i="26"/>
  <c r="M195" i="26"/>
  <c r="N195" i="26"/>
  <c r="O195" i="26"/>
  <c r="J196" i="26"/>
  <c r="K196" i="26"/>
  <c r="L196" i="26"/>
  <c r="M196" i="26"/>
  <c r="N196" i="26"/>
  <c r="O196" i="26"/>
  <c r="J197" i="26"/>
  <c r="K197" i="26"/>
  <c r="L197" i="26"/>
  <c r="M197" i="26"/>
  <c r="N197" i="26"/>
  <c r="O197" i="26"/>
  <c r="J198" i="26"/>
  <c r="K198" i="26"/>
  <c r="L198" i="26"/>
  <c r="M198" i="26"/>
  <c r="N198" i="26"/>
  <c r="O198" i="26"/>
  <c r="J199" i="26"/>
  <c r="K199" i="26"/>
  <c r="L199" i="26"/>
  <c r="M199" i="26"/>
  <c r="N199" i="26"/>
  <c r="O199" i="26"/>
  <c r="J200" i="26"/>
  <c r="K200" i="26"/>
  <c r="L200" i="26"/>
  <c r="M200" i="26"/>
  <c r="N200" i="26"/>
  <c r="O200" i="26"/>
  <c r="J201" i="26"/>
  <c r="K201" i="26"/>
  <c r="L201" i="26"/>
  <c r="M201" i="26"/>
  <c r="N201" i="26"/>
  <c r="O201" i="26"/>
  <c r="J202" i="26"/>
  <c r="K202" i="26"/>
  <c r="L202" i="26"/>
  <c r="M202" i="26"/>
  <c r="N202" i="26"/>
  <c r="O202" i="26"/>
  <c r="J203" i="26"/>
  <c r="K203" i="26"/>
  <c r="L203" i="26"/>
  <c r="M203" i="26"/>
  <c r="N203" i="26"/>
  <c r="O203" i="26"/>
  <c r="J204" i="26"/>
  <c r="K204" i="26"/>
  <c r="L204" i="26"/>
  <c r="M204" i="26"/>
  <c r="N204" i="26"/>
  <c r="O204" i="26"/>
  <c r="J205" i="26"/>
  <c r="K205" i="26"/>
  <c r="L205" i="26"/>
  <c r="M205" i="26"/>
  <c r="N205" i="26"/>
  <c r="O205" i="26"/>
  <c r="D113" i="26"/>
  <c r="F19" i="20"/>
  <c r="AF6" i="20"/>
  <c r="E25" i="20"/>
  <c r="F25" i="20"/>
  <c r="G25" i="20"/>
  <c r="Q6" i="20"/>
  <c r="R6" i="20"/>
  <c r="S6" i="20"/>
  <c r="F5" i="20"/>
  <c r="U6" i="20"/>
  <c r="F15" i="20"/>
  <c r="F6" i="20"/>
  <c r="V10" i="20"/>
  <c r="Q7" i="20"/>
  <c r="R7" i="20"/>
  <c r="S7" i="20"/>
  <c r="T7" i="20"/>
  <c r="V7" i="20"/>
  <c r="Q8" i="20"/>
  <c r="R8" i="20"/>
  <c r="S8" i="20"/>
  <c r="T8" i="20"/>
  <c r="Q9" i="20"/>
  <c r="R9" i="20"/>
  <c r="S9" i="20"/>
  <c r="T9" i="20"/>
  <c r="Q10" i="20"/>
  <c r="R10" i="20"/>
  <c r="S10" i="20"/>
  <c r="T10" i="20"/>
  <c r="U10" i="20"/>
  <c r="Q11" i="20"/>
  <c r="R11" i="20"/>
  <c r="S11" i="20"/>
  <c r="T11" i="20"/>
  <c r="V11" i="20"/>
  <c r="Q12" i="20"/>
  <c r="R12" i="20"/>
  <c r="S12" i="20"/>
  <c r="T12" i="20"/>
  <c r="V12" i="20"/>
  <c r="Q13" i="20"/>
  <c r="R13" i="20"/>
  <c r="S13" i="20"/>
  <c r="T13" i="20"/>
  <c r="U13" i="20"/>
  <c r="Q14" i="20"/>
  <c r="R14" i="20"/>
  <c r="S14" i="20"/>
  <c r="T14" i="20"/>
  <c r="V14" i="20"/>
  <c r="Q15" i="20"/>
  <c r="R15" i="20"/>
  <c r="S15" i="20"/>
  <c r="T15" i="20"/>
  <c r="U15" i="20"/>
  <c r="Q16" i="20"/>
  <c r="R16" i="20"/>
  <c r="S16" i="20"/>
  <c r="T16" i="20"/>
  <c r="Q17" i="20"/>
  <c r="R17" i="20"/>
  <c r="S17" i="20"/>
  <c r="V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U20" i="20"/>
  <c r="Q21" i="20"/>
  <c r="R21" i="20"/>
  <c r="S21" i="20"/>
  <c r="T21" i="20"/>
  <c r="V21" i="20"/>
  <c r="Q22" i="20"/>
  <c r="R22" i="20"/>
  <c r="S22" i="20"/>
  <c r="T22" i="20"/>
  <c r="V22" i="20"/>
  <c r="Q23" i="20"/>
  <c r="R23" i="20"/>
  <c r="S23" i="20"/>
  <c r="T23" i="20"/>
  <c r="U23" i="20"/>
  <c r="E26" i="20"/>
  <c r="F26" i="20"/>
  <c r="G26" i="20"/>
  <c r="Q24" i="20"/>
  <c r="R24" i="20"/>
  <c r="S24" i="20"/>
  <c r="T24" i="20"/>
  <c r="V24" i="20"/>
  <c r="E27" i="20"/>
  <c r="F27" i="20"/>
  <c r="G27" i="20"/>
  <c r="Q25" i="20"/>
  <c r="R25" i="20"/>
  <c r="S25" i="20"/>
  <c r="T25" i="20"/>
  <c r="Q26" i="20"/>
  <c r="R26" i="20"/>
  <c r="S26" i="20"/>
  <c r="T26" i="20"/>
  <c r="V26" i="20"/>
  <c r="E28" i="20"/>
  <c r="F28" i="20"/>
  <c r="G28" i="20"/>
  <c r="Q27" i="20"/>
  <c r="R27" i="20"/>
  <c r="S27" i="20"/>
  <c r="T27" i="20"/>
  <c r="E29" i="20"/>
  <c r="F29" i="20"/>
  <c r="G29" i="20"/>
  <c r="Q28" i="20"/>
  <c r="R28" i="20"/>
  <c r="S28" i="20"/>
  <c r="T28" i="20"/>
  <c r="Q29" i="20"/>
  <c r="R29" i="20"/>
  <c r="S29" i="20"/>
  <c r="T29" i="20"/>
  <c r="V29" i="20"/>
  <c r="E30" i="20"/>
  <c r="F30" i="20"/>
  <c r="G30" i="20"/>
  <c r="Q30" i="20"/>
  <c r="R30" i="20"/>
  <c r="S30" i="20"/>
  <c r="T30" i="20"/>
  <c r="E31" i="20"/>
  <c r="F31" i="20"/>
  <c r="G31" i="20"/>
  <c r="Q31" i="20"/>
  <c r="R31" i="20"/>
  <c r="S31" i="20"/>
  <c r="T31" i="20"/>
  <c r="V31" i="20"/>
  <c r="Q32" i="20"/>
  <c r="R32" i="20"/>
  <c r="S32" i="20"/>
  <c r="T32" i="20"/>
  <c r="V32" i="20"/>
  <c r="Q33" i="20"/>
  <c r="R33" i="20"/>
  <c r="S33" i="20"/>
  <c r="T33" i="20"/>
  <c r="V33" i="20"/>
  <c r="Q34" i="20"/>
  <c r="R34" i="20"/>
  <c r="S34" i="20"/>
  <c r="T34" i="20"/>
  <c r="V34" i="20"/>
  <c r="Q35" i="20"/>
  <c r="R35" i="20"/>
  <c r="S35" i="20"/>
  <c r="T35" i="20"/>
  <c r="V35" i="20"/>
  <c r="E32" i="20"/>
  <c r="F32" i="20"/>
  <c r="G32" i="20"/>
  <c r="Q36" i="20"/>
  <c r="R36" i="20"/>
  <c r="S36" i="20"/>
  <c r="T36" i="20"/>
  <c r="U36" i="20"/>
  <c r="E33" i="20"/>
  <c r="F33" i="20"/>
  <c r="G33" i="20"/>
  <c r="Q37" i="20"/>
  <c r="R37" i="20"/>
  <c r="S37" i="20"/>
  <c r="T37" i="20"/>
  <c r="Q38" i="20"/>
  <c r="R38" i="20"/>
  <c r="S38" i="20"/>
  <c r="T38" i="20"/>
  <c r="U38" i="20"/>
  <c r="Q39" i="20"/>
  <c r="R39" i="20"/>
  <c r="S39" i="20"/>
  <c r="T39" i="20"/>
  <c r="V39" i="20"/>
  <c r="Q40" i="20"/>
  <c r="R40" i="20"/>
  <c r="S40" i="20"/>
  <c r="T40" i="20"/>
  <c r="V40" i="20"/>
  <c r="Q41" i="20"/>
  <c r="R41" i="20"/>
  <c r="S41" i="20"/>
  <c r="T41" i="20"/>
  <c r="V41" i="20"/>
  <c r="E34" i="20"/>
  <c r="F34" i="20"/>
  <c r="G34" i="20"/>
  <c r="Q42" i="20"/>
  <c r="R42" i="20"/>
  <c r="S42" i="20"/>
  <c r="T42" i="20"/>
  <c r="V42" i="20"/>
  <c r="E35" i="20"/>
  <c r="F35" i="20"/>
  <c r="G35" i="20"/>
  <c r="Q43" i="20"/>
  <c r="R43" i="20"/>
  <c r="S43" i="20"/>
  <c r="T43" i="20"/>
  <c r="V43" i="20"/>
  <c r="Q44" i="20"/>
  <c r="R44" i="20"/>
  <c r="S44" i="20"/>
  <c r="T44" i="20"/>
  <c r="V44" i="20"/>
  <c r="Q45" i="20"/>
  <c r="R45" i="20"/>
  <c r="S45" i="20"/>
  <c r="T45" i="20"/>
  <c r="V45" i="20"/>
  <c r="Q46" i="20"/>
  <c r="R46" i="20"/>
  <c r="S46" i="20"/>
  <c r="T46" i="20"/>
  <c r="V46" i="20"/>
  <c r="Q47" i="20"/>
  <c r="R47" i="20"/>
  <c r="S47" i="20"/>
  <c r="T47" i="20"/>
  <c r="U47" i="20"/>
  <c r="E36" i="20"/>
  <c r="F36" i="20"/>
  <c r="G36" i="20"/>
  <c r="Q48" i="20"/>
  <c r="R48" i="20"/>
  <c r="S48" i="20"/>
  <c r="T48" i="20"/>
  <c r="U48" i="20"/>
  <c r="E37" i="20"/>
  <c r="F37" i="20"/>
  <c r="G37" i="20"/>
  <c r="Q49" i="20"/>
  <c r="R49" i="20"/>
  <c r="S49" i="20"/>
  <c r="T49" i="20"/>
  <c r="V49" i="20"/>
  <c r="Q50" i="20"/>
  <c r="R50" i="20"/>
  <c r="S50" i="20"/>
  <c r="T50" i="20"/>
  <c r="V50" i="20"/>
  <c r="R51" i="20"/>
  <c r="S51" i="20"/>
  <c r="T51" i="20"/>
  <c r="U51" i="20"/>
  <c r="V51" i="20"/>
  <c r="R52" i="20"/>
  <c r="S52" i="20"/>
  <c r="T52" i="20"/>
  <c r="U52" i="20"/>
  <c r="V52" i="20"/>
  <c r="R53" i="20"/>
  <c r="S53" i="20"/>
  <c r="T53" i="20"/>
  <c r="U53" i="20"/>
  <c r="V53" i="20"/>
  <c r="R54" i="20"/>
  <c r="S54" i="20"/>
  <c r="T54" i="20"/>
  <c r="U54" i="20"/>
  <c r="V54" i="20"/>
  <c r="X54" i="20"/>
  <c r="R55" i="20"/>
  <c r="S55" i="20"/>
  <c r="T55" i="20"/>
  <c r="U55" i="20"/>
  <c r="V55" i="20"/>
  <c r="R56" i="20"/>
  <c r="S56" i="20"/>
  <c r="T56" i="20"/>
  <c r="U56" i="20"/>
  <c r="V56" i="20"/>
  <c r="R57" i="20"/>
  <c r="S57" i="20"/>
  <c r="T57" i="20"/>
  <c r="U57" i="20"/>
  <c r="V57" i="20"/>
  <c r="R58" i="20"/>
  <c r="S58" i="20"/>
  <c r="T58" i="20"/>
  <c r="U58" i="20"/>
  <c r="V58" i="20"/>
  <c r="X58" i="20"/>
  <c r="R59" i="20"/>
  <c r="S59" i="20"/>
  <c r="T59" i="20"/>
  <c r="U59" i="20"/>
  <c r="V59" i="20"/>
  <c r="R60" i="20"/>
  <c r="S60" i="20"/>
  <c r="T60" i="20"/>
  <c r="U60" i="20"/>
  <c r="V60" i="20"/>
  <c r="R61" i="20"/>
  <c r="S61" i="20"/>
  <c r="T61" i="20"/>
  <c r="U61" i="20"/>
  <c r="V61" i="20"/>
  <c r="R62" i="20"/>
  <c r="S62" i="20"/>
  <c r="T62" i="20"/>
  <c r="U62" i="20"/>
  <c r="V62" i="20"/>
  <c r="X62" i="20"/>
  <c r="R63" i="20"/>
  <c r="S63" i="20"/>
  <c r="T63" i="20"/>
  <c r="U63" i="20"/>
  <c r="V63" i="20"/>
  <c r="R64" i="20"/>
  <c r="S64" i="20"/>
  <c r="T64" i="20"/>
  <c r="U64" i="20"/>
  <c r="V64" i="20"/>
  <c r="R65" i="20"/>
  <c r="S65" i="20"/>
  <c r="T65" i="20"/>
  <c r="U65" i="20"/>
  <c r="V65" i="20"/>
  <c r="R66" i="20"/>
  <c r="S66" i="20"/>
  <c r="T66" i="20"/>
  <c r="U66" i="20"/>
  <c r="V66" i="20"/>
  <c r="X66" i="20"/>
  <c r="R67" i="20"/>
  <c r="S67" i="20"/>
  <c r="T67" i="20"/>
  <c r="U67" i="20"/>
  <c r="V67" i="20"/>
  <c r="R68" i="20"/>
  <c r="S68" i="20"/>
  <c r="T68" i="20"/>
  <c r="U68" i="20"/>
  <c r="V68" i="20"/>
  <c r="R69" i="20"/>
  <c r="S69" i="20"/>
  <c r="T69" i="20"/>
  <c r="U69" i="20"/>
  <c r="V69" i="20"/>
  <c r="R70" i="20"/>
  <c r="S70" i="20"/>
  <c r="T70" i="20"/>
  <c r="U70" i="20"/>
  <c r="V70" i="20"/>
  <c r="X70" i="20"/>
  <c r="R71" i="20"/>
  <c r="S71" i="20"/>
  <c r="T71" i="20"/>
  <c r="U71" i="20"/>
  <c r="V71" i="20"/>
  <c r="R72" i="20"/>
  <c r="S72" i="20"/>
  <c r="T72" i="20"/>
  <c r="U72" i="20"/>
  <c r="V72" i="20"/>
  <c r="R73" i="20"/>
  <c r="S73" i="20"/>
  <c r="T73" i="20"/>
  <c r="U73" i="20"/>
  <c r="V73" i="20"/>
  <c r="R74" i="20"/>
  <c r="S74" i="20"/>
  <c r="T74" i="20"/>
  <c r="U74" i="20"/>
  <c r="V74" i="20"/>
  <c r="X74" i="20"/>
  <c r="R75" i="20"/>
  <c r="S75" i="20"/>
  <c r="T75" i="20"/>
  <c r="U75" i="20"/>
  <c r="V75" i="20"/>
  <c r="R76" i="20"/>
  <c r="S76" i="20"/>
  <c r="T76" i="20"/>
  <c r="U76" i="20"/>
  <c r="V76" i="20"/>
  <c r="R77" i="20"/>
  <c r="S77" i="20"/>
  <c r="T77" i="20"/>
  <c r="U77" i="20"/>
  <c r="V77" i="20"/>
  <c r="R78" i="20"/>
  <c r="S78" i="20"/>
  <c r="T78" i="20"/>
  <c r="U78" i="20"/>
  <c r="V78" i="20"/>
  <c r="X78" i="20"/>
  <c r="R79" i="20"/>
  <c r="S79" i="20"/>
  <c r="T79" i="20"/>
  <c r="U79" i="20"/>
  <c r="V79" i="20"/>
  <c r="R80" i="20"/>
  <c r="S80" i="20"/>
  <c r="T80" i="20"/>
  <c r="U80" i="20"/>
  <c r="V80" i="20"/>
  <c r="R81" i="20"/>
  <c r="S81" i="20"/>
  <c r="T81" i="20"/>
  <c r="U81" i="20"/>
  <c r="V81" i="20"/>
  <c r="R82" i="20"/>
  <c r="S82" i="20"/>
  <c r="T82" i="20"/>
  <c r="U82" i="20"/>
  <c r="V82" i="20"/>
  <c r="X82" i="20"/>
  <c r="R83" i="20"/>
  <c r="S83" i="20"/>
  <c r="T83" i="20"/>
  <c r="U83" i="20"/>
  <c r="V83" i="20"/>
  <c r="R84" i="20"/>
  <c r="S84" i="20"/>
  <c r="T84" i="20"/>
  <c r="U84" i="20"/>
  <c r="V84" i="20"/>
  <c r="R85" i="20"/>
  <c r="S85" i="20"/>
  <c r="T85" i="20"/>
  <c r="U85" i="20"/>
  <c r="V85" i="20"/>
  <c r="R86" i="20"/>
  <c r="S86" i="20"/>
  <c r="T86" i="20"/>
  <c r="U86" i="20"/>
  <c r="V86" i="20"/>
  <c r="X86" i="20"/>
  <c r="R87" i="20"/>
  <c r="S87" i="20"/>
  <c r="T87" i="20"/>
  <c r="U87" i="20"/>
  <c r="V87" i="20"/>
  <c r="R88" i="20"/>
  <c r="S88" i="20"/>
  <c r="T88" i="20"/>
  <c r="U88" i="20"/>
  <c r="V88" i="20"/>
  <c r="R89" i="20"/>
  <c r="S89" i="20"/>
  <c r="T89" i="20"/>
  <c r="U89" i="20"/>
  <c r="V89" i="20"/>
  <c r="R90" i="20"/>
  <c r="S90" i="20"/>
  <c r="T90" i="20"/>
  <c r="U90" i="20"/>
  <c r="V90" i="20"/>
  <c r="X90" i="20"/>
  <c r="R91" i="20"/>
  <c r="S91" i="20"/>
  <c r="T91" i="20"/>
  <c r="U91" i="20"/>
  <c r="V91" i="20"/>
  <c r="R92" i="20"/>
  <c r="S92" i="20"/>
  <c r="T92" i="20"/>
  <c r="U92" i="20"/>
  <c r="V92" i="20"/>
  <c r="R93" i="20"/>
  <c r="S93" i="20"/>
  <c r="T93" i="20"/>
  <c r="U93" i="20"/>
  <c r="V93" i="20"/>
  <c r="R94" i="20"/>
  <c r="S94" i="20"/>
  <c r="T94" i="20"/>
  <c r="U94" i="20"/>
  <c r="V94" i="20"/>
  <c r="X94" i="20"/>
  <c r="R95" i="20"/>
  <c r="S95" i="20"/>
  <c r="T95" i="20"/>
  <c r="U95" i="20"/>
  <c r="V95" i="20"/>
  <c r="R96" i="20"/>
  <c r="S96" i="20"/>
  <c r="T96" i="20"/>
  <c r="U96" i="20"/>
  <c r="V96" i="20"/>
  <c r="R97" i="20"/>
  <c r="S97" i="20"/>
  <c r="T97" i="20"/>
  <c r="U97" i="20"/>
  <c r="V97" i="20"/>
  <c r="R98" i="20"/>
  <c r="S98" i="20"/>
  <c r="T98" i="20"/>
  <c r="U98" i="20"/>
  <c r="V98" i="20"/>
  <c r="X98" i="20"/>
  <c r="R99" i="20"/>
  <c r="S99" i="20"/>
  <c r="T99" i="20"/>
  <c r="U99" i="20"/>
  <c r="V99" i="20"/>
  <c r="R100" i="20"/>
  <c r="S100" i="20"/>
  <c r="T100" i="20"/>
  <c r="U100" i="20"/>
  <c r="V100" i="20"/>
  <c r="R101" i="20"/>
  <c r="S101" i="20"/>
  <c r="T101" i="20"/>
  <c r="U101" i="20"/>
  <c r="V101" i="20"/>
  <c r="R102" i="20"/>
  <c r="S102" i="20"/>
  <c r="T102" i="20"/>
  <c r="U102" i="20"/>
  <c r="V102" i="20"/>
  <c r="X102" i="20"/>
  <c r="R103" i="20"/>
  <c r="S103" i="20"/>
  <c r="T103" i="20"/>
  <c r="U103" i="20"/>
  <c r="V103" i="20"/>
  <c r="R104" i="20"/>
  <c r="S104" i="20"/>
  <c r="T104" i="20"/>
  <c r="U104" i="20"/>
  <c r="V104" i="20"/>
  <c r="R105" i="20"/>
  <c r="S105" i="20"/>
  <c r="T105" i="20"/>
  <c r="U105" i="20"/>
  <c r="V105" i="20"/>
  <c r="R106" i="20"/>
  <c r="S106" i="20"/>
  <c r="T106" i="20"/>
  <c r="U106" i="20"/>
  <c r="V106" i="20"/>
  <c r="X106" i="20"/>
  <c r="R107" i="20"/>
  <c r="S107" i="20"/>
  <c r="T107" i="20"/>
  <c r="U107" i="20"/>
  <c r="V107" i="20"/>
  <c r="R108" i="20"/>
  <c r="S108" i="20"/>
  <c r="T108" i="20"/>
  <c r="U108" i="20"/>
  <c r="V108" i="20"/>
  <c r="R109" i="20"/>
  <c r="S109" i="20"/>
  <c r="T109" i="20"/>
  <c r="U109" i="20"/>
  <c r="V109" i="20"/>
  <c r="R110" i="20"/>
  <c r="S110" i="20"/>
  <c r="T110" i="20"/>
  <c r="U110" i="20"/>
  <c r="V110" i="20"/>
  <c r="X110" i="20"/>
  <c r="R111" i="20"/>
  <c r="S111" i="20"/>
  <c r="T111" i="20"/>
  <c r="U111" i="20"/>
  <c r="V111" i="20"/>
  <c r="R112" i="20"/>
  <c r="S112" i="20"/>
  <c r="T112" i="20"/>
  <c r="U112" i="20"/>
  <c r="V112" i="20"/>
  <c r="R113" i="20"/>
  <c r="S113" i="20"/>
  <c r="T113" i="20"/>
  <c r="U113" i="20"/>
  <c r="V113" i="20"/>
  <c r="R114" i="20"/>
  <c r="S114" i="20"/>
  <c r="T114" i="20"/>
  <c r="U114" i="20"/>
  <c r="V114" i="20"/>
  <c r="X114" i="20"/>
  <c r="R115" i="20"/>
  <c r="S115" i="20"/>
  <c r="T115" i="20"/>
  <c r="U115" i="20"/>
  <c r="V115" i="20"/>
  <c r="R116" i="20"/>
  <c r="S116" i="20"/>
  <c r="T116" i="20"/>
  <c r="U116" i="20"/>
  <c r="V116" i="20"/>
  <c r="R117" i="20"/>
  <c r="S117" i="20"/>
  <c r="T117" i="20"/>
  <c r="U117" i="20"/>
  <c r="V117" i="20"/>
  <c r="R118" i="20"/>
  <c r="S118" i="20"/>
  <c r="T118" i="20"/>
  <c r="U118" i="20"/>
  <c r="V118" i="20"/>
  <c r="X118" i="20"/>
  <c r="R119" i="20"/>
  <c r="S119" i="20"/>
  <c r="T119" i="20"/>
  <c r="U119" i="20"/>
  <c r="V119" i="20"/>
  <c r="X119" i="20"/>
  <c r="R120" i="20"/>
  <c r="S120" i="20"/>
  <c r="T120" i="20"/>
  <c r="U120" i="20"/>
  <c r="V120" i="20"/>
  <c r="R121" i="20"/>
  <c r="S121" i="20"/>
  <c r="T121" i="20"/>
  <c r="U121" i="20"/>
  <c r="V121" i="20"/>
  <c r="R122" i="20"/>
  <c r="S122" i="20"/>
  <c r="T122" i="20"/>
  <c r="U122" i="20"/>
  <c r="V122" i="20"/>
  <c r="R123" i="20"/>
  <c r="S123" i="20"/>
  <c r="T123" i="20"/>
  <c r="U123" i="20"/>
  <c r="V123" i="20"/>
  <c r="X123" i="20"/>
  <c r="R124" i="20"/>
  <c r="S124" i="20"/>
  <c r="T124" i="20"/>
  <c r="U124" i="20"/>
  <c r="V124" i="20"/>
  <c r="R125" i="20"/>
  <c r="S125" i="20"/>
  <c r="T125" i="20"/>
  <c r="U125" i="20"/>
  <c r="V125" i="20"/>
  <c r="R126" i="20"/>
  <c r="S126" i="20"/>
  <c r="T126" i="20"/>
  <c r="U126" i="20"/>
  <c r="V126" i="20"/>
  <c r="R127" i="20"/>
  <c r="S127" i="20"/>
  <c r="T127" i="20"/>
  <c r="U127" i="20"/>
  <c r="V127" i="20"/>
  <c r="X127" i="20"/>
  <c r="R128" i="20"/>
  <c r="S128" i="20"/>
  <c r="T128" i="20"/>
  <c r="U128" i="20"/>
  <c r="V128" i="20"/>
  <c r="R129" i="20"/>
  <c r="S129" i="20"/>
  <c r="T129" i="20"/>
  <c r="U129" i="20"/>
  <c r="V129" i="20"/>
  <c r="R130" i="20"/>
  <c r="S130" i="20"/>
  <c r="T130" i="20"/>
  <c r="U130" i="20"/>
  <c r="V130" i="20"/>
  <c r="R131" i="20"/>
  <c r="S131" i="20"/>
  <c r="T131" i="20"/>
  <c r="U131" i="20"/>
  <c r="V131" i="20"/>
  <c r="X131" i="20"/>
  <c r="R132" i="20"/>
  <c r="S132" i="20"/>
  <c r="T132" i="20"/>
  <c r="U132" i="20"/>
  <c r="V132" i="20"/>
  <c r="R133" i="20"/>
  <c r="S133" i="20"/>
  <c r="T133" i="20"/>
  <c r="U133" i="20"/>
  <c r="V133" i="20"/>
  <c r="R134" i="20"/>
  <c r="S134" i="20"/>
  <c r="T134" i="20"/>
  <c r="U134" i="20"/>
  <c r="V134" i="20"/>
  <c r="R135" i="20"/>
  <c r="S135" i="20"/>
  <c r="T135" i="20"/>
  <c r="U135" i="20"/>
  <c r="V135" i="20"/>
  <c r="X135" i="20"/>
  <c r="R136" i="20"/>
  <c r="S136" i="20"/>
  <c r="T136" i="20"/>
  <c r="U136" i="20"/>
  <c r="V136" i="20"/>
  <c r="R137" i="20"/>
  <c r="S137" i="20"/>
  <c r="T137" i="20"/>
  <c r="U137" i="20"/>
  <c r="V137" i="20"/>
  <c r="R138" i="20"/>
  <c r="S138" i="20"/>
  <c r="T138" i="20"/>
  <c r="U138" i="20"/>
  <c r="V138" i="20"/>
  <c r="R139" i="20"/>
  <c r="S139" i="20"/>
  <c r="T139" i="20"/>
  <c r="U139" i="20"/>
  <c r="V139" i="20"/>
  <c r="X139" i="20"/>
  <c r="R140" i="20"/>
  <c r="S140" i="20"/>
  <c r="T140" i="20"/>
  <c r="U140" i="20"/>
  <c r="V140" i="20"/>
  <c r="R141" i="20"/>
  <c r="S141" i="20"/>
  <c r="T141" i="20"/>
  <c r="U141" i="20"/>
  <c r="V141" i="20"/>
  <c r="R142" i="20"/>
  <c r="S142" i="20"/>
  <c r="T142" i="20"/>
  <c r="U142" i="20"/>
  <c r="V142" i="20"/>
  <c r="R143" i="20"/>
  <c r="S143" i="20"/>
  <c r="T143" i="20"/>
  <c r="U143" i="20"/>
  <c r="V143" i="20"/>
  <c r="R144" i="20"/>
  <c r="S144" i="20"/>
  <c r="T144" i="20"/>
  <c r="U144" i="20"/>
  <c r="V144" i="20"/>
  <c r="X144" i="20"/>
  <c r="R145" i="20"/>
  <c r="S145" i="20"/>
  <c r="T145" i="20"/>
  <c r="U145" i="20"/>
  <c r="V145" i="20"/>
  <c r="R146" i="20"/>
  <c r="S146" i="20"/>
  <c r="T146" i="20"/>
  <c r="U146" i="20"/>
  <c r="V146" i="20"/>
  <c r="R147" i="20"/>
  <c r="S147" i="20"/>
  <c r="T147" i="20"/>
  <c r="U147" i="20"/>
  <c r="V147" i="20"/>
  <c r="X147" i="20"/>
  <c r="R148" i="20"/>
  <c r="S148" i="20"/>
  <c r="T148" i="20"/>
  <c r="U148" i="20"/>
  <c r="V148" i="20"/>
  <c r="R149" i="20"/>
  <c r="S149" i="20"/>
  <c r="T149" i="20"/>
  <c r="U149" i="20"/>
  <c r="V149" i="20"/>
  <c r="R150" i="20"/>
  <c r="S150" i="20"/>
  <c r="T150" i="20"/>
  <c r="U150" i="20"/>
  <c r="V150" i="20"/>
  <c r="X150" i="20"/>
  <c r="R151" i="20"/>
  <c r="S151" i="20"/>
  <c r="T151" i="20"/>
  <c r="U151" i="20"/>
  <c r="V151" i="20"/>
  <c r="X151" i="20"/>
  <c r="R152" i="20"/>
  <c r="S152" i="20"/>
  <c r="T152" i="20"/>
  <c r="U152" i="20"/>
  <c r="V152" i="20"/>
  <c r="R153" i="20"/>
  <c r="S153" i="20"/>
  <c r="T153" i="20"/>
  <c r="U153" i="20"/>
  <c r="V153" i="20"/>
  <c r="R154" i="20"/>
  <c r="S154" i="20"/>
  <c r="T154" i="20"/>
  <c r="U154" i="20"/>
  <c r="V154" i="20"/>
  <c r="R155" i="20"/>
  <c r="S155" i="20"/>
  <c r="T155" i="20"/>
  <c r="U155" i="20"/>
  <c r="V155" i="20"/>
  <c r="X155" i="20"/>
  <c r="R156" i="20"/>
  <c r="S156" i="20"/>
  <c r="T156" i="20"/>
  <c r="U156" i="20"/>
  <c r="V156" i="20"/>
  <c r="R157" i="20"/>
  <c r="S157" i="20"/>
  <c r="T157" i="20"/>
  <c r="U157" i="20"/>
  <c r="V157" i="20"/>
  <c r="R158" i="20"/>
  <c r="S158" i="20"/>
  <c r="T158" i="20"/>
  <c r="U158" i="20"/>
  <c r="V158" i="20"/>
  <c r="R159" i="20"/>
  <c r="S159" i="20"/>
  <c r="T159" i="20"/>
  <c r="U159" i="20"/>
  <c r="V159" i="20"/>
  <c r="X159" i="20"/>
  <c r="R160" i="20"/>
  <c r="S160" i="20"/>
  <c r="T160" i="20"/>
  <c r="U160" i="20"/>
  <c r="V160" i="20"/>
  <c r="R161" i="20"/>
  <c r="S161" i="20"/>
  <c r="T161" i="20"/>
  <c r="U161" i="20"/>
  <c r="V161" i="20"/>
  <c r="R162" i="20"/>
  <c r="S162" i="20"/>
  <c r="T162" i="20"/>
  <c r="U162" i="20"/>
  <c r="V162" i="20"/>
  <c r="R163" i="20"/>
  <c r="S163" i="20"/>
  <c r="T163" i="20"/>
  <c r="U163" i="20"/>
  <c r="V163" i="20"/>
  <c r="X163" i="20"/>
  <c r="R164" i="20"/>
  <c r="S164" i="20"/>
  <c r="T164" i="20"/>
  <c r="U164" i="20"/>
  <c r="V164" i="20"/>
  <c r="R165" i="20"/>
  <c r="S165" i="20"/>
  <c r="T165" i="20"/>
  <c r="U165" i="20"/>
  <c r="V165" i="20"/>
  <c r="R166" i="20"/>
  <c r="S166" i="20"/>
  <c r="T166" i="20"/>
  <c r="U166" i="20"/>
  <c r="V166" i="20"/>
  <c r="R167" i="20"/>
  <c r="S167" i="20"/>
  <c r="T167" i="20"/>
  <c r="U167" i="20"/>
  <c r="V167" i="20"/>
  <c r="X167" i="20"/>
  <c r="R168" i="20"/>
  <c r="S168" i="20"/>
  <c r="T168" i="20"/>
  <c r="U168" i="20"/>
  <c r="V168" i="20"/>
  <c r="R169" i="20"/>
  <c r="S169" i="20"/>
  <c r="T169" i="20"/>
  <c r="U169" i="20"/>
  <c r="V169" i="20"/>
  <c r="R170" i="20"/>
  <c r="S170" i="20"/>
  <c r="T170" i="20"/>
  <c r="U170" i="20"/>
  <c r="V170" i="20"/>
  <c r="R171" i="20"/>
  <c r="S171" i="20"/>
  <c r="T171" i="20"/>
  <c r="U171" i="20"/>
  <c r="V171" i="20"/>
  <c r="X171" i="20"/>
  <c r="R172" i="20"/>
  <c r="S172" i="20"/>
  <c r="T172" i="20"/>
  <c r="U172" i="20"/>
  <c r="V172" i="20"/>
  <c r="R173" i="20"/>
  <c r="S173" i="20"/>
  <c r="T173" i="20"/>
  <c r="U173" i="20"/>
  <c r="V173" i="20"/>
  <c r="R174" i="20"/>
  <c r="S174" i="20"/>
  <c r="T174" i="20"/>
  <c r="U174" i="20"/>
  <c r="V174" i="20"/>
  <c r="R175" i="20"/>
  <c r="S175" i="20"/>
  <c r="T175" i="20"/>
  <c r="U175" i="20"/>
  <c r="V175" i="20"/>
  <c r="R176" i="20"/>
  <c r="S176" i="20"/>
  <c r="T176" i="20"/>
  <c r="U176" i="20"/>
  <c r="V176" i="20"/>
  <c r="X176" i="20"/>
  <c r="R177" i="20"/>
  <c r="S177" i="20"/>
  <c r="T177" i="20"/>
  <c r="U177" i="20"/>
  <c r="V177" i="20"/>
  <c r="R178" i="20"/>
  <c r="S178" i="20"/>
  <c r="T178" i="20"/>
  <c r="U178" i="20"/>
  <c r="V178" i="20"/>
  <c r="R179" i="20"/>
  <c r="S179" i="20"/>
  <c r="T179" i="20"/>
  <c r="U179" i="20"/>
  <c r="V179" i="20"/>
  <c r="X179" i="20"/>
  <c r="R180" i="20"/>
  <c r="S180" i="20"/>
  <c r="T180" i="20"/>
  <c r="U180" i="20"/>
  <c r="V180" i="20"/>
  <c r="R181" i="20"/>
  <c r="S181" i="20"/>
  <c r="T181" i="20"/>
  <c r="U181" i="20"/>
  <c r="V181" i="20"/>
  <c r="R182" i="20"/>
  <c r="S182" i="20"/>
  <c r="T182" i="20"/>
  <c r="U182" i="20"/>
  <c r="V182" i="20"/>
  <c r="X182" i="20"/>
  <c r="R183" i="20"/>
  <c r="S183" i="20"/>
  <c r="T183" i="20"/>
  <c r="U183" i="20"/>
  <c r="V183" i="20"/>
  <c r="X183" i="20"/>
  <c r="R184" i="20"/>
  <c r="S184" i="20"/>
  <c r="T184" i="20"/>
  <c r="U184" i="20"/>
  <c r="V184" i="20"/>
  <c r="R185" i="20"/>
  <c r="S185" i="20"/>
  <c r="T185" i="20"/>
  <c r="U185" i="20"/>
  <c r="V185" i="20"/>
  <c r="R186" i="20"/>
  <c r="S186" i="20"/>
  <c r="T186" i="20"/>
  <c r="U186" i="20"/>
  <c r="V186" i="20"/>
  <c r="R187" i="20"/>
  <c r="S187" i="20"/>
  <c r="T187" i="20"/>
  <c r="U187" i="20"/>
  <c r="V187" i="20"/>
  <c r="X187" i="20"/>
  <c r="R188" i="20"/>
  <c r="S188" i="20"/>
  <c r="T188" i="20"/>
  <c r="U188" i="20"/>
  <c r="V188" i="20"/>
  <c r="R189" i="20"/>
  <c r="S189" i="20"/>
  <c r="T189" i="20"/>
  <c r="U189" i="20"/>
  <c r="V189" i="20"/>
  <c r="R190" i="20"/>
  <c r="S190" i="20"/>
  <c r="T190" i="20"/>
  <c r="U190" i="20"/>
  <c r="V190" i="20"/>
  <c r="R191" i="20"/>
  <c r="S191" i="20"/>
  <c r="T191" i="20"/>
  <c r="U191" i="20"/>
  <c r="V191" i="20"/>
  <c r="X191" i="20"/>
  <c r="R192" i="20"/>
  <c r="S192" i="20"/>
  <c r="T192" i="20"/>
  <c r="U192" i="20"/>
  <c r="V192" i="20"/>
  <c r="R193" i="20"/>
  <c r="S193" i="20"/>
  <c r="T193" i="20"/>
  <c r="U193" i="20"/>
  <c r="V193" i="20"/>
  <c r="R194" i="20"/>
  <c r="S194" i="20"/>
  <c r="T194" i="20"/>
  <c r="U194" i="20"/>
  <c r="V194" i="20"/>
  <c r="R195" i="20"/>
  <c r="S195" i="20"/>
  <c r="T195" i="20"/>
  <c r="U195" i="20"/>
  <c r="V195" i="20"/>
  <c r="X195" i="20"/>
  <c r="R196" i="20"/>
  <c r="S196" i="20"/>
  <c r="T196" i="20"/>
  <c r="U196" i="20"/>
  <c r="V196" i="20"/>
  <c r="R197" i="20"/>
  <c r="S197" i="20"/>
  <c r="T197" i="20"/>
  <c r="U197" i="20"/>
  <c r="V197" i="20"/>
  <c r="R198" i="20"/>
  <c r="S198" i="20"/>
  <c r="T198" i="20"/>
  <c r="U198" i="20"/>
  <c r="V198" i="20"/>
  <c r="R199" i="20"/>
  <c r="S199" i="20"/>
  <c r="T199" i="20"/>
  <c r="U199" i="20"/>
  <c r="V199" i="20"/>
  <c r="X199" i="20"/>
  <c r="R200" i="20"/>
  <c r="S200" i="20"/>
  <c r="T200" i="20"/>
  <c r="U200" i="20"/>
  <c r="V200" i="20"/>
  <c r="R201" i="20"/>
  <c r="S201" i="20"/>
  <c r="T201" i="20"/>
  <c r="U201" i="20"/>
  <c r="V201" i="20"/>
  <c r="R202" i="20"/>
  <c r="S202" i="20"/>
  <c r="T202" i="20"/>
  <c r="U202" i="20"/>
  <c r="V202" i="20"/>
  <c r="R203" i="20"/>
  <c r="S203" i="20"/>
  <c r="T203" i="20"/>
  <c r="U203" i="20"/>
  <c r="V203" i="20"/>
  <c r="X203" i="20"/>
  <c r="R204" i="20"/>
  <c r="S204" i="20"/>
  <c r="T204" i="20"/>
  <c r="U204" i="20"/>
  <c r="V204" i="20"/>
  <c r="R205" i="20"/>
  <c r="S205" i="20"/>
  <c r="T205" i="20"/>
  <c r="U205" i="20"/>
  <c r="V205" i="20"/>
  <c r="F10" i="20"/>
  <c r="F11" i="20"/>
  <c r="J6" i="20"/>
  <c r="F13" i="20"/>
  <c r="F8" i="20"/>
  <c r="L7" i="20"/>
  <c r="L6" i="20"/>
  <c r="F9" i="20"/>
  <c r="M29" i="20"/>
  <c r="N6" i="20"/>
  <c r="N7" i="20"/>
  <c r="L8" i="20"/>
  <c r="N8" i="20"/>
  <c r="N9" i="20"/>
  <c r="L10" i="20"/>
  <c r="N10" i="20"/>
  <c r="N11" i="20"/>
  <c r="L12" i="20"/>
  <c r="N12" i="20"/>
  <c r="M13" i="20"/>
  <c r="N13" i="20"/>
  <c r="L14" i="20"/>
  <c r="N14" i="20"/>
  <c r="N15" i="20"/>
  <c r="L16" i="20"/>
  <c r="N16" i="20"/>
  <c r="M17" i="20"/>
  <c r="N17" i="20"/>
  <c r="L18" i="20"/>
  <c r="N18" i="20"/>
  <c r="L19" i="20"/>
  <c r="N19" i="20"/>
  <c r="L20" i="20"/>
  <c r="N20" i="20"/>
  <c r="L21" i="20"/>
  <c r="M21" i="20"/>
  <c r="N21" i="20"/>
  <c r="N22" i="20"/>
  <c r="L23" i="20"/>
  <c r="N23" i="20"/>
  <c r="N24" i="20"/>
  <c r="L25" i="20"/>
  <c r="M25" i="20"/>
  <c r="N25" i="20"/>
  <c r="L26" i="20"/>
  <c r="N26" i="20"/>
  <c r="L27" i="20"/>
  <c r="N27" i="20"/>
  <c r="L28" i="20"/>
  <c r="N28" i="20"/>
  <c r="L29" i="20"/>
  <c r="N29" i="20"/>
  <c r="L30" i="20"/>
  <c r="N30" i="20"/>
  <c r="L31" i="20"/>
  <c r="N31" i="20"/>
  <c r="L32" i="20"/>
  <c r="N32" i="20"/>
  <c r="L33" i="20"/>
  <c r="N33" i="20"/>
  <c r="L34" i="20"/>
  <c r="N34" i="20"/>
  <c r="N35" i="20"/>
  <c r="L36" i="20"/>
  <c r="N36" i="20"/>
  <c r="L37" i="20"/>
  <c r="N37" i="20"/>
  <c r="L38" i="20"/>
  <c r="N38" i="20"/>
  <c r="L39" i="20"/>
  <c r="N39" i="20"/>
  <c r="L40" i="20"/>
  <c r="N40" i="20"/>
  <c r="L41" i="20"/>
  <c r="N41" i="20"/>
  <c r="L42" i="20"/>
  <c r="M42" i="20"/>
  <c r="N42" i="20"/>
  <c r="L43" i="20"/>
  <c r="N43" i="20"/>
  <c r="L44" i="20"/>
  <c r="N44" i="20"/>
  <c r="L45" i="20"/>
  <c r="N45" i="20"/>
  <c r="L46" i="20"/>
  <c r="N46" i="20"/>
  <c r="L47" i="20"/>
  <c r="N47" i="20"/>
  <c r="L48" i="20"/>
  <c r="N48" i="20"/>
  <c r="L49" i="20"/>
  <c r="M49" i="20"/>
  <c r="N49" i="20"/>
  <c r="L50" i="20"/>
  <c r="N50" i="20"/>
  <c r="J51" i="20"/>
  <c r="K51" i="20"/>
  <c r="L51" i="20"/>
  <c r="M51" i="20"/>
  <c r="N51" i="20"/>
  <c r="J52" i="20"/>
  <c r="K52" i="20"/>
  <c r="L52" i="20"/>
  <c r="M52" i="20"/>
  <c r="N52" i="20"/>
  <c r="J53" i="20"/>
  <c r="K53" i="20"/>
  <c r="L53" i="20"/>
  <c r="M53" i="20"/>
  <c r="N53" i="20"/>
  <c r="J54" i="20"/>
  <c r="K54" i="20"/>
  <c r="L54" i="20"/>
  <c r="M54" i="20"/>
  <c r="N54" i="20"/>
  <c r="J55" i="20"/>
  <c r="K55" i="20"/>
  <c r="L55" i="20"/>
  <c r="M55" i="20"/>
  <c r="N55" i="20"/>
  <c r="J56" i="20"/>
  <c r="K56" i="20"/>
  <c r="L56" i="20"/>
  <c r="M56" i="20"/>
  <c r="N56" i="20"/>
  <c r="J57" i="20"/>
  <c r="K57" i="20"/>
  <c r="L57" i="20"/>
  <c r="M57" i="20"/>
  <c r="N57" i="20"/>
  <c r="J58" i="20"/>
  <c r="K58" i="20"/>
  <c r="L58" i="20"/>
  <c r="M58" i="20"/>
  <c r="N58" i="20"/>
  <c r="O58" i="20"/>
  <c r="J59" i="20"/>
  <c r="K59" i="20"/>
  <c r="L59" i="20"/>
  <c r="M59" i="20"/>
  <c r="N59" i="20"/>
  <c r="J60" i="20"/>
  <c r="K60" i="20"/>
  <c r="L60" i="20"/>
  <c r="M60" i="20"/>
  <c r="N60" i="20"/>
  <c r="J61" i="20"/>
  <c r="K61" i="20"/>
  <c r="L61" i="20"/>
  <c r="M61" i="20"/>
  <c r="N61" i="20"/>
  <c r="J62" i="20"/>
  <c r="K62" i="20"/>
  <c r="L62" i="20"/>
  <c r="M62" i="20"/>
  <c r="N62" i="20"/>
  <c r="J63" i="20"/>
  <c r="K63" i="20"/>
  <c r="L63" i="20"/>
  <c r="M63" i="20"/>
  <c r="N63" i="20"/>
  <c r="J64" i="20"/>
  <c r="K64" i="20"/>
  <c r="L64" i="20"/>
  <c r="M64" i="20"/>
  <c r="N64" i="20"/>
  <c r="J65" i="20"/>
  <c r="K65" i="20"/>
  <c r="L65" i="20"/>
  <c r="M65" i="20"/>
  <c r="N65" i="20"/>
  <c r="J66" i="20"/>
  <c r="L66" i="20"/>
  <c r="M66" i="20"/>
  <c r="N66" i="20"/>
  <c r="J67" i="20"/>
  <c r="K67" i="20"/>
  <c r="L67" i="20"/>
  <c r="M67" i="20"/>
  <c r="N67" i="20"/>
  <c r="J68" i="20"/>
  <c r="K68" i="20"/>
  <c r="L68" i="20"/>
  <c r="M68" i="20"/>
  <c r="N68" i="20"/>
  <c r="J69" i="20"/>
  <c r="K69" i="20"/>
  <c r="L69" i="20"/>
  <c r="M69" i="20"/>
  <c r="N69" i="20"/>
  <c r="J70" i="20"/>
  <c r="K70" i="20"/>
  <c r="L70" i="20"/>
  <c r="M70" i="20"/>
  <c r="N70" i="20"/>
  <c r="J71" i="20"/>
  <c r="K71" i="20"/>
  <c r="L71" i="20"/>
  <c r="M71" i="20"/>
  <c r="N71" i="20"/>
  <c r="J72" i="20"/>
  <c r="K72" i="20"/>
  <c r="L72" i="20"/>
  <c r="M72" i="20"/>
  <c r="N72" i="20"/>
  <c r="J73" i="20"/>
  <c r="K73" i="20"/>
  <c r="L73" i="20"/>
  <c r="M73" i="20"/>
  <c r="N73" i="20"/>
  <c r="J74" i="20"/>
  <c r="K74" i="20"/>
  <c r="L74" i="20"/>
  <c r="M74" i="20"/>
  <c r="N74" i="20"/>
  <c r="J75" i="20"/>
  <c r="K75" i="20"/>
  <c r="L75" i="20"/>
  <c r="M75" i="20"/>
  <c r="N75" i="20"/>
  <c r="J76" i="20"/>
  <c r="K76" i="20"/>
  <c r="L76" i="20"/>
  <c r="M76" i="20"/>
  <c r="N76" i="20"/>
  <c r="J77" i="20"/>
  <c r="K77" i="20"/>
  <c r="L77" i="20"/>
  <c r="M77" i="20"/>
  <c r="N77" i="20"/>
  <c r="J78" i="20"/>
  <c r="K78" i="20"/>
  <c r="L78" i="20"/>
  <c r="M78" i="20"/>
  <c r="N78" i="20"/>
  <c r="J79" i="20"/>
  <c r="K79" i="20"/>
  <c r="L79" i="20"/>
  <c r="M79" i="20"/>
  <c r="N79" i="20"/>
  <c r="J80" i="20"/>
  <c r="K80" i="20"/>
  <c r="L80" i="20"/>
  <c r="M80" i="20"/>
  <c r="N80" i="20"/>
  <c r="J81" i="20"/>
  <c r="K81" i="20"/>
  <c r="L81" i="20"/>
  <c r="M81" i="20"/>
  <c r="N81" i="20"/>
  <c r="J82" i="20"/>
  <c r="K82" i="20"/>
  <c r="L82" i="20"/>
  <c r="M82" i="20"/>
  <c r="N82" i="20"/>
  <c r="J83" i="20"/>
  <c r="K83" i="20"/>
  <c r="L83" i="20"/>
  <c r="M83" i="20"/>
  <c r="N83" i="20"/>
  <c r="J84" i="20"/>
  <c r="K84" i="20"/>
  <c r="L84" i="20"/>
  <c r="M84" i="20"/>
  <c r="N84" i="20"/>
  <c r="J85" i="20"/>
  <c r="K85" i="20"/>
  <c r="L85" i="20"/>
  <c r="M85" i="20"/>
  <c r="N85" i="20"/>
  <c r="O85" i="20"/>
  <c r="J86" i="20"/>
  <c r="K86" i="20"/>
  <c r="L86" i="20"/>
  <c r="M86" i="20"/>
  <c r="N86" i="20"/>
  <c r="J87" i="20"/>
  <c r="K87" i="20"/>
  <c r="L87" i="20"/>
  <c r="M87" i="20"/>
  <c r="N87" i="20"/>
  <c r="J88" i="20"/>
  <c r="K88" i="20"/>
  <c r="L88" i="20"/>
  <c r="M88" i="20"/>
  <c r="N88" i="20"/>
  <c r="J89" i="20"/>
  <c r="K89" i="20"/>
  <c r="L89" i="20"/>
  <c r="M89" i="20"/>
  <c r="N89" i="20"/>
  <c r="J90" i="20"/>
  <c r="K90" i="20"/>
  <c r="L90" i="20"/>
  <c r="M90" i="20"/>
  <c r="N90" i="20"/>
  <c r="J91" i="20"/>
  <c r="K91" i="20"/>
  <c r="L91" i="20"/>
  <c r="M91" i="20"/>
  <c r="N91" i="20"/>
  <c r="J92" i="20"/>
  <c r="K92" i="20"/>
  <c r="L92" i="20"/>
  <c r="M92" i="20"/>
  <c r="N92" i="20"/>
  <c r="J93" i="20"/>
  <c r="K93" i="20"/>
  <c r="L93" i="20"/>
  <c r="M93" i="20"/>
  <c r="N93" i="20"/>
  <c r="J94" i="20"/>
  <c r="K94" i="20"/>
  <c r="L94" i="20"/>
  <c r="M94" i="20"/>
  <c r="N94" i="20"/>
  <c r="J95" i="20"/>
  <c r="K95" i="20"/>
  <c r="L95" i="20"/>
  <c r="M95" i="20"/>
  <c r="N95" i="20"/>
  <c r="J96" i="20"/>
  <c r="K96" i="20"/>
  <c r="L96" i="20"/>
  <c r="M96" i="20"/>
  <c r="N96" i="20"/>
  <c r="J97" i="20"/>
  <c r="K97" i="20"/>
  <c r="L97" i="20"/>
  <c r="M97" i="20"/>
  <c r="N97" i="20"/>
  <c r="J98" i="20"/>
  <c r="L98" i="20"/>
  <c r="M98" i="20"/>
  <c r="N98" i="20"/>
  <c r="J99" i="20"/>
  <c r="K99" i="20"/>
  <c r="L99" i="20"/>
  <c r="M99" i="20"/>
  <c r="N99" i="20"/>
  <c r="J100" i="20"/>
  <c r="K100" i="20"/>
  <c r="L100" i="20"/>
  <c r="M100" i="20"/>
  <c r="N100" i="20"/>
  <c r="J101" i="20"/>
  <c r="L101" i="20"/>
  <c r="M101" i="20"/>
  <c r="N101" i="20"/>
  <c r="J102" i="20"/>
  <c r="K102" i="20"/>
  <c r="L102" i="20"/>
  <c r="M102" i="20"/>
  <c r="N102" i="20"/>
  <c r="J103" i="20"/>
  <c r="K103" i="20"/>
  <c r="L103" i="20"/>
  <c r="M103" i="20"/>
  <c r="N103" i="20"/>
  <c r="J104" i="20"/>
  <c r="K104" i="20"/>
  <c r="L104" i="20"/>
  <c r="M104" i="20"/>
  <c r="N104" i="20"/>
  <c r="J105" i="20"/>
  <c r="K105" i="20"/>
  <c r="L105" i="20"/>
  <c r="M105" i="20"/>
  <c r="N105" i="20"/>
  <c r="J106" i="20"/>
  <c r="K106" i="20"/>
  <c r="L106" i="20"/>
  <c r="M106" i="20"/>
  <c r="N106" i="20"/>
  <c r="J107" i="20"/>
  <c r="K107" i="20"/>
  <c r="L107" i="20"/>
  <c r="M107" i="20"/>
  <c r="N107" i="20"/>
  <c r="J108" i="20"/>
  <c r="K108" i="20"/>
  <c r="L108" i="20"/>
  <c r="M108" i="20"/>
  <c r="N108" i="20"/>
  <c r="J109" i="20"/>
  <c r="K109" i="20"/>
  <c r="L109" i="20"/>
  <c r="M109" i="20"/>
  <c r="N109" i="20"/>
  <c r="J110" i="20"/>
  <c r="K110" i="20"/>
  <c r="L110" i="20"/>
  <c r="M110" i="20"/>
  <c r="N110" i="20"/>
  <c r="J111" i="20"/>
  <c r="K111" i="20"/>
  <c r="L111" i="20"/>
  <c r="M111" i="20"/>
  <c r="N111" i="20"/>
  <c r="J112" i="20"/>
  <c r="K112" i="20"/>
  <c r="L112" i="20"/>
  <c r="M112" i="20"/>
  <c r="N112" i="20"/>
  <c r="J113" i="20"/>
  <c r="K113" i="20"/>
  <c r="L113" i="20"/>
  <c r="M113" i="20"/>
  <c r="N113" i="20"/>
  <c r="J114" i="20"/>
  <c r="K114" i="20"/>
  <c r="L114" i="20"/>
  <c r="M114" i="20"/>
  <c r="N114" i="20"/>
  <c r="J115" i="20"/>
  <c r="K115" i="20"/>
  <c r="L115" i="20"/>
  <c r="M115" i="20"/>
  <c r="N115" i="20"/>
  <c r="J116" i="20"/>
  <c r="K116" i="20"/>
  <c r="L116" i="20"/>
  <c r="M116" i="20"/>
  <c r="N116" i="20"/>
  <c r="J117" i="20"/>
  <c r="K117" i="20"/>
  <c r="L117" i="20"/>
  <c r="M117" i="20"/>
  <c r="N117" i="20"/>
  <c r="J118" i="20"/>
  <c r="K118" i="20"/>
  <c r="L118" i="20"/>
  <c r="M118" i="20"/>
  <c r="N118" i="20"/>
  <c r="J119" i="20"/>
  <c r="K119" i="20"/>
  <c r="L119" i="20"/>
  <c r="M119" i="20"/>
  <c r="N119" i="20"/>
  <c r="J120" i="20"/>
  <c r="K120" i="20"/>
  <c r="L120" i="20"/>
  <c r="M120" i="20"/>
  <c r="N120" i="20"/>
  <c r="J121" i="20"/>
  <c r="K121" i="20"/>
  <c r="L121" i="20"/>
  <c r="M121" i="20"/>
  <c r="N121" i="20"/>
  <c r="J122" i="20"/>
  <c r="K122" i="20"/>
  <c r="L122" i="20"/>
  <c r="M122" i="20"/>
  <c r="N122" i="20"/>
  <c r="J123" i="20"/>
  <c r="K123" i="20"/>
  <c r="L123" i="20"/>
  <c r="M123" i="20"/>
  <c r="N123" i="20"/>
  <c r="J124" i="20"/>
  <c r="K124" i="20"/>
  <c r="L124" i="20"/>
  <c r="M124" i="20"/>
  <c r="N124" i="20"/>
  <c r="J125" i="20"/>
  <c r="K125" i="20"/>
  <c r="L125" i="20"/>
  <c r="M125" i="20"/>
  <c r="N125" i="20"/>
  <c r="O125" i="20"/>
  <c r="J126" i="20"/>
  <c r="K126" i="20"/>
  <c r="L126" i="20"/>
  <c r="M126" i="20"/>
  <c r="N126" i="20"/>
  <c r="J127" i="20"/>
  <c r="K127" i="20"/>
  <c r="L127" i="20"/>
  <c r="M127" i="20"/>
  <c r="N127" i="20"/>
  <c r="J128" i="20"/>
  <c r="K128" i="20"/>
  <c r="L128" i="20"/>
  <c r="M128" i="20"/>
  <c r="N128" i="20"/>
  <c r="J129" i="20"/>
  <c r="K129" i="20"/>
  <c r="L129" i="20"/>
  <c r="M129" i="20"/>
  <c r="N129" i="20"/>
  <c r="J130" i="20"/>
  <c r="K130" i="20"/>
  <c r="L130" i="20"/>
  <c r="M130" i="20"/>
  <c r="N130" i="20"/>
  <c r="J131" i="20"/>
  <c r="K131" i="20"/>
  <c r="L131" i="20"/>
  <c r="M131" i="20"/>
  <c r="N131" i="20"/>
  <c r="J132" i="20"/>
  <c r="K132" i="20"/>
  <c r="L132" i="20"/>
  <c r="M132" i="20"/>
  <c r="N132" i="20"/>
  <c r="J133" i="20"/>
  <c r="L133" i="20"/>
  <c r="M133" i="20"/>
  <c r="N133" i="20"/>
  <c r="J134" i="20"/>
  <c r="K134" i="20"/>
  <c r="L134" i="20"/>
  <c r="M134" i="20"/>
  <c r="N134" i="20"/>
  <c r="J135" i="20"/>
  <c r="K135" i="20"/>
  <c r="L135" i="20"/>
  <c r="M135" i="20"/>
  <c r="N135" i="20"/>
  <c r="J136" i="20"/>
  <c r="K136" i="20"/>
  <c r="L136" i="20"/>
  <c r="M136" i="20"/>
  <c r="N136" i="20"/>
  <c r="J137" i="20"/>
  <c r="K137" i="20"/>
  <c r="L137" i="20"/>
  <c r="M137" i="20"/>
  <c r="N137" i="20"/>
  <c r="J138" i="20"/>
  <c r="K138" i="20"/>
  <c r="L138" i="20"/>
  <c r="M138" i="20"/>
  <c r="N138" i="20"/>
  <c r="J139" i="20"/>
  <c r="K139" i="20"/>
  <c r="L139" i="20"/>
  <c r="M139" i="20"/>
  <c r="N139" i="20"/>
  <c r="J140" i="20"/>
  <c r="K140" i="20"/>
  <c r="L140" i="20"/>
  <c r="M140" i="20"/>
  <c r="N140" i="20"/>
  <c r="J141" i="20"/>
  <c r="K141" i="20"/>
  <c r="L141" i="20"/>
  <c r="M141" i="20"/>
  <c r="N141" i="20"/>
  <c r="J142" i="20"/>
  <c r="K142" i="20"/>
  <c r="L142" i="20"/>
  <c r="M142" i="20"/>
  <c r="N142" i="20"/>
  <c r="J143" i="20"/>
  <c r="K143" i="20"/>
  <c r="L143" i="20"/>
  <c r="M143" i="20"/>
  <c r="N143" i="20"/>
  <c r="J144" i="20"/>
  <c r="K144" i="20"/>
  <c r="L144" i="20"/>
  <c r="M144" i="20"/>
  <c r="N144" i="20"/>
  <c r="J145" i="20"/>
  <c r="K145" i="20"/>
  <c r="L145" i="20"/>
  <c r="M145" i="20"/>
  <c r="N145" i="20"/>
  <c r="J146" i="20"/>
  <c r="K146" i="20"/>
  <c r="L146" i="20"/>
  <c r="M146" i="20"/>
  <c r="N146" i="20"/>
  <c r="J147" i="20"/>
  <c r="K147" i="20"/>
  <c r="L147" i="20"/>
  <c r="M147" i="20"/>
  <c r="N147" i="20"/>
  <c r="J148" i="20"/>
  <c r="K148" i="20"/>
  <c r="L148" i="20"/>
  <c r="M148" i="20"/>
  <c r="N148" i="20"/>
  <c r="J149" i="20"/>
  <c r="K149" i="20"/>
  <c r="L149" i="20"/>
  <c r="M149" i="20"/>
  <c r="N149" i="20"/>
  <c r="J150" i="20"/>
  <c r="K150" i="20"/>
  <c r="L150" i="20"/>
  <c r="M150" i="20"/>
  <c r="N150" i="20"/>
  <c r="J151" i="20"/>
  <c r="K151" i="20"/>
  <c r="L151" i="20"/>
  <c r="M151" i="20"/>
  <c r="N151" i="20"/>
  <c r="J152" i="20"/>
  <c r="K152" i="20"/>
  <c r="L152" i="20"/>
  <c r="M152" i="20"/>
  <c r="N152" i="20"/>
  <c r="J153" i="20"/>
  <c r="K153" i="20"/>
  <c r="L153" i="20"/>
  <c r="M153" i="20"/>
  <c r="N153" i="20"/>
  <c r="J154" i="20"/>
  <c r="K154" i="20"/>
  <c r="L154" i="20"/>
  <c r="M154" i="20"/>
  <c r="N154" i="20"/>
  <c r="J155" i="20"/>
  <c r="K155" i="20"/>
  <c r="L155" i="20"/>
  <c r="M155" i="20"/>
  <c r="N155" i="20"/>
  <c r="J156" i="20"/>
  <c r="K156" i="20"/>
  <c r="L156" i="20"/>
  <c r="M156" i="20"/>
  <c r="N156" i="20"/>
  <c r="J157" i="20"/>
  <c r="K157" i="20"/>
  <c r="L157" i="20"/>
  <c r="M157" i="20"/>
  <c r="N157" i="20"/>
  <c r="J158" i="20"/>
  <c r="K158" i="20"/>
  <c r="L158" i="20"/>
  <c r="M158" i="20"/>
  <c r="N158" i="20"/>
  <c r="J159" i="20"/>
  <c r="K159" i="20"/>
  <c r="L159" i="20"/>
  <c r="M159" i="20"/>
  <c r="N159" i="20"/>
  <c r="J160" i="20"/>
  <c r="K160" i="20"/>
  <c r="L160" i="20"/>
  <c r="M160" i="20"/>
  <c r="N160" i="20"/>
  <c r="J161" i="20"/>
  <c r="K161" i="20"/>
  <c r="L161" i="20"/>
  <c r="M161" i="20"/>
  <c r="N161" i="20"/>
  <c r="J162" i="20"/>
  <c r="K162" i="20"/>
  <c r="L162" i="20"/>
  <c r="M162" i="20"/>
  <c r="N162" i="20"/>
  <c r="J163" i="20"/>
  <c r="K163" i="20"/>
  <c r="L163" i="20"/>
  <c r="M163" i="20"/>
  <c r="N163" i="20"/>
  <c r="J164" i="20"/>
  <c r="K164" i="20"/>
  <c r="L164" i="20"/>
  <c r="M164" i="20"/>
  <c r="N164" i="20"/>
  <c r="J165" i="20"/>
  <c r="K165" i="20"/>
  <c r="L165" i="20"/>
  <c r="M165" i="20"/>
  <c r="N165" i="20"/>
  <c r="J166" i="20"/>
  <c r="K166" i="20"/>
  <c r="L166" i="20"/>
  <c r="M166" i="20"/>
  <c r="N166" i="20"/>
  <c r="J167" i="20"/>
  <c r="K167" i="20"/>
  <c r="L167" i="20"/>
  <c r="M167" i="20"/>
  <c r="N167" i="20"/>
  <c r="J168" i="20"/>
  <c r="K168" i="20"/>
  <c r="L168" i="20"/>
  <c r="M168" i="20"/>
  <c r="N168" i="20"/>
  <c r="J169" i="20"/>
  <c r="K169" i="20"/>
  <c r="L169" i="20"/>
  <c r="M169" i="20"/>
  <c r="N169" i="20"/>
  <c r="J170" i="20"/>
  <c r="K170" i="20"/>
  <c r="L170" i="20"/>
  <c r="M170" i="20"/>
  <c r="N170" i="20"/>
  <c r="J171" i="20"/>
  <c r="K171" i="20"/>
  <c r="L171" i="20"/>
  <c r="M171" i="20"/>
  <c r="N171" i="20"/>
  <c r="J172" i="20"/>
  <c r="K172" i="20"/>
  <c r="L172" i="20"/>
  <c r="M172" i="20"/>
  <c r="N172" i="20"/>
  <c r="J173" i="20"/>
  <c r="K173" i="20"/>
  <c r="L173" i="20"/>
  <c r="M173" i="20"/>
  <c r="N173" i="20"/>
  <c r="J174" i="20"/>
  <c r="K174" i="20"/>
  <c r="L174" i="20"/>
  <c r="M174" i="20"/>
  <c r="N174" i="20"/>
  <c r="J175" i="20"/>
  <c r="K175" i="20"/>
  <c r="L175" i="20"/>
  <c r="M175" i="20"/>
  <c r="N175" i="20"/>
  <c r="J176" i="20"/>
  <c r="K176" i="20"/>
  <c r="L176" i="20"/>
  <c r="M176" i="20"/>
  <c r="N176" i="20"/>
  <c r="J177" i="20"/>
  <c r="K177" i="20"/>
  <c r="L177" i="20"/>
  <c r="M177" i="20"/>
  <c r="N177" i="20"/>
  <c r="J178" i="20"/>
  <c r="K178" i="20"/>
  <c r="L178" i="20"/>
  <c r="M178" i="20"/>
  <c r="N178" i="20"/>
  <c r="J179" i="20"/>
  <c r="K179" i="20"/>
  <c r="L179" i="20"/>
  <c r="M179" i="20"/>
  <c r="N179" i="20"/>
  <c r="J180" i="20"/>
  <c r="K180" i="20"/>
  <c r="L180" i="20"/>
  <c r="M180" i="20"/>
  <c r="N180" i="20"/>
  <c r="J181" i="20"/>
  <c r="K181" i="20"/>
  <c r="L181" i="20"/>
  <c r="M181" i="20"/>
  <c r="N181" i="20"/>
  <c r="J182" i="20"/>
  <c r="K182" i="20"/>
  <c r="L182" i="20"/>
  <c r="M182" i="20"/>
  <c r="N182" i="20"/>
  <c r="J183" i="20"/>
  <c r="K183" i="20"/>
  <c r="L183" i="20"/>
  <c r="M183" i="20"/>
  <c r="N183" i="20"/>
  <c r="J184" i="20"/>
  <c r="K184" i="20"/>
  <c r="L184" i="20"/>
  <c r="M184" i="20"/>
  <c r="N184" i="20"/>
  <c r="J185" i="20"/>
  <c r="K185" i="20"/>
  <c r="L185" i="20"/>
  <c r="M185" i="20"/>
  <c r="N185" i="20"/>
  <c r="J186" i="20"/>
  <c r="K186" i="20"/>
  <c r="L186" i="20"/>
  <c r="M186" i="20"/>
  <c r="N186" i="20"/>
  <c r="J187" i="20"/>
  <c r="K187" i="20"/>
  <c r="L187" i="20"/>
  <c r="M187" i="20"/>
  <c r="N187" i="20"/>
  <c r="J188" i="20"/>
  <c r="K188" i="20"/>
  <c r="L188" i="20"/>
  <c r="M188" i="20"/>
  <c r="N188" i="20"/>
  <c r="J189" i="20"/>
  <c r="K189" i="20"/>
  <c r="L189" i="20"/>
  <c r="M189" i="20"/>
  <c r="N189" i="20"/>
  <c r="J190" i="20"/>
  <c r="K190" i="20"/>
  <c r="L190" i="20"/>
  <c r="M190" i="20"/>
  <c r="N190" i="20"/>
  <c r="J191" i="20"/>
  <c r="K191" i="20"/>
  <c r="L191" i="20"/>
  <c r="M191" i="20"/>
  <c r="N191" i="20"/>
  <c r="J192" i="20"/>
  <c r="K192" i="20"/>
  <c r="L192" i="20"/>
  <c r="M192" i="20"/>
  <c r="N192" i="20"/>
  <c r="J193" i="20"/>
  <c r="K193" i="20"/>
  <c r="L193" i="20"/>
  <c r="M193" i="20"/>
  <c r="N193" i="20"/>
  <c r="J194" i="20"/>
  <c r="K194" i="20"/>
  <c r="L194" i="20"/>
  <c r="M194" i="20"/>
  <c r="N194" i="20"/>
  <c r="J195" i="20"/>
  <c r="K195" i="20"/>
  <c r="L195" i="20"/>
  <c r="M195" i="20"/>
  <c r="N195" i="20"/>
  <c r="J196" i="20"/>
  <c r="K196" i="20"/>
  <c r="L196" i="20"/>
  <c r="M196" i="20"/>
  <c r="N196" i="20"/>
  <c r="J197" i="20"/>
  <c r="K197" i="20"/>
  <c r="L197" i="20"/>
  <c r="M197" i="20"/>
  <c r="N197" i="20"/>
  <c r="J198" i="20"/>
  <c r="K198" i="20"/>
  <c r="L198" i="20"/>
  <c r="M198" i="20"/>
  <c r="N198" i="20"/>
  <c r="J199" i="20"/>
  <c r="K199" i="20"/>
  <c r="L199" i="20"/>
  <c r="M199" i="20"/>
  <c r="N199" i="20"/>
  <c r="J200" i="20"/>
  <c r="K200" i="20"/>
  <c r="L200" i="20"/>
  <c r="M200" i="20"/>
  <c r="N200" i="20"/>
  <c r="J201" i="20"/>
  <c r="K201" i="20"/>
  <c r="L201" i="20"/>
  <c r="M201" i="20"/>
  <c r="N201" i="20"/>
  <c r="J202" i="20"/>
  <c r="K202" i="20"/>
  <c r="L202" i="20"/>
  <c r="M202" i="20"/>
  <c r="N202" i="20"/>
  <c r="J203" i="20"/>
  <c r="K203" i="20"/>
  <c r="L203" i="20"/>
  <c r="M203" i="20"/>
  <c r="N203" i="20"/>
  <c r="J204" i="20"/>
  <c r="K204" i="20"/>
  <c r="L204" i="20"/>
  <c r="M204" i="20"/>
  <c r="N204" i="20"/>
  <c r="J205" i="20"/>
  <c r="K205" i="20"/>
  <c r="L205" i="20"/>
  <c r="M205" i="20"/>
  <c r="N205" i="20"/>
  <c r="E25" i="19"/>
  <c r="F15" i="19"/>
  <c r="E26" i="19"/>
  <c r="E27" i="19"/>
  <c r="E28" i="19"/>
  <c r="E29" i="19"/>
  <c r="E30" i="19"/>
  <c r="E31" i="19"/>
  <c r="E32" i="19"/>
  <c r="E33" i="19"/>
  <c r="E34" i="19"/>
  <c r="E35" i="19"/>
  <c r="E36" i="19"/>
  <c r="F36" i="19"/>
  <c r="G36" i="19"/>
  <c r="E37" i="19"/>
  <c r="F37" i="19"/>
  <c r="F8" i="19"/>
  <c r="F9" i="19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F38" i="18"/>
  <c r="E39" i="18"/>
  <c r="F39" i="18"/>
  <c r="E40" i="18"/>
  <c r="F15" i="18"/>
  <c r="F11" i="18"/>
  <c r="F8" i="18"/>
  <c r="F9" i="18"/>
  <c r="F15" i="13"/>
  <c r="F8" i="13"/>
  <c r="F9" i="13"/>
  <c r="AL6" i="21"/>
  <c r="C123" i="21"/>
  <c r="E123" i="21"/>
  <c r="E127" i="21"/>
  <c r="AL7" i="21"/>
  <c r="AL8" i="21"/>
  <c r="AL9" i="21"/>
  <c r="AL10" i="21"/>
  <c r="AL11" i="21"/>
  <c r="AL12" i="21"/>
  <c r="AL13" i="21"/>
  <c r="AL14" i="21"/>
  <c r="AL15" i="21"/>
  <c r="AL16" i="21"/>
  <c r="AL17" i="21"/>
  <c r="AL18" i="21"/>
  <c r="AL19" i="21"/>
  <c r="AL20" i="21"/>
  <c r="AL21" i="21"/>
  <c r="AL22" i="21"/>
  <c r="AL23" i="21"/>
  <c r="AL24" i="21"/>
  <c r="AL25" i="21"/>
  <c r="AL26" i="21"/>
  <c r="AL27" i="21"/>
  <c r="AL28" i="21"/>
  <c r="AL29" i="21"/>
  <c r="AL30" i="21"/>
  <c r="AL31" i="21"/>
  <c r="AL32" i="21"/>
  <c r="AL33" i="21"/>
  <c r="AL34" i="21"/>
  <c r="AM15" i="18"/>
  <c r="AQ15" i="18" s="1"/>
  <c r="AN15" i="18"/>
  <c r="AO15" i="18"/>
  <c r="AP15" i="18"/>
  <c r="AM20" i="18"/>
  <c r="AN20" i="18"/>
  <c r="AO20" i="18"/>
  <c r="AS20" i="18" s="1"/>
  <c r="AP20" i="18"/>
  <c r="AM25" i="18"/>
  <c r="AN25" i="18"/>
  <c r="AO25" i="18"/>
  <c r="AP25" i="18"/>
  <c r="AM30" i="18"/>
  <c r="AN30" i="18"/>
  <c r="AO30" i="18"/>
  <c r="AP30" i="18"/>
  <c r="AP6" i="20"/>
  <c r="AT6" i="20"/>
  <c r="AP7" i="20"/>
  <c r="AT7" i="20"/>
  <c r="AP8" i="20"/>
  <c r="AT8" i="20"/>
  <c r="AP9" i="20"/>
  <c r="AT9" i="20"/>
  <c r="AP10" i="20"/>
  <c r="AT10" i="20"/>
  <c r="AP11" i="20"/>
  <c r="AT11" i="20"/>
  <c r="AP12" i="20"/>
  <c r="AT12" i="20"/>
  <c r="AP13" i="20"/>
  <c r="AT13" i="20"/>
  <c r="AP14" i="20"/>
  <c r="AT14" i="20"/>
  <c r="AP15" i="20"/>
  <c r="AT15" i="20"/>
  <c r="AP16" i="20"/>
  <c r="AT16" i="20"/>
  <c r="AP17" i="20"/>
  <c r="AT17" i="20"/>
  <c r="AP18" i="20"/>
  <c r="AT18" i="20"/>
  <c r="AP19" i="20"/>
  <c r="AT19" i="20"/>
  <c r="AP20" i="20"/>
  <c r="AT20" i="20"/>
  <c r="AP21" i="20"/>
  <c r="AT21" i="20"/>
  <c r="AP22" i="20"/>
  <c r="AT22" i="20"/>
  <c r="AP23" i="20"/>
  <c r="AT23" i="20"/>
  <c r="AP24" i="20"/>
  <c r="AT24" i="20"/>
  <c r="AP25" i="20"/>
  <c r="AT25" i="20"/>
  <c r="AP26" i="20"/>
  <c r="AT26" i="20"/>
  <c r="AP27" i="20"/>
  <c r="AT27" i="20"/>
  <c r="AP28" i="20"/>
  <c r="AT28" i="20"/>
  <c r="AP29" i="20"/>
  <c r="AT29" i="20"/>
  <c r="AP30" i="20"/>
  <c r="AT30" i="20"/>
  <c r="AP31" i="20"/>
  <c r="AT31" i="20"/>
  <c r="AP32" i="20"/>
  <c r="AT32" i="20"/>
  <c r="AP33" i="20"/>
  <c r="AT33" i="20"/>
  <c r="AP34" i="20"/>
  <c r="AT34" i="20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C123" i="26"/>
  <c r="E123" i="26"/>
  <c r="E127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P5" i="26"/>
  <c r="AO5" i="26"/>
  <c r="AN5" i="26"/>
  <c r="AM5" i="26"/>
  <c r="AL5" i="26"/>
  <c r="C123" i="20"/>
  <c r="E123" i="20"/>
  <c r="E127" i="20"/>
  <c r="AO34" i="20"/>
  <c r="AN34" i="20"/>
  <c r="AM34" i="20"/>
  <c r="AS34" i="20"/>
  <c r="AR34" i="20"/>
  <c r="AQ34" i="20"/>
  <c r="AO33" i="20"/>
  <c r="AN33" i="20"/>
  <c r="AM33" i="20"/>
  <c r="AS33" i="20"/>
  <c r="AR33" i="20"/>
  <c r="AQ33" i="20"/>
  <c r="AO32" i="20"/>
  <c r="AN32" i="20"/>
  <c r="AM32" i="20"/>
  <c r="AS32" i="20"/>
  <c r="AR32" i="20"/>
  <c r="AQ32" i="20"/>
  <c r="AO31" i="20"/>
  <c r="AN31" i="20"/>
  <c r="AM31" i="20"/>
  <c r="AS31" i="20"/>
  <c r="AR31" i="20"/>
  <c r="AQ31" i="20"/>
  <c r="AO30" i="20"/>
  <c r="AN30" i="20"/>
  <c r="AM30" i="20"/>
  <c r="AS30" i="20"/>
  <c r="AR30" i="20"/>
  <c r="AQ30" i="20"/>
  <c r="AO29" i="20"/>
  <c r="AN29" i="20"/>
  <c r="AM29" i="20"/>
  <c r="AS29" i="20"/>
  <c r="AR29" i="20"/>
  <c r="AQ29" i="20"/>
  <c r="AO28" i="20"/>
  <c r="AN28" i="20"/>
  <c r="AM28" i="20"/>
  <c r="AS28" i="20"/>
  <c r="AR28" i="20"/>
  <c r="AQ28" i="20"/>
  <c r="AO27" i="20"/>
  <c r="AN27" i="20"/>
  <c r="AM27" i="20"/>
  <c r="AS27" i="20"/>
  <c r="AR27" i="20"/>
  <c r="AQ27" i="20"/>
  <c r="AO26" i="20"/>
  <c r="AN26" i="20"/>
  <c r="AM26" i="20"/>
  <c r="AS26" i="20"/>
  <c r="AR26" i="20"/>
  <c r="AQ26" i="20"/>
  <c r="AO25" i="20"/>
  <c r="AN25" i="20"/>
  <c r="AM25" i="20"/>
  <c r="AS25" i="20"/>
  <c r="AR25" i="20"/>
  <c r="AQ25" i="20"/>
  <c r="AO24" i="20"/>
  <c r="AN24" i="20"/>
  <c r="AM24" i="20"/>
  <c r="AS24" i="20"/>
  <c r="AR24" i="20"/>
  <c r="AQ24" i="20"/>
  <c r="AO23" i="20"/>
  <c r="AN23" i="20"/>
  <c r="AM23" i="20"/>
  <c r="AS23" i="20"/>
  <c r="AR23" i="20"/>
  <c r="AQ23" i="20"/>
  <c r="AO22" i="20"/>
  <c r="AN22" i="20"/>
  <c r="AM22" i="20"/>
  <c r="AS22" i="20"/>
  <c r="AR22" i="20"/>
  <c r="AQ22" i="20"/>
  <c r="AO21" i="20"/>
  <c r="AN21" i="20"/>
  <c r="AM21" i="20"/>
  <c r="AS21" i="20"/>
  <c r="AR21" i="20"/>
  <c r="AQ21" i="20"/>
  <c r="AO20" i="20"/>
  <c r="AN20" i="20"/>
  <c r="AM20" i="20"/>
  <c r="AS20" i="20"/>
  <c r="AR20" i="20"/>
  <c r="AQ20" i="20"/>
  <c r="AO19" i="20"/>
  <c r="AN19" i="20"/>
  <c r="AM19" i="20"/>
  <c r="AS19" i="20"/>
  <c r="AR19" i="20"/>
  <c r="AQ19" i="20"/>
  <c r="AO18" i="20"/>
  <c r="AN18" i="20"/>
  <c r="AM18" i="20"/>
  <c r="AS18" i="20"/>
  <c r="AR18" i="20"/>
  <c r="AQ18" i="20"/>
  <c r="AO17" i="20"/>
  <c r="AN17" i="20"/>
  <c r="AM17" i="20"/>
  <c r="AS17" i="20"/>
  <c r="AR17" i="20"/>
  <c r="AQ17" i="20"/>
  <c r="AO16" i="20"/>
  <c r="AN16" i="20"/>
  <c r="AM16" i="20"/>
  <c r="AS16" i="20"/>
  <c r="AR16" i="20"/>
  <c r="AQ16" i="20"/>
  <c r="AO15" i="20"/>
  <c r="AN15" i="20"/>
  <c r="AM15" i="20"/>
  <c r="AS15" i="20"/>
  <c r="AR15" i="20"/>
  <c r="AQ15" i="20"/>
  <c r="AO14" i="20"/>
  <c r="AN14" i="20"/>
  <c r="AM14" i="20"/>
  <c r="AS14" i="20"/>
  <c r="AR14" i="20"/>
  <c r="AQ14" i="20"/>
  <c r="AO13" i="20"/>
  <c r="AN13" i="20"/>
  <c r="AM13" i="20"/>
  <c r="AS13" i="20"/>
  <c r="AR13" i="20"/>
  <c r="AQ13" i="20"/>
  <c r="AO12" i="20"/>
  <c r="AN12" i="20"/>
  <c r="AM12" i="20"/>
  <c r="AS12" i="20"/>
  <c r="AR12" i="20"/>
  <c r="AQ12" i="20"/>
  <c r="AO11" i="20"/>
  <c r="AN11" i="20"/>
  <c r="AM11" i="20"/>
  <c r="AS11" i="20"/>
  <c r="AR11" i="20"/>
  <c r="AQ11" i="20"/>
  <c r="AO10" i="20"/>
  <c r="AN10" i="20"/>
  <c r="AM10" i="20"/>
  <c r="AS10" i="20"/>
  <c r="AR10" i="20"/>
  <c r="AQ10" i="20"/>
  <c r="AO9" i="20"/>
  <c r="AN9" i="20"/>
  <c r="AM9" i="20"/>
  <c r="AS9" i="20"/>
  <c r="AR9" i="20"/>
  <c r="AQ9" i="20"/>
  <c r="AO8" i="20"/>
  <c r="AN8" i="20"/>
  <c r="AM8" i="20"/>
  <c r="AS8" i="20"/>
  <c r="AR8" i="20"/>
  <c r="AQ8" i="20"/>
  <c r="AO7" i="20"/>
  <c r="AN7" i="20"/>
  <c r="AM7" i="20"/>
  <c r="AS7" i="20"/>
  <c r="AR7" i="20"/>
  <c r="AQ7" i="20"/>
  <c r="AO6" i="20"/>
  <c r="AN6" i="20"/>
  <c r="AM6" i="20"/>
  <c r="AS6" i="20"/>
  <c r="AR6" i="20"/>
  <c r="AQ6" i="20"/>
  <c r="AP5" i="20"/>
  <c r="AO5" i="20"/>
  <c r="AN5" i="20"/>
  <c r="AM5" i="20"/>
  <c r="AL5" i="20"/>
  <c r="AM35" i="19"/>
  <c r="AM6" i="19"/>
  <c r="AN6" i="19"/>
  <c r="AO6" i="19"/>
  <c r="AP6" i="19"/>
  <c r="AM7" i="19"/>
  <c r="AN7" i="19"/>
  <c r="AO7" i="19"/>
  <c r="AP7" i="19"/>
  <c r="AM8" i="19"/>
  <c r="AN8" i="19"/>
  <c r="AO8" i="19"/>
  <c r="AP8" i="19"/>
  <c r="AM9" i="19"/>
  <c r="AN9" i="19"/>
  <c r="AO9" i="19"/>
  <c r="AP9" i="19"/>
  <c r="AM10" i="19"/>
  <c r="AQ10" i="19"/>
  <c r="AN10" i="19"/>
  <c r="AR10" i="19"/>
  <c r="AO10" i="19"/>
  <c r="AS10" i="19"/>
  <c r="AP10" i="19"/>
  <c r="AT10" i="19"/>
  <c r="AM11" i="19"/>
  <c r="AN11" i="19"/>
  <c r="AO11" i="19"/>
  <c r="AP11" i="19"/>
  <c r="AM12" i="19"/>
  <c r="AN12" i="19"/>
  <c r="AO12" i="19"/>
  <c r="AP12" i="19"/>
  <c r="AM13" i="19"/>
  <c r="AN13" i="19"/>
  <c r="AO13" i="19"/>
  <c r="AP13" i="19"/>
  <c r="AM14" i="19"/>
  <c r="AQ14" i="19"/>
  <c r="AN14" i="19"/>
  <c r="AR14" i="19"/>
  <c r="AO14" i="19"/>
  <c r="AS14" i="19"/>
  <c r="AP14" i="19"/>
  <c r="AT14" i="19"/>
  <c r="AM15" i="19"/>
  <c r="AN15" i="19"/>
  <c r="AO15" i="19"/>
  <c r="AP15" i="19"/>
  <c r="AM16" i="19"/>
  <c r="AN16" i="19"/>
  <c r="AO16" i="19"/>
  <c r="AP16" i="19"/>
  <c r="AM17" i="19"/>
  <c r="AN17" i="19"/>
  <c r="AO17" i="19"/>
  <c r="AP17" i="19"/>
  <c r="AM18" i="19"/>
  <c r="AQ18" i="19"/>
  <c r="AN18" i="19"/>
  <c r="AR18" i="19"/>
  <c r="AO18" i="19"/>
  <c r="AS18" i="19"/>
  <c r="AP18" i="19"/>
  <c r="AT18" i="19"/>
  <c r="AM19" i="19"/>
  <c r="AN19" i="19"/>
  <c r="AO19" i="19"/>
  <c r="AP19" i="19"/>
  <c r="AM20" i="19"/>
  <c r="AN20" i="19"/>
  <c r="AO20" i="19"/>
  <c r="AP20" i="19"/>
  <c r="AM21" i="19"/>
  <c r="AN21" i="19"/>
  <c r="AO21" i="19"/>
  <c r="AP21" i="19"/>
  <c r="AM22" i="19"/>
  <c r="AQ22" i="19"/>
  <c r="AN22" i="19"/>
  <c r="AR22" i="19"/>
  <c r="AO22" i="19"/>
  <c r="AS22" i="19"/>
  <c r="AP22" i="19"/>
  <c r="AT22" i="19"/>
  <c r="AM23" i="19"/>
  <c r="AN23" i="19"/>
  <c r="AO23" i="19"/>
  <c r="AP23" i="19"/>
  <c r="AM24" i="19"/>
  <c r="AN24" i="19"/>
  <c r="AO24" i="19"/>
  <c r="AP24" i="19"/>
  <c r="AM25" i="19"/>
  <c r="AN25" i="19"/>
  <c r="AO25" i="19"/>
  <c r="AP25" i="19"/>
  <c r="AM26" i="19"/>
  <c r="AQ26" i="19"/>
  <c r="AN26" i="19"/>
  <c r="AR26" i="19"/>
  <c r="AO26" i="19"/>
  <c r="AS26" i="19"/>
  <c r="AP26" i="19"/>
  <c r="AT26" i="19"/>
  <c r="AM27" i="19"/>
  <c r="AN27" i="19"/>
  <c r="AO27" i="19"/>
  <c r="AP27" i="19"/>
  <c r="AM28" i="19"/>
  <c r="AN28" i="19"/>
  <c r="AO28" i="19"/>
  <c r="AP28" i="19"/>
  <c r="AM29" i="19"/>
  <c r="AN29" i="19"/>
  <c r="AO29" i="19"/>
  <c r="AP29" i="19"/>
  <c r="AM30" i="19"/>
  <c r="AQ30" i="19"/>
  <c r="AN30" i="19"/>
  <c r="AR30" i="19"/>
  <c r="AO30" i="19"/>
  <c r="AS30" i="19"/>
  <c r="AP30" i="19"/>
  <c r="AT30" i="19"/>
  <c r="AM31" i="19"/>
  <c r="AN31" i="19"/>
  <c r="AO31" i="19"/>
  <c r="AP31" i="19"/>
  <c r="AM32" i="19"/>
  <c r="AN32" i="19"/>
  <c r="AO32" i="19"/>
  <c r="AP32" i="19"/>
  <c r="AM33" i="19"/>
  <c r="AN33" i="19"/>
  <c r="AO33" i="19"/>
  <c r="AP33" i="19"/>
  <c r="AM34" i="19"/>
  <c r="AQ34" i="19"/>
  <c r="AN34" i="19"/>
  <c r="AR34" i="19"/>
  <c r="AO34" i="19"/>
  <c r="AS34" i="19"/>
  <c r="AP34" i="19"/>
  <c r="AT34" i="19"/>
  <c r="AN35" i="19"/>
  <c r="AO35" i="19"/>
  <c r="AP35" i="19"/>
  <c r="AP5" i="19"/>
  <c r="AO5" i="19"/>
  <c r="AN5" i="19"/>
  <c r="AM5" i="19"/>
  <c r="AL5" i="19"/>
  <c r="AD7" i="21"/>
  <c r="AG7" i="21"/>
  <c r="AB8" i="21"/>
  <c r="AD8" i="21"/>
  <c r="AG8" i="21"/>
  <c r="AB9" i="21"/>
  <c r="AD9" i="21"/>
  <c r="AG9" i="21"/>
  <c r="AB10" i="21"/>
  <c r="AD10" i="21"/>
  <c r="AG10" i="21"/>
  <c r="AB11" i="21"/>
  <c r="AD11" i="21"/>
  <c r="AG11" i="21"/>
  <c r="AB12" i="21"/>
  <c r="AD12" i="21"/>
  <c r="AG12" i="21"/>
  <c r="AB13" i="21"/>
  <c r="AD13" i="21"/>
  <c r="AG13" i="21"/>
  <c r="AB14" i="21"/>
  <c r="AD14" i="21"/>
  <c r="AG14" i="21"/>
  <c r="AB15" i="21"/>
  <c r="AD15" i="21"/>
  <c r="AG15" i="21"/>
  <c r="AB16" i="21"/>
  <c r="AD16" i="21"/>
  <c r="AG16" i="21"/>
  <c r="AB17" i="21"/>
  <c r="AD17" i="21"/>
  <c r="AG17" i="21"/>
  <c r="AB18" i="21"/>
  <c r="AD18" i="21"/>
  <c r="AG18" i="21"/>
  <c r="AB19" i="21"/>
  <c r="AD19" i="21"/>
  <c r="AG19" i="21"/>
  <c r="AB20" i="21"/>
  <c r="AD20" i="21"/>
  <c r="AG20" i="21"/>
  <c r="AB21" i="21"/>
  <c r="AD21" i="21"/>
  <c r="AG21" i="21"/>
  <c r="AB22" i="21"/>
  <c r="AD22" i="21"/>
  <c r="AG22" i="21"/>
  <c r="AB23" i="21"/>
  <c r="AD23" i="21"/>
  <c r="AG23" i="21"/>
  <c r="AB24" i="21"/>
  <c r="AD24" i="21"/>
  <c r="AG24" i="21"/>
  <c r="AB25" i="21"/>
  <c r="AD25" i="21"/>
  <c r="AG25" i="21"/>
  <c r="AB26" i="21"/>
  <c r="AD26" i="21"/>
  <c r="AG26" i="21"/>
  <c r="AB27" i="21"/>
  <c r="AD27" i="21"/>
  <c r="AG27" i="21"/>
  <c r="AB28" i="21"/>
  <c r="AD28" i="21"/>
  <c r="AG28" i="21"/>
  <c r="AB29" i="21"/>
  <c r="AD29" i="21"/>
  <c r="AG29" i="21"/>
  <c r="AB30" i="21"/>
  <c r="AD30" i="21"/>
  <c r="AG30" i="21"/>
  <c r="AB31" i="21"/>
  <c r="AD31" i="21"/>
  <c r="AG31" i="21"/>
  <c r="AB32" i="21"/>
  <c r="AD32" i="21"/>
  <c r="AG32" i="21"/>
  <c r="AB33" i="21"/>
  <c r="AD33" i="21"/>
  <c r="AG33" i="21"/>
  <c r="AB34" i="21"/>
  <c r="AD34" i="21"/>
  <c r="AG34" i="21"/>
  <c r="AB35" i="21"/>
  <c r="AD35" i="21"/>
  <c r="AG35" i="21"/>
  <c r="AE7" i="21"/>
  <c r="AH7" i="21"/>
  <c r="AE8" i="21"/>
  <c r="AH8" i="21"/>
  <c r="AE9" i="21"/>
  <c r="AH9" i="21"/>
  <c r="AE10" i="21"/>
  <c r="AH10" i="21"/>
  <c r="AE11" i="21"/>
  <c r="AH11" i="21"/>
  <c r="AE12" i="21"/>
  <c r="AH12" i="21"/>
  <c r="AE13" i="21"/>
  <c r="AH13" i="21"/>
  <c r="AE14" i="21"/>
  <c r="AH14" i="21"/>
  <c r="AE15" i="21"/>
  <c r="AH15" i="21"/>
  <c r="AE16" i="21"/>
  <c r="AH16" i="21"/>
  <c r="AE17" i="21"/>
  <c r="AH17" i="21"/>
  <c r="AE18" i="21"/>
  <c r="AH18" i="21"/>
  <c r="AE19" i="21"/>
  <c r="AH19" i="21"/>
  <c r="AE20" i="21"/>
  <c r="AH20" i="21"/>
  <c r="AE21" i="21"/>
  <c r="AH21" i="21"/>
  <c r="AE22" i="21"/>
  <c r="AH22" i="21"/>
  <c r="AE23" i="21"/>
  <c r="AH23" i="21"/>
  <c r="AE24" i="21"/>
  <c r="AH24" i="21"/>
  <c r="AE25" i="21"/>
  <c r="AH25" i="21"/>
  <c r="AE26" i="21"/>
  <c r="AH26" i="21"/>
  <c r="AE27" i="21"/>
  <c r="AH27" i="21"/>
  <c r="AE28" i="21"/>
  <c r="AH28" i="21"/>
  <c r="AE29" i="21"/>
  <c r="AH29" i="21"/>
  <c r="AE30" i="21"/>
  <c r="AH30" i="21"/>
  <c r="AE31" i="21"/>
  <c r="AH31" i="21"/>
  <c r="AE32" i="21"/>
  <c r="AH32" i="21"/>
  <c r="AE33" i="21"/>
  <c r="AH33" i="21"/>
  <c r="AE34" i="21"/>
  <c r="AH34" i="21"/>
  <c r="AE35" i="21"/>
  <c r="AH35" i="21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E38" i="19"/>
  <c r="F38" i="19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51" i="20"/>
  <c r="Q52" i="20"/>
  <c r="Q53" i="20"/>
  <c r="Q54" i="20"/>
  <c r="Q55" i="20"/>
  <c r="Q56" i="20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66" i="19"/>
  <c r="Q67" i="19"/>
  <c r="Q68" i="19"/>
  <c r="Q69" i="19"/>
  <c r="Q70" i="19"/>
  <c r="Q71" i="19"/>
  <c r="Q72" i="19"/>
  <c r="Q73" i="19"/>
  <c r="Q74" i="19"/>
  <c r="Q75" i="19"/>
  <c r="Q76" i="19"/>
  <c r="Q77" i="19"/>
  <c r="Q78" i="19"/>
  <c r="Q79" i="19"/>
  <c r="Q80" i="19"/>
  <c r="Q81" i="19"/>
  <c r="Q82" i="19"/>
  <c r="Q83" i="19"/>
  <c r="Q84" i="19"/>
  <c r="Q85" i="19"/>
  <c r="Q86" i="19"/>
  <c r="Q87" i="19"/>
  <c r="Q88" i="19"/>
  <c r="Q89" i="19"/>
  <c r="Q90" i="19"/>
  <c r="Q91" i="19"/>
  <c r="Q92" i="19"/>
  <c r="Q93" i="19"/>
  <c r="Q94" i="19"/>
  <c r="Q95" i="19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J19" i="24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Y154" i="26"/>
  <c r="Y150" i="26"/>
  <c r="Y142" i="26"/>
  <c r="Y138" i="26"/>
  <c r="Y134" i="26"/>
  <c r="Y123" i="26"/>
  <c r="Y119" i="26"/>
  <c r="Y115" i="26"/>
  <c r="D114" i="26"/>
  <c r="Y113" i="26"/>
  <c r="Y109" i="26"/>
  <c r="D107" i="26"/>
  <c r="C107" i="26"/>
  <c r="Y99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Y72" i="26"/>
  <c r="Y56" i="26"/>
  <c r="Y48" i="26"/>
  <c r="Y40" i="26"/>
  <c r="D9" i="26"/>
  <c r="Y8" i="26"/>
  <c r="S5" i="26"/>
  <c r="T5" i="26"/>
  <c r="V5" i="26"/>
  <c r="M5" i="26"/>
  <c r="N5" i="26"/>
  <c r="O5" i="26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/>
  <c r="D114" i="21"/>
  <c r="C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29" i="21"/>
  <c r="Y28" i="21"/>
  <c r="Y27" i="21"/>
  <c r="Y25" i="21"/>
  <c r="Y24" i="21"/>
  <c r="Y23" i="21"/>
  <c r="Y21" i="21"/>
  <c r="Y20" i="21"/>
  <c r="Y17" i="21"/>
  <c r="Y16" i="21"/>
  <c r="Y14" i="21"/>
  <c r="Y13" i="21"/>
  <c r="Y9" i="21"/>
  <c r="D9" i="21"/>
  <c r="AI5" i="21"/>
  <c r="AE5" i="21"/>
  <c r="AD5" i="21"/>
  <c r="AB5" i="21"/>
  <c r="S5" i="21"/>
  <c r="T5" i="21"/>
  <c r="V5" i="21"/>
  <c r="M5" i="21"/>
  <c r="O5" i="21"/>
  <c r="D107" i="18"/>
  <c r="C107" i="18"/>
  <c r="D9" i="18"/>
  <c r="D107" i="13"/>
  <c r="C107" i="13"/>
  <c r="D9" i="13"/>
  <c r="E39" i="19"/>
  <c r="F39" i="19"/>
  <c r="E40" i="19"/>
  <c r="F40" i="19"/>
  <c r="E41" i="19"/>
  <c r="F41" i="19"/>
  <c r="E42" i="19"/>
  <c r="F42" i="19"/>
  <c r="E43" i="19"/>
  <c r="F43" i="19"/>
  <c r="E44" i="19"/>
  <c r="F44" i="19"/>
  <c r="E45" i="19"/>
  <c r="F45" i="19"/>
  <c r="E46" i="19"/>
  <c r="F46" i="19"/>
  <c r="E38" i="20"/>
  <c r="F38" i="20"/>
  <c r="G38" i="20"/>
  <c r="E39" i="20"/>
  <c r="F39" i="20"/>
  <c r="G39" i="20"/>
  <c r="E40" i="20"/>
  <c r="F40" i="20"/>
  <c r="G40" i="20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Y165" i="13"/>
  <c r="Q165" i="13"/>
  <c r="Y164" i="13"/>
  <c r="Q164" i="13"/>
  <c r="Y163" i="13"/>
  <c r="Q163" i="13"/>
  <c r="Y162" i="13"/>
  <c r="Q162" i="13"/>
  <c r="Y161" i="13"/>
  <c r="Q161" i="13"/>
  <c r="Y160" i="13"/>
  <c r="Q160" i="13"/>
  <c r="Y159" i="13"/>
  <c r="Q159" i="13"/>
  <c r="Y158" i="13"/>
  <c r="Q158" i="13"/>
  <c r="Y157" i="13"/>
  <c r="Q157" i="13"/>
  <c r="Y156" i="13"/>
  <c r="Q156" i="13"/>
  <c r="H91" i="13"/>
  <c r="H86" i="13"/>
  <c r="H84" i="13"/>
  <c r="H83" i="13"/>
  <c r="H82" i="13"/>
  <c r="S5" i="13"/>
  <c r="T5" i="13"/>
  <c r="V5" i="13"/>
  <c r="X5" i="13"/>
  <c r="N5" i="13"/>
  <c r="Y205" i="18"/>
  <c r="Q205" i="18"/>
  <c r="Y204" i="18"/>
  <c r="Q204" i="18"/>
  <c r="Y203" i="18"/>
  <c r="Q203" i="18"/>
  <c r="Y202" i="18"/>
  <c r="Q202" i="18"/>
  <c r="Y201" i="18"/>
  <c r="Q201" i="18"/>
  <c r="Y200" i="18"/>
  <c r="Q200" i="18"/>
  <c r="Y199" i="18"/>
  <c r="Q199" i="18"/>
  <c r="Y198" i="18"/>
  <c r="Q198" i="18"/>
  <c r="Y197" i="18"/>
  <c r="Q197" i="18"/>
  <c r="Y196" i="18"/>
  <c r="Q196" i="18"/>
  <c r="Y195" i="18"/>
  <c r="Q195" i="18"/>
  <c r="Y194" i="18"/>
  <c r="Q194" i="18"/>
  <c r="Y193" i="18"/>
  <c r="Q193" i="18"/>
  <c r="Y192" i="18"/>
  <c r="Q192" i="18"/>
  <c r="Y191" i="18"/>
  <c r="Q191" i="18"/>
  <c r="Y190" i="18"/>
  <c r="Q190" i="18"/>
  <c r="Y189" i="18"/>
  <c r="Q189" i="18"/>
  <c r="Y188" i="18"/>
  <c r="Q188" i="18"/>
  <c r="Y187" i="18"/>
  <c r="Q187" i="18"/>
  <c r="Y186" i="18"/>
  <c r="Q186" i="18"/>
  <c r="Y185" i="18"/>
  <c r="Q185" i="18"/>
  <c r="Y184" i="18"/>
  <c r="Q184" i="18"/>
  <c r="Y183" i="18"/>
  <c r="Q183" i="18"/>
  <c r="Y182" i="18"/>
  <c r="Q182" i="18"/>
  <c r="Y181" i="18"/>
  <c r="Q181" i="18"/>
  <c r="Y180" i="18"/>
  <c r="Q180" i="18"/>
  <c r="Y179" i="18"/>
  <c r="Q179" i="18"/>
  <c r="Y178" i="18"/>
  <c r="Q178" i="18"/>
  <c r="Y177" i="18"/>
  <c r="Q177" i="18"/>
  <c r="Y176" i="18"/>
  <c r="Q176" i="18"/>
  <c r="Y175" i="18"/>
  <c r="Q175" i="18"/>
  <c r="Y174" i="18"/>
  <c r="Q174" i="18"/>
  <c r="Y173" i="18"/>
  <c r="Q173" i="18"/>
  <c r="Y172" i="18"/>
  <c r="Q172" i="18"/>
  <c r="Y171" i="18"/>
  <c r="Q171" i="18"/>
  <c r="Y170" i="18"/>
  <c r="Q170" i="18"/>
  <c r="Y169" i="18"/>
  <c r="Q169" i="18"/>
  <c r="Y168" i="18"/>
  <c r="Q168" i="18"/>
  <c r="Y167" i="18"/>
  <c r="Q167" i="18"/>
  <c r="Y166" i="18"/>
  <c r="Q166" i="18"/>
  <c r="Y165" i="18"/>
  <c r="Q165" i="18"/>
  <c r="Y164" i="18"/>
  <c r="Q164" i="18"/>
  <c r="Y163" i="18"/>
  <c r="Q163" i="18"/>
  <c r="Y162" i="18"/>
  <c r="Q162" i="18"/>
  <c r="Y161" i="18"/>
  <c r="Q161" i="18"/>
  <c r="Y160" i="18"/>
  <c r="Q160" i="18"/>
  <c r="Y159" i="18"/>
  <c r="Q159" i="18"/>
  <c r="Y158" i="18"/>
  <c r="Q158" i="18"/>
  <c r="Y157" i="18"/>
  <c r="Q157" i="18"/>
  <c r="Y156" i="18"/>
  <c r="Q156" i="18"/>
  <c r="Y155" i="18"/>
  <c r="Q155" i="18"/>
  <c r="Y154" i="18"/>
  <c r="Q154" i="18"/>
  <c r="Y153" i="18"/>
  <c r="Q153" i="18"/>
  <c r="Y152" i="18"/>
  <c r="Q152" i="18"/>
  <c r="Y151" i="18"/>
  <c r="Q151" i="18"/>
  <c r="Y150" i="18"/>
  <c r="Q150" i="18"/>
  <c r="Y149" i="18"/>
  <c r="Q149" i="18"/>
  <c r="Y148" i="18"/>
  <c r="Q148" i="18"/>
  <c r="Y147" i="18"/>
  <c r="Q147" i="18"/>
  <c r="Y146" i="18"/>
  <c r="Q146" i="18"/>
  <c r="Y145" i="18"/>
  <c r="Q145" i="18"/>
  <c r="Y144" i="18"/>
  <c r="Q144" i="18"/>
  <c r="Y143" i="18"/>
  <c r="Q143" i="18"/>
  <c r="Y142" i="18"/>
  <c r="Q142" i="18"/>
  <c r="Y141" i="18"/>
  <c r="Q141" i="18"/>
  <c r="Y140" i="18"/>
  <c r="Q140" i="18"/>
  <c r="Y139" i="18"/>
  <c r="Q139" i="18"/>
  <c r="Y138" i="18"/>
  <c r="Q138" i="18"/>
  <c r="Y137" i="18"/>
  <c r="Q137" i="18"/>
  <c r="Y136" i="18"/>
  <c r="Q136" i="18"/>
  <c r="Y135" i="18"/>
  <c r="Y134" i="18"/>
  <c r="Y133" i="18"/>
  <c r="Y132" i="18"/>
  <c r="Y131" i="18"/>
  <c r="Y130" i="18"/>
  <c r="Y129" i="18"/>
  <c r="Y128" i="18"/>
  <c r="Y127" i="18"/>
  <c r="Y126" i="18"/>
  <c r="Y125" i="18"/>
  <c r="Y124" i="18"/>
  <c r="Y123" i="18"/>
  <c r="Y122" i="18"/>
  <c r="Y121" i="18"/>
  <c r="Y120" i="18"/>
  <c r="Y119" i="18"/>
  <c r="Y118" i="18"/>
  <c r="Y117" i="18"/>
  <c r="Y116" i="18"/>
  <c r="Y115" i="18"/>
  <c r="Y114" i="18"/>
  <c r="Y113" i="18"/>
  <c r="Y112" i="18"/>
  <c r="Y111" i="18"/>
  <c r="Y110" i="18"/>
  <c r="Y109" i="18"/>
  <c r="Y108" i="18"/>
  <c r="Y107" i="18"/>
  <c r="Y106" i="18"/>
  <c r="Y105" i="18"/>
  <c r="Y104" i="18"/>
  <c r="Y103" i="18"/>
  <c r="Y102" i="18"/>
  <c r="Y101" i="18"/>
  <c r="Y100" i="18"/>
  <c r="Y99" i="18"/>
  <c r="Y98" i="18"/>
  <c r="Y97" i="18"/>
  <c r="Y96" i="18"/>
  <c r="H93" i="18"/>
  <c r="H92" i="18"/>
  <c r="H91" i="18"/>
  <c r="H90" i="18"/>
  <c r="H89" i="18"/>
  <c r="H88" i="18"/>
  <c r="H87" i="18"/>
  <c r="H86" i="18"/>
  <c r="H85" i="18"/>
  <c r="H84" i="18"/>
  <c r="H83" i="18"/>
  <c r="S5" i="18"/>
  <c r="T5" i="18"/>
  <c r="X5" i="18" s="1"/>
  <c r="Y5" i="18" s="1"/>
  <c r="V5" i="18"/>
  <c r="M5" i="18"/>
  <c r="O5" i="18" s="1"/>
  <c r="N5" i="18"/>
  <c r="F20" i="24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Y93" i="19"/>
  <c r="H93" i="19"/>
  <c r="Y92" i="19"/>
  <c r="H92" i="19"/>
  <c r="Y91" i="19"/>
  <c r="H91" i="19"/>
  <c r="Y90" i="19"/>
  <c r="H90" i="19"/>
  <c r="Y89" i="19"/>
  <c r="H89" i="19"/>
  <c r="Y88" i="19"/>
  <c r="H88" i="19"/>
  <c r="Y87" i="19"/>
  <c r="H87" i="19"/>
  <c r="Y86" i="19"/>
  <c r="H86" i="19"/>
  <c r="Y85" i="19"/>
  <c r="H85" i="19"/>
  <c r="Y84" i="19"/>
  <c r="H84" i="19"/>
  <c r="Y83" i="19"/>
  <c r="H83" i="19"/>
  <c r="Y82" i="19"/>
  <c r="H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D9" i="19"/>
  <c r="S5" i="19"/>
  <c r="T5" i="19"/>
  <c r="V5" i="19"/>
  <c r="M5" i="19"/>
  <c r="N5" i="19"/>
  <c r="O5" i="19"/>
  <c r="K25" i="24"/>
  <c r="L25" i="24"/>
  <c r="M25" i="24"/>
  <c r="N25" i="24"/>
  <c r="O25" i="24"/>
  <c r="P25" i="24"/>
  <c r="Q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Y85" i="20"/>
  <c r="Y84" i="20"/>
  <c r="Y83" i="20"/>
  <c r="Y82" i="20"/>
  <c r="Y81" i="20"/>
  <c r="Y80" i="20"/>
  <c r="Y79" i="20"/>
  <c r="Y78" i="20"/>
  <c r="H94" i="20"/>
  <c r="Y77" i="20"/>
  <c r="H93" i="20"/>
  <c r="Y76" i="20"/>
  <c r="H92" i="20"/>
  <c r="Y75" i="20"/>
  <c r="H91" i="20"/>
  <c r="Y74" i="20"/>
  <c r="H90" i="20"/>
  <c r="Y73" i="20"/>
  <c r="H89" i="20"/>
  <c r="Y72" i="20"/>
  <c r="H88" i="20"/>
  <c r="Y71" i="20"/>
  <c r="H87" i="20"/>
  <c r="Y70" i="20"/>
  <c r="H86" i="20"/>
  <c r="Y69" i="20"/>
  <c r="H85" i="20"/>
  <c r="Y68" i="20"/>
  <c r="H84" i="20"/>
  <c r="Y67" i="20"/>
  <c r="H83" i="20"/>
  <c r="Y66" i="20"/>
  <c r="H82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D9" i="20"/>
  <c r="S5" i="20"/>
  <c r="T5" i="20"/>
  <c r="V5" i="20"/>
  <c r="X5" i="20"/>
  <c r="M5" i="20"/>
  <c r="N5" i="20"/>
  <c r="O5" i="20"/>
  <c r="Y5" i="20"/>
  <c r="G20" i="24"/>
  <c r="E20" i="24"/>
  <c r="I19" i="24"/>
  <c r="O152" i="20"/>
  <c r="O188" i="20"/>
  <c r="O163" i="20"/>
  <c r="O149" i="20"/>
  <c r="O131" i="20"/>
  <c r="O129" i="20"/>
  <c r="O124" i="20"/>
  <c r="O96" i="20"/>
  <c r="O82" i="20"/>
  <c r="O60" i="20"/>
  <c r="M9" i="20"/>
  <c r="O199" i="20"/>
  <c r="O185" i="20"/>
  <c r="O157" i="20"/>
  <c r="O156" i="20"/>
  <c r="O137" i="20"/>
  <c r="O90" i="20"/>
  <c r="O70" i="20"/>
  <c r="O53" i="20"/>
  <c r="L35" i="20"/>
  <c r="M33" i="20"/>
  <c r="L24" i="20"/>
  <c r="L22" i="20"/>
  <c r="L17" i="20"/>
  <c r="L13" i="20"/>
  <c r="L9" i="20"/>
  <c r="O195" i="20"/>
  <c r="O193" i="20"/>
  <c r="O192" i="20"/>
  <c r="O159" i="20"/>
  <c r="O119" i="20"/>
  <c r="O117" i="20"/>
  <c r="O92" i="20"/>
  <c r="O64" i="20"/>
  <c r="O205" i="20"/>
  <c r="K133" i="20"/>
  <c r="O133" i="20"/>
  <c r="K98" i="20"/>
  <c r="O98" i="20"/>
  <c r="O197" i="20"/>
  <c r="O191" i="20"/>
  <c r="O187" i="20"/>
  <c r="O184" i="20"/>
  <c r="O180" i="20"/>
  <c r="O161" i="20"/>
  <c r="O155" i="20"/>
  <c r="O151" i="20"/>
  <c r="O148" i="20"/>
  <c r="O144" i="20"/>
  <c r="O173" i="20"/>
  <c r="O169" i="20"/>
  <c r="O204" i="20"/>
  <c r="O189" i="20"/>
  <c r="O183" i="20"/>
  <c r="O179" i="20"/>
  <c r="O177" i="20"/>
  <c r="O176" i="20"/>
  <c r="O172" i="20"/>
  <c r="O168" i="20"/>
  <c r="O153" i="20"/>
  <c r="O147" i="20"/>
  <c r="O143" i="20"/>
  <c r="O141" i="20"/>
  <c r="O140" i="20"/>
  <c r="O127" i="20"/>
  <c r="O123" i="20"/>
  <c r="O105" i="20"/>
  <c r="K101" i="20"/>
  <c r="O101" i="20"/>
  <c r="K66" i="20"/>
  <c r="O66" i="20"/>
  <c r="M45" i="20"/>
  <c r="M38" i="20"/>
  <c r="O203" i="20"/>
  <c r="O201" i="20"/>
  <c r="O200" i="20"/>
  <c r="O196" i="20"/>
  <c r="O181" i="20"/>
  <c r="O175" i="20"/>
  <c r="O171" i="20"/>
  <c r="O167" i="20"/>
  <c r="O165" i="20"/>
  <c r="O164" i="20"/>
  <c r="O160" i="20"/>
  <c r="O145" i="20"/>
  <c r="O120" i="20"/>
  <c r="M6" i="20"/>
  <c r="M10" i="20"/>
  <c r="M14" i="20"/>
  <c r="M18" i="20"/>
  <c r="M22" i="20"/>
  <c r="M26" i="20"/>
  <c r="M30" i="20"/>
  <c r="M34" i="20"/>
  <c r="M35" i="20"/>
  <c r="M39" i="20"/>
  <c r="M46" i="20"/>
  <c r="M50" i="20"/>
  <c r="M7" i="20"/>
  <c r="M11" i="20"/>
  <c r="M15" i="20"/>
  <c r="M19" i="20"/>
  <c r="M23" i="20"/>
  <c r="M27" i="20"/>
  <c r="M31" i="20"/>
  <c r="M36" i="20"/>
  <c r="M40" i="20"/>
  <c r="M43" i="20"/>
  <c r="M47" i="20"/>
  <c r="M8" i="20"/>
  <c r="M12" i="20"/>
  <c r="M16" i="20"/>
  <c r="M20" i="20"/>
  <c r="M24" i="20"/>
  <c r="M28" i="20"/>
  <c r="M32" i="20"/>
  <c r="M37" i="20"/>
  <c r="M41" i="20"/>
  <c r="M44" i="20"/>
  <c r="M48" i="20"/>
  <c r="K6" i="20"/>
  <c r="J7" i="20"/>
  <c r="O94" i="20"/>
  <c r="O88" i="20"/>
  <c r="O84" i="20"/>
  <c r="O77" i="20"/>
  <c r="O62" i="20"/>
  <c r="O56" i="20"/>
  <c r="O52" i="20"/>
  <c r="O136" i="20"/>
  <c r="O121" i="20"/>
  <c r="O115" i="20"/>
  <c r="O114" i="20"/>
  <c r="O111" i="20"/>
  <c r="O110" i="20"/>
  <c r="O109" i="20"/>
  <c r="O86" i="20"/>
  <c r="O80" i="20"/>
  <c r="O76" i="20"/>
  <c r="O74" i="20"/>
  <c r="O69" i="20"/>
  <c r="O54" i="20"/>
  <c r="O139" i="20"/>
  <c r="O135" i="20"/>
  <c r="O132" i="20"/>
  <c r="O128" i="20"/>
  <c r="O113" i="20"/>
  <c r="O107" i="20"/>
  <c r="O106" i="20"/>
  <c r="O103" i="20"/>
  <c r="O102" i="20"/>
  <c r="O93" i="20"/>
  <c r="O78" i="20"/>
  <c r="O72" i="20"/>
  <c r="O68" i="20"/>
  <c r="O61" i="20"/>
  <c r="L15" i="20"/>
  <c r="L11" i="20"/>
  <c r="O202" i="20"/>
  <c r="O194" i="20"/>
  <c r="O186" i="20"/>
  <c r="O178" i="20"/>
  <c r="O170" i="20"/>
  <c r="O162" i="20"/>
  <c r="O154" i="20"/>
  <c r="O146" i="20"/>
  <c r="O138" i="20"/>
  <c r="O130" i="20"/>
  <c r="O122" i="20"/>
  <c r="O116" i="20"/>
  <c r="O108" i="20"/>
  <c r="O100" i="20"/>
  <c r="O95" i="20"/>
  <c r="O87" i="20"/>
  <c r="O79" i="20"/>
  <c r="O71" i="20"/>
  <c r="O63" i="20"/>
  <c r="O55" i="20"/>
  <c r="U46" i="20"/>
  <c r="U41" i="20"/>
  <c r="V37" i="20"/>
  <c r="V36" i="20"/>
  <c r="U33" i="20"/>
  <c r="V30" i="20"/>
  <c r="U26" i="20"/>
  <c r="V25" i="20"/>
  <c r="V19" i="20"/>
  <c r="V18" i="20"/>
  <c r="U14" i="20"/>
  <c r="V9" i="20"/>
  <c r="V8" i="20"/>
  <c r="O198" i="20"/>
  <c r="O190" i="20"/>
  <c r="O182" i="20"/>
  <c r="O174" i="20"/>
  <c r="O166" i="20"/>
  <c r="O158" i="20"/>
  <c r="O150" i="20"/>
  <c r="O142" i="20"/>
  <c r="O134" i="20"/>
  <c r="O126" i="20"/>
  <c r="O118" i="20"/>
  <c r="O112" i="20"/>
  <c r="O104" i="20"/>
  <c r="V48" i="20"/>
  <c r="V47" i="20"/>
  <c r="U44" i="20"/>
  <c r="V38" i="20"/>
  <c r="U35" i="20"/>
  <c r="U31" i="20"/>
  <c r="U29" i="20"/>
  <c r="V28" i="20"/>
  <c r="V27" i="20"/>
  <c r="U24" i="20"/>
  <c r="U22" i="20"/>
  <c r="U17" i="20"/>
  <c r="V16" i="20"/>
  <c r="U12" i="20"/>
  <c r="U7" i="20"/>
  <c r="V6" i="20"/>
  <c r="X198" i="20"/>
  <c r="X192" i="20"/>
  <c r="X166" i="20"/>
  <c r="X160" i="20"/>
  <c r="X134" i="20"/>
  <c r="X128" i="20"/>
  <c r="O97" i="20"/>
  <c r="O89" i="20"/>
  <c r="O81" i="20"/>
  <c r="O73" i="20"/>
  <c r="O65" i="20"/>
  <c r="O57" i="20"/>
  <c r="X175" i="20"/>
  <c r="X143" i="20"/>
  <c r="O99" i="20"/>
  <c r="O91" i="20"/>
  <c r="O83" i="20"/>
  <c r="O75" i="20"/>
  <c r="O67" i="20"/>
  <c r="O59" i="20"/>
  <c r="O51" i="20"/>
  <c r="X202" i="20"/>
  <c r="X196" i="20"/>
  <c r="X186" i="20"/>
  <c r="X180" i="20"/>
  <c r="X170" i="20"/>
  <c r="X164" i="20"/>
  <c r="X154" i="20"/>
  <c r="X148" i="20"/>
  <c r="X138" i="20"/>
  <c r="X132" i="20"/>
  <c r="X122" i="20"/>
  <c r="X117" i="20"/>
  <c r="X113" i="20"/>
  <c r="X109" i="20"/>
  <c r="X105" i="20"/>
  <c r="X101" i="20"/>
  <c r="X97" i="20"/>
  <c r="X93" i="20"/>
  <c r="X89" i="20"/>
  <c r="X85" i="20"/>
  <c r="X81" i="20"/>
  <c r="X77" i="20"/>
  <c r="X73" i="20"/>
  <c r="X69" i="20"/>
  <c r="X65" i="20"/>
  <c r="X61" i="20"/>
  <c r="X57" i="20"/>
  <c r="X53" i="20"/>
  <c r="X48" i="20"/>
  <c r="X44" i="20"/>
  <c r="X41" i="20"/>
  <c r="X36" i="20"/>
  <c r="X33" i="20"/>
  <c r="X31" i="20"/>
  <c r="X10" i="20"/>
  <c r="X200" i="20"/>
  <c r="X190" i="20"/>
  <c r="X184" i="20"/>
  <c r="X174" i="20"/>
  <c r="X168" i="20"/>
  <c r="X158" i="20"/>
  <c r="X152" i="20"/>
  <c r="X142" i="20"/>
  <c r="X136" i="20"/>
  <c r="X126" i="20"/>
  <c r="X120" i="20"/>
  <c r="X116" i="20"/>
  <c r="X112" i="20"/>
  <c r="X108" i="20"/>
  <c r="X104" i="20"/>
  <c r="X100" i="20"/>
  <c r="X96" i="20"/>
  <c r="X92" i="20"/>
  <c r="X88" i="20"/>
  <c r="X84" i="20"/>
  <c r="X80" i="20"/>
  <c r="X76" i="20"/>
  <c r="X72" i="20"/>
  <c r="X68" i="20"/>
  <c r="X64" i="20"/>
  <c r="X60" i="20"/>
  <c r="X56" i="20"/>
  <c r="X52" i="20"/>
  <c r="U49" i="20"/>
  <c r="X46" i="20"/>
  <c r="U43" i="20"/>
  <c r="X43" i="20"/>
  <c r="U40" i="20"/>
  <c r="X38" i="20"/>
  <c r="X35" i="20"/>
  <c r="X29" i="20"/>
  <c r="U28" i="20"/>
  <c r="X26" i="20"/>
  <c r="U25" i="20"/>
  <c r="X22" i="20"/>
  <c r="U19" i="20"/>
  <c r="U16" i="20"/>
  <c r="X14" i="20"/>
  <c r="X12" i="20"/>
  <c r="U9" i="20"/>
  <c r="X7" i="20"/>
  <c r="X204" i="20"/>
  <c r="X194" i="20"/>
  <c r="X188" i="20"/>
  <c r="X178" i="20"/>
  <c r="X172" i="20"/>
  <c r="X162" i="20"/>
  <c r="X156" i="20"/>
  <c r="X146" i="20"/>
  <c r="X140" i="20"/>
  <c r="X130" i="20"/>
  <c r="X124" i="20"/>
  <c r="X115" i="20"/>
  <c r="X111" i="20"/>
  <c r="X107" i="20"/>
  <c r="X103" i="20"/>
  <c r="X99" i="20"/>
  <c r="X95" i="20"/>
  <c r="X91" i="20"/>
  <c r="X87" i="20"/>
  <c r="X83" i="20"/>
  <c r="X79" i="20"/>
  <c r="X75" i="20"/>
  <c r="X71" i="20"/>
  <c r="X67" i="20"/>
  <c r="X63" i="20"/>
  <c r="X59" i="20"/>
  <c r="X55" i="20"/>
  <c r="X51" i="20"/>
  <c r="U50" i="20"/>
  <c r="X50" i="20"/>
  <c r="X49" i="20"/>
  <c r="U45" i="20"/>
  <c r="X45" i="20"/>
  <c r="U42" i="20"/>
  <c r="X42" i="20"/>
  <c r="U39" i="20"/>
  <c r="X39" i="20"/>
  <c r="U37" i="20"/>
  <c r="X37" i="20"/>
  <c r="U34" i="20"/>
  <c r="X34" i="20"/>
  <c r="U32" i="20"/>
  <c r="X32" i="20"/>
  <c r="U30" i="20"/>
  <c r="X30" i="20"/>
  <c r="X28" i="20"/>
  <c r="U27" i="20"/>
  <c r="X27" i="20"/>
  <c r="X25" i="20"/>
  <c r="V23" i="20"/>
  <c r="X23" i="20"/>
  <c r="U21" i="20"/>
  <c r="X21" i="20"/>
  <c r="V20" i="20"/>
  <c r="X20" i="20"/>
  <c r="X19" i="20"/>
  <c r="U18" i="20"/>
  <c r="X18" i="20"/>
  <c r="X16" i="20"/>
  <c r="V15" i="20"/>
  <c r="X15" i="20"/>
  <c r="V13" i="20"/>
  <c r="X13" i="20"/>
  <c r="U11" i="20"/>
  <c r="X11" i="20"/>
  <c r="U8" i="20"/>
  <c r="X8" i="20"/>
  <c r="Y12" i="21"/>
  <c r="X5" i="21"/>
  <c r="Y5" i="21"/>
  <c r="T147" i="21"/>
  <c r="X147" i="21"/>
  <c r="AF8" i="21"/>
  <c r="AI7" i="21"/>
  <c r="X204" i="21"/>
  <c r="X200" i="21"/>
  <c r="X196" i="21"/>
  <c r="X192" i="21"/>
  <c r="X188" i="21"/>
  <c r="X184" i="21"/>
  <c r="X180" i="21"/>
  <c r="X176" i="21"/>
  <c r="X172" i="21"/>
  <c r="X168" i="21"/>
  <c r="X164" i="21"/>
  <c r="X160" i="21"/>
  <c r="X156" i="21"/>
  <c r="X152" i="21"/>
  <c r="X148" i="21"/>
  <c r="X142" i="21"/>
  <c r="X134" i="21"/>
  <c r="X126" i="21"/>
  <c r="X118" i="21"/>
  <c r="X110" i="21"/>
  <c r="X102" i="21"/>
  <c r="X94" i="21"/>
  <c r="X86" i="21"/>
  <c r="X78" i="21"/>
  <c r="X70" i="21"/>
  <c r="X62" i="21"/>
  <c r="X54" i="21"/>
  <c r="X46" i="21"/>
  <c r="X38" i="21"/>
  <c r="T18" i="21"/>
  <c r="X18" i="21"/>
  <c r="Y18" i="21"/>
  <c r="T22" i="21"/>
  <c r="X22" i="21"/>
  <c r="Y22" i="21"/>
  <c r="X15" i="21"/>
  <c r="Y15" i="21"/>
  <c r="X5" i="26"/>
  <c r="Y5" i="26"/>
  <c r="X140" i="26"/>
  <c r="Y140" i="26"/>
  <c r="X124" i="26"/>
  <c r="Y124" i="26"/>
  <c r="X108" i="26"/>
  <c r="Y108" i="26"/>
  <c r="X92" i="26"/>
  <c r="Y92" i="26"/>
  <c r="X76" i="26"/>
  <c r="Y76" i="26"/>
  <c r="X144" i="26"/>
  <c r="Y144" i="26"/>
  <c r="X128" i="26"/>
  <c r="Y128" i="26"/>
  <c r="X112" i="26"/>
  <c r="Y112" i="26"/>
  <c r="X88" i="26"/>
  <c r="Y88" i="26"/>
  <c r="T6" i="26"/>
  <c r="X6" i="26"/>
  <c r="T78" i="26"/>
  <c r="X78" i="26"/>
  <c r="Y78" i="26"/>
  <c r="S98" i="26"/>
  <c r="S94" i="26"/>
  <c r="S90" i="26"/>
  <c r="S86" i="26"/>
  <c r="S82" i="26"/>
  <c r="X68" i="26"/>
  <c r="Y68" i="26"/>
  <c r="X60" i="26"/>
  <c r="Y60" i="26"/>
  <c r="X52" i="26"/>
  <c r="Y52" i="26"/>
  <c r="X44" i="26"/>
  <c r="Y44" i="26"/>
  <c r="X36" i="26"/>
  <c r="Y36" i="26"/>
  <c r="X28" i="26"/>
  <c r="Y28" i="26"/>
  <c r="X20" i="26"/>
  <c r="Y20" i="26"/>
  <c r="X12" i="26"/>
  <c r="Y12" i="26"/>
  <c r="AF6" i="26"/>
  <c r="AH6" i="26"/>
  <c r="AH7" i="26"/>
  <c r="AH8" i="26"/>
  <c r="AH9" i="26"/>
  <c r="AH10" i="26"/>
  <c r="AH11" i="26"/>
  <c r="AH12" i="26"/>
  <c r="AH13" i="26"/>
  <c r="AH14" i="26"/>
  <c r="AH15" i="26"/>
  <c r="AH16" i="26"/>
  <c r="AH17" i="26"/>
  <c r="AH18" i="26"/>
  <c r="AH19" i="26"/>
  <c r="AH20" i="26"/>
  <c r="AH21" i="26"/>
  <c r="AH22" i="26"/>
  <c r="AH23" i="26"/>
  <c r="AH24" i="26"/>
  <c r="AH25" i="26"/>
  <c r="AH26" i="26"/>
  <c r="AH27" i="26"/>
  <c r="AH28" i="26"/>
  <c r="AH29" i="26"/>
  <c r="AH30" i="26"/>
  <c r="AH31" i="26"/>
  <c r="AH32" i="26"/>
  <c r="AH33" i="26"/>
  <c r="AH34" i="26"/>
  <c r="AH35" i="26"/>
  <c r="AH36" i="26"/>
  <c r="AH37" i="26"/>
  <c r="AH38" i="26"/>
  <c r="AH39" i="26"/>
  <c r="AH40" i="26"/>
  <c r="AH41" i="26"/>
  <c r="AH42" i="26"/>
  <c r="AH43" i="26"/>
  <c r="AH44" i="26"/>
  <c r="AH45" i="26"/>
  <c r="AH46" i="26"/>
  <c r="AH47" i="26"/>
  <c r="AH48" i="26"/>
  <c r="AH49" i="26"/>
  <c r="AH50" i="26"/>
  <c r="AH51" i="26"/>
  <c r="AH52" i="26"/>
  <c r="AH53" i="26"/>
  <c r="AH54" i="26"/>
  <c r="AH55" i="26"/>
  <c r="AH56" i="26"/>
  <c r="AH57" i="26"/>
  <c r="AH58" i="26"/>
  <c r="AH59" i="26"/>
  <c r="AH60" i="26"/>
  <c r="AH61" i="26"/>
  <c r="AH62" i="26"/>
  <c r="AH63" i="26"/>
  <c r="AH64" i="26"/>
  <c r="AH65" i="26"/>
  <c r="AH66" i="26"/>
  <c r="AH67" i="26"/>
  <c r="AH68" i="26"/>
  <c r="AH69" i="26"/>
  <c r="AH70" i="26"/>
  <c r="AH71" i="26"/>
  <c r="AH72" i="26"/>
  <c r="AH73" i="26"/>
  <c r="AH74" i="26"/>
  <c r="AH75" i="26"/>
  <c r="AH76" i="26"/>
  <c r="AH77" i="26"/>
  <c r="AH78" i="26"/>
  <c r="AH79" i="26"/>
  <c r="AH80" i="26"/>
  <c r="AH81" i="26"/>
  <c r="AH82" i="26"/>
  <c r="AH83" i="26"/>
  <c r="AH84" i="26"/>
  <c r="AH85" i="26"/>
  <c r="AH86" i="26"/>
  <c r="AH87" i="26"/>
  <c r="AH88" i="26"/>
  <c r="AH89" i="26"/>
  <c r="AH90" i="26"/>
  <c r="AH91" i="26"/>
  <c r="AH92" i="26"/>
  <c r="AH93" i="26"/>
  <c r="AH94" i="26"/>
  <c r="AH95" i="26"/>
  <c r="AH96" i="26"/>
  <c r="AH97" i="26"/>
  <c r="AH98" i="26"/>
  <c r="AH99" i="26"/>
  <c r="AH100" i="26"/>
  <c r="AH101" i="26"/>
  <c r="AH102" i="26"/>
  <c r="AH103" i="26"/>
  <c r="AH104" i="26"/>
  <c r="AH105" i="26"/>
  <c r="AH106" i="26"/>
  <c r="AH107" i="26"/>
  <c r="AH108" i="26"/>
  <c r="AH109" i="26"/>
  <c r="AH110" i="26"/>
  <c r="AH111" i="26"/>
  <c r="AH112" i="26"/>
  <c r="AH113" i="26"/>
  <c r="AH114" i="26"/>
  <c r="AH115" i="26"/>
  <c r="AH116" i="26"/>
  <c r="AH117" i="26"/>
  <c r="AH118" i="26"/>
  <c r="AH119" i="26"/>
  <c r="AH120" i="26"/>
  <c r="AH121" i="26"/>
  <c r="AH122" i="26"/>
  <c r="AH123" i="26"/>
  <c r="AH124" i="26"/>
  <c r="AH125" i="26"/>
  <c r="AH126" i="26"/>
  <c r="AH127" i="26"/>
  <c r="AH128" i="26"/>
  <c r="AH129" i="26"/>
  <c r="AH130" i="26"/>
  <c r="AH131" i="26"/>
  <c r="AH132" i="26"/>
  <c r="AH133" i="26"/>
  <c r="AH134" i="26"/>
  <c r="AH135" i="26"/>
  <c r="AH136" i="26"/>
  <c r="AH137" i="26"/>
  <c r="AH138" i="26"/>
  <c r="AH139" i="26"/>
  <c r="AH140" i="26"/>
  <c r="AH141" i="26"/>
  <c r="AH142" i="26"/>
  <c r="AH143" i="26"/>
  <c r="AH144" i="26"/>
  <c r="AH145" i="26"/>
  <c r="AH146" i="26"/>
  <c r="AH147" i="26"/>
  <c r="AH148" i="26"/>
  <c r="AH149" i="26"/>
  <c r="AH150" i="26"/>
  <c r="AH151" i="26"/>
  <c r="AH152" i="26"/>
  <c r="AH153" i="26"/>
  <c r="AH154" i="26"/>
  <c r="AH155" i="26"/>
  <c r="AG6" i="26"/>
  <c r="AG7" i="26"/>
  <c r="AG8" i="26"/>
  <c r="AG9" i="26"/>
  <c r="AG10" i="26"/>
  <c r="AG11" i="26"/>
  <c r="AG12" i="26"/>
  <c r="AG13" i="26"/>
  <c r="AG14" i="26"/>
  <c r="AG15" i="26"/>
  <c r="AG16" i="26"/>
  <c r="AG17" i="26"/>
  <c r="AG18" i="26"/>
  <c r="AG19" i="26"/>
  <c r="AG20" i="26"/>
  <c r="AG21" i="26"/>
  <c r="AG22" i="26"/>
  <c r="AG23" i="26"/>
  <c r="AG24" i="26"/>
  <c r="AG25" i="26"/>
  <c r="AG26" i="26"/>
  <c r="AG27" i="26"/>
  <c r="AG28" i="26"/>
  <c r="AG29" i="26"/>
  <c r="AG30" i="26"/>
  <c r="AG31" i="26"/>
  <c r="AG32" i="26"/>
  <c r="AG33" i="26"/>
  <c r="AG34" i="26"/>
  <c r="AG35" i="26"/>
  <c r="AG36" i="26"/>
  <c r="AG37" i="26"/>
  <c r="AG38" i="26"/>
  <c r="AG39" i="26"/>
  <c r="AG40" i="26"/>
  <c r="AG41" i="26"/>
  <c r="AG42" i="26"/>
  <c r="AG43" i="26"/>
  <c r="AG44" i="26"/>
  <c r="AG45" i="26"/>
  <c r="AG46" i="26"/>
  <c r="AG47" i="26"/>
  <c r="AG48" i="26"/>
  <c r="AG49" i="26"/>
  <c r="AG50" i="26"/>
  <c r="AG51" i="26"/>
  <c r="AG52" i="26"/>
  <c r="AG53" i="26"/>
  <c r="AG54" i="26"/>
  <c r="AG55" i="26"/>
  <c r="AG56" i="26"/>
  <c r="AG57" i="26"/>
  <c r="AG58" i="26"/>
  <c r="AG59" i="26"/>
  <c r="AG60" i="26"/>
  <c r="AG61" i="26"/>
  <c r="AG62" i="26"/>
  <c r="AG63" i="26"/>
  <c r="AG64" i="26"/>
  <c r="AG65" i="26"/>
  <c r="AG66" i="26"/>
  <c r="AG67" i="26"/>
  <c r="AG68" i="26"/>
  <c r="AG69" i="26"/>
  <c r="AG70" i="26"/>
  <c r="AG71" i="26"/>
  <c r="AG72" i="26"/>
  <c r="AG73" i="26"/>
  <c r="AG74" i="26"/>
  <c r="AG75" i="26"/>
  <c r="AG76" i="26"/>
  <c r="AG77" i="26"/>
  <c r="AG78" i="26"/>
  <c r="AG79" i="26"/>
  <c r="AG80" i="26"/>
  <c r="AG81" i="26"/>
  <c r="AG82" i="26"/>
  <c r="AG83" i="26"/>
  <c r="AG84" i="26"/>
  <c r="AG85" i="26"/>
  <c r="AG86" i="26"/>
  <c r="AG87" i="26"/>
  <c r="AG88" i="26"/>
  <c r="AG89" i="26"/>
  <c r="AG90" i="26"/>
  <c r="AG91" i="26"/>
  <c r="AG92" i="26"/>
  <c r="AG93" i="26"/>
  <c r="AG94" i="26"/>
  <c r="AG95" i="26"/>
  <c r="AG96" i="26"/>
  <c r="AG97" i="26"/>
  <c r="AG98" i="26"/>
  <c r="AG99" i="26"/>
  <c r="AG100" i="26"/>
  <c r="AG101" i="26"/>
  <c r="AG102" i="26"/>
  <c r="AG103" i="26"/>
  <c r="AG104" i="26"/>
  <c r="AG105" i="26"/>
  <c r="AG106" i="26"/>
  <c r="AG107" i="26"/>
  <c r="AG108" i="26"/>
  <c r="AG109" i="26"/>
  <c r="AG110" i="26"/>
  <c r="AG111" i="26"/>
  <c r="AG112" i="26"/>
  <c r="AG113" i="26"/>
  <c r="AG114" i="26"/>
  <c r="AG115" i="26"/>
  <c r="AG116" i="26"/>
  <c r="AG117" i="26"/>
  <c r="AG118" i="26"/>
  <c r="AG119" i="26"/>
  <c r="AG120" i="26"/>
  <c r="AG121" i="26"/>
  <c r="AG122" i="26"/>
  <c r="AG123" i="26"/>
  <c r="AG124" i="26"/>
  <c r="AG125" i="26"/>
  <c r="AG126" i="26"/>
  <c r="AG127" i="26"/>
  <c r="AG128" i="26"/>
  <c r="AG129" i="26"/>
  <c r="AG130" i="26"/>
  <c r="AG131" i="26"/>
  <c r="AG132" i="26"/>
  <c r="AG133" i="26"/>
  <c r="AG134" i="26"/>
  <c r="AG135" i="26"/>
  <c r="AG136" i="26"/>
  <c r="AG137" i="26"/>
  <c r="AG138" i="26"/>
  <c r="AG139" i="26"/>
  <c r="AG140" i="26"/>
  <c r="AG141" i="26"/>
  <c r="AG142" i="26"/>
  <c r="AG143" i="26"/>
  <c r="AG144" i="26"/>
  <c r="AG145" i="26"/>
  <c r="AG146" i="26"/>
  <c r="AG147" i="26"/>
  <c r="AG148" i="26"/>
  <c r="AG149" i="26"/>
  <c r="AG150" i="26"/>
  <c r="AG151" i="26"/>
  <c r="AG152" i="26"/>
  <c r="AG153" i="26"/>
  <c r="AG154" i="26"/>
  <c r="AG155" i="26"/>
  <c r="S7" i="26"/>
  <c r="S11" i="26"/>
  <c r="S15" i="26"/>
  <c r="S19" i="26"/>
  <c r="S23" i="26"/>
  <c r="S27" i="26"/>
  <c r="S31" i="26"/>
  <c r="S35" i="26"/>
  <c r="S39" i="26"/>
  <c r="S43" i="26"/>
  <c r="S47" i="26"/>
  <c r="S51" i="26"/>
  <c r="S55" i="26"/>
  <c r="S59" i="26"/>
  <c r="S63" i="26"/>
  <c r="S67" i="26"/>
  <c r="S71" i="26"/>
  <c r="S75" i="26"/>
  <c r="S10" i="26"/>
  <c r="S14" i="26"/>
  <c r="S18" i="26"/>
  <c r="S22" i="26"/>
  <c r="S26" i="26"/>
  <c r="S30" i="26"/>
  <c r="S34" i="26"/>
  <c r="S38" i="26"/>
  <c r="S42" i="26"/>
  <c r="S46" i="26"/>
  <c r="S50" i="26"/>
  <c r="S54" i="26"/>
  <c r="S58" i="26"/>
  <c r="S62" i="26"/>
  <c r="S66" i="26"/>
  <c r="S70" i="26"/>
  <c r="S74" i="26"/>
  <c r="T17" i="20"/>
  <c r="X17" i="20"/>
  <c r="X205" i="20"/>
  <c r="X201" i="20"/>
  <c r="X197" i="20"/>
  <c r="X193" i="20"/>
  <c r="X189" i="20"/>
  <c r="X185" i="20"/>
  <c r="X181" i="20"/>
  <c r="X177" i="20"/>
  <c r="X173" i="20"/>
  <c r="X169" i="20"/>
  <c r="X165" i="20"/>
  <c r="X161" i="20"/>
  <c r="X157" i="20"/>
  <c r="X153" i="20"/>
  <c r="X149" i="20"/>
  <c r="X145" i="20"/>
  <c r="X141" i="20"/>
  <c r="X137" i="20"/>
  <c r="X133" i="20"/>
  <c r="X129" i="20"/>
  <c r="X125" i="20"/>
  <c r="X121" i="20"/>
  <c r="T6" i="20"/>
  <c r="X6" i="20"/>
  <c r="X24" i="20"/>
  <c r="AF7" i="20"/>
  <c r="X47" i="20"/>
  <c r="X40" i="20"/>
  <c r="X9" i="20"/>
  <c r="AH6" i="20"/>
  <c r="AH7" i="20"/>
  <c r="AH8" i="20"/>
  <c r="AH9" i="20"/>
  <c r="AH10" i="20"/>
  <c r="AH11" i="20"/>
  <c r="AH12" i="20"/>
  <c r="AH13" i="20"/>
  <c r="AH14" i="20"/>
  <c r="AH15" i="20"/>
  <c r="AH16" i="20"/>
  <c r="AH17" i="20"/>
  <c r="AH18" i="20"/>
  <c r="AH19" i="20"/>
  <c r="AH20" i="20"/>
  <c r="AH21" i="20"/>
  <c r="AH22" i="20"/>
  <c r="AH23" i="20"/>
  <c r="AH24" i="20"/>
  <c r="AH25" i="20"/>
  <c r="AH26" i="20"/>
  <c r="AH27" i="20"/>
  <c r="AH28" i="20"/>
  <c r="AH29" i="20"/>
  <c r="AH30" i="20"/>
  <c r="AH31" i="20"/>
  <c r="AH32" i="20"/>
  <c r="AH33" i="20"/>
  <c r="AH34" i="20"/>
  <c r="AH35" i="20"/>
  <c r="AH36" i="20"/>
  <c r="AH37" i="20"/>
  <c r="AH38" i="20"/>
  <c r="AH39" i="20"/>
  <c r="AH40" i="20"/>
  <c r="AH41" i="20"/>
  <c r="AH42" i="20"/>
  <c r="AH43" i="20"/>
  <c r="AH44" i="20"/>
  <c r="AH45" i="20"/>
  <c r="AH46" i="20"/>
  <c r="AH47" i="20"/>
  <c r="AH48" i="20"/>
  <c r="AH49" i="20"/>
  <c r="AH50" i="20"/>
  <c r="AT32" i="19"/>
  <c r="AS32" i="19"/>
  <c r="AS28" i="19"/>
  <c r="AR27" i="19"/>
  <c r="AR23" i="19"/>
  <c r="AR19" i="19"/>
  <c r="AS24" i="19"/>
  <c r="AS16" i="19"/>
  <c r="AQ20" i="19"/>
  <c r="AQ12" i="19"/>
  <c r="AQ8" i="19"/>
  <c r="AT28" i="19"/>
  <c r="AT24" i="19"/>
  <c r="AT31" i="19"/>
  <c r="AR11" i="19"/>
  <c r="AQ11" i="19"/>
  <c r="AR35" i="19"/>
  <c r="AS35" i="19"/>
  <c r="AS15" i="19"/>
  <c r="AQ31" i="19"/>
  <c r="AQ7" i="19"/>
  <c r="AT7" i="19"/>
  <c r="AR31" i="19"/>
  <c r="AT27" i="19"/>
  <c r="AT23" i="19"/>
  <c r="AT19" i="19"/>
  <c r="AR15" i="19"/>
  <c r="AT11" i="19"/>
  <c r="AR7" i="19"/>
  <c r="AQ35" i="19"/>
  <c r="AQ25" i="19"/>
  <c r="AS21" i="19"/>
  <c r="AS13" i="19"/>
  <c r="AS9" i="19"/>
  <c r="AT35" i="19"/>
  <c r="AS27" i="19"/>
  <c r="AS23" i="19"/>
  <c r="AS19" i="19"/>
  <c r="AT15" i="19"/>
  <c r="AQ15" i="19"/>
  <c r="AS11" i="19"/>
  <c r="AQ32" i="19"/>
  <c r="AS31" i="19"/>
  <c r="AQ27" i="19"/>
  <c r="AQ23" i="19"/>
  <c r="AQ19" i="19"/>
  <c r="AS7" i="19"/>
  <c r="AS33" i="19"/>
  <c r="AS29" i="19"/>
  <c r="AS17" i="19"/>
  <c r="AQ33" i="19"/>
  <c r="AR32" i="19"/>
  <c r="AQ29" i="19"/>
  <c r="AR28" i="19"/>
  <c r="AR24" i="19"/>
  <c r="AS20" i="19"/>
  <c r="AQ17" i="19"/>
  <c r="AS8" i="19"/>
  <c r="AT33" i="19"/>
  <c r="AT29" i="19"/>
  <c r="AQ28" i="19"/>
  <c r="AQ24" i="19"/>
  <c r="AQ16" i="19"/>
  <c r="AS12" i="19"/>
  <c r="AT20" i="18"/>
  <c r="AR20" i="18"/>
  <c r="AQ20" i="18"/>
  <c r="AT25" i="19"/>
  <c r="AR25" i="19"/>
  <c r="AQ21" i="19"/>
  <c r="AQ13" i="19"/>
  <c r="AQ9" i="19"/>
  <c r="AR33" i="19"/>
  <c r="AR29" i="19"/>
  <c r="AS25" i="19"/>
  <c r="G37" i="19"/>
  <c r="AR21" i="19"/>
  <c r="AT21" i="19"/>
  <c r="AR17" i="19"/>
  <c r="AT17" i="19"/>
  <c r="AR13" i="19"/>
  <c r="AT13" i="19"/>
  <c r="AR9" i="19"/>
  <c r="AT9" i="19"/>
  <c r="AR6" i="19"/>
  <c r="AT6" i="19"/>
  <c r="AQ6" i="19"/>
  <c r="AR20" i="19"/>
  <c r="AT20" i="19"/>
  <c r="AR16" i="19"/>
  <c r="AT16" i="19"/>
  <c r="AR12" i="19"/>
  <c r="AT12" i="19"/>
  <c r="AR8" i="19"/>
  <c r="AT8" i="19"/>
  <c r="AS6" i="19"/>
  <c r="AD5" i="19"/>
  <c r="AE49" i="19"/>
  <c r="AE41" i="19"/>
  <c r="AE37" i="19"/>
  <c r="AD50" i="19"/>
  <c r="AD46" i="19"/>
  <c r="AD42" i="19"/>
  <c r="AD38" i="19"/>
  <c r="AB49" i="19"/>
  <c r="AB47" i="19"/>
  <c r="AB43" i="19"/>
  <c r="AB41" i="19"/>
  <c r="AB39" i="19"/>
  <c r="AB37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E5" i="19"/>
  <c r="AE48" i="19"/>
  <c r="AE44" i="19"/>
  <c r="AE36" i="19"/>
  <c r="AD49" i="19"/>
  <c r="AD41" i="19"/>
  <c r="AD37" i="19"/>
  <c r="AC50" i="19"/>
  <c r="AC48" i="19"/>
  <c r="AC46" i="19"/>
  <c r="AC44" i="19"/>
  <c r="AC42" i="19"/>
  <c r="AC38" i="19"/>
  <c r="AC36" i="19"/>
  <c r="AD51" i="19"/>
  <c r="AD52" i="19"/>
  <c r="AD53" i="19"/>
  <c r="AD54" i="19"/>
  <c r="AD55" i="19"/>
  <c r="AD56" i="19"/>
  <c r="AD57" i="19"/>
  <c r="AD58" i="19"/>
  <c r="AD59" i="19"/>
  <c r="AD60" i="19"/>
  <c r="AD61" i="19"/>
  <c r="AD62" i="19"/>
  <c r="AD63" i="19"/>
  <c r="AD64" i="19"/>
  <c r="AD65" i="19"/>
  <c r="AB5" i="19"/>
  <c r="AE47" i="19"/>
  <c r="AE43" i="19"/>
  <c r="AE39" i="19"/>
  <c r="AD48" i="19"/>
  <c r="AD44" i="19"/>
  <c r="AD36" i="19"/>
  <c r="AB50" i="19"/>
  <c r="AB48" i="19"/>
  <c r="AB46" i="19"/>
  <c r="AB44" i="19"/>
  <c r="AB42" i="19"/>
  <c r="AB38" i="19"/>
  <c r="AB36" i="19"/>
  <c r="AE51" i="19"/>
  <c r="AE52" i="19"/>
  <c r="AE53" i="19"/>
  <c r="AE54" i="19"/>
  <c r="AE55" i="19"/>
  <c r="AE56" i="19"/>
  <c r="AE57" i="19"/>
  <c r="AE58" i="19"/>
  <c r="AE59" i="19"/>
  <c r="AE60" i="19"/>
  <c r="AE61" i="19"/>
  <c r="AE62" i="19"/>
  <c r="AE63" i="19"/>
  <c r="AE64" i="19"/>
  <c r="X5" i="19"/>
  <c r="Y5" i="19"/>
  <c r="AS15" i="18"/>
  <c r="AT15" i="18"/>
  <c r="AR15" i="18"/>
  <c r="M5" i="13"/>
  <c r="O5" i="13"/>
  <c r="Y5" i="13"/>
  <c r="AC47" i="13"/>
  <c r="AC63" i="13"/>
  <c r="AE47" i="13"/>
  <c r="AB55" i="13"/>
  <c r="AD47" i="13"/>
  <c r="AC55" i="13"/>
  <c r="AD55" i="13"/>
  <c r="AE63" i="13"/>
  <c r="H93" i="13"/>
  <c r="H92" i="13"/>
  <c r="H90" i="13"/>
  <c r="O6" i="20"/>
  <c r="J8" i="20"/>
  <c r="K7" i="20"/>
  <c r="O7" i="20"/>
  <c r="Y7" i="20"/>
  <c r="C114" i="20"/>
  <c r="AI8" i="21"/>
  <c r="AF9" i="21"/>
  <c r="C113" i="21"/>
  <c r="E113" i="21"/>
  <c r="C127" i="21"/>
  <c r="Y6" i="26"/>
  <c r="T62" i="26"/>
  <c r="X62" i="26"/>
  <c r="Y62" i="26"/>
  <c r="T46" i="26"/>
  <c r="X46" i="26"/>
  <c r="Y46" i="26"/>
  <c r="T30" i="26"/>
  <c r="X30" i="26"/>
  <c r="Y30" i="26"/>
  <c r="T14" i="26"/>
  <c r="X14" i="26"/>
  <c r="Y14" i="26"/>
  <c r="T67" i="26"/>
  <c r="X67" i="26"/>
  <c r="Y67" i="26"/>
  <c r="T51" i="26"/>
  <c r="X51" i="26"/>
  <c r="Y51" i="26"/>
  <c r="T35" i="26"/>
  <c r="X35" i="26"/>
  <c r="T19" i="26"/>
  <c r="X19" i="26"/>
  <c r="Y19" i="26"/>
  <c r="T74" i="26"/>
  <c r="X74" i="26"/>
  <c r="Y74" i="26"/>
  <c r="T58" i="26"/>
  <c r="X58" i="26"/>
  <c r="Y58" i="26"/>
  <c r="T42" i="26"/>
  <c r="X42" i="26"/>
  <c r="Y42" i="26"/>
  <c r="T26" i="26"/>
  <c r="X26" i="26"/>
  <c r="Y26" i="26"/>
  <c r="T10" i="26"/>
  <c r="X10" i="26"/>
  <c r="Y10" i="26"/>
  <c r="T63" i="26"/>
  <c r="X63" i="26"/>
  <c r="Y63" i="26"/>
  <c r="T47" i="26"/>
  <c r="X47" i="26"/>
  <c r="Y47" i="26"/>
  <c r="T31" i="26"/>
  <c r="X31" i="26"/>
  <c r="Y31" i="26"/>
  <c r="T15" i="26"/>
  <c r="X15" i="26"/>
  <c r="Y15" i="26"/>
  <c r="T86" i="26"/>
  <c r="X86" i="26"/>
  <c r="Y86" i="26"/>
  <c r="T70" i="26"/>
  <c r="X70" i="26"/>
  <c r="Y70" i="26"/>
  <c r="T54" i="26"/>
  <c r="X54" i="26"/>
  <c r="Y54" i="26"/>
  <c r="T38" i="26"/>
  <c r="X38" i="26"/>
  <c r="Y38" i="26"/>
  <c r="T22" i="26"/>
  <c r="X22" i="26"/>
  <c r="Y22" i="26"/>
  <c r="T75" i="26"/>
  <c r="X75" i="26"/>
  <c r="Y75" i="26"/>
  <c r="T59" i="26"/>
  <c r="X59" i="26"/>
  <c r="Y59" i="26"/>
  <c r="T43" i="26"/>
  <c r="X43" i="26"/>
  <c r="Y43" i="26"/>
  <c r="T27" i="26"/>
  <c r="X27" i="26"/>
  <c r="Y27" i="26"/>
  <c r="T11" i="26"/>
  <c r="X11" i="26"/>
  <c r="Y11" i="26"/>
  <c r="AF7" i="26"/>
  <c r="AI6" i="26"/>
  <c r="T90" i="26"/>
  <c r="X90" i="26"/>
  <c r="Y90" i="26"/>
  <c r="T66" i="26"/>
  <c r="X66" i="26"/>
  <c r="Y66" i="26"/>
  <c r="T50" i="26"/>
  <c r="X50" i="26"/>
  <c r="Y50" i="26"/>
  <c r="T34" i="26"/>
  <c r="X34" i="26"/>
  <c r="Y34" i="26"/>
  <c r="T18" i="26"/>
  <c r="X18" i="26"/>
  <c r="Y18" i="26"/>
  <c r="T71" i="26"/>
  <c r="X71" i="26"/>
  <c r="Y71" i="26"/>
  <c r="T55" i="26"/>
  <c r="X55" i="26"/>
  <c r="Y55" i="26"/>
  <c r="T39" i="26"/>
  <c r="X39" i="26"/>
  <c r="Y39" i="26"/>
  <c r="T23" i="26"/>
  <c r="X23" i="26"/>
  <c r="Y23" i="26"/>
  <c r="T7" i="26"/>
  <c r="X7" i="26"/>
  <c r="Y7" i="26"/>
  <c r="T94" i="26"/>
  <c r="X94" i="26"/>
  <c r="Y94" i="26"/>
  <c r="T82" i="26"/>
  <c r="X82" i="26"/>
  <c r="Y82" i="26"/>
  <c r="T98" i="26"/>
  <c r="X98" i="26"/>
  <c r="Y98" i="26"/>
  <c r="AI6" i="20"/>
  <c r="C113" i="20"/>
  <c r="Y6" i="20"/>
  <c r="AI7" i="20"/>
  <c r="AF8" i="20"/>
  <c r="AH36" i="19"/>
  <c r="AH37" i="19"/>
  <c r="AH38" i="19"/>
  <c r="AH39" i="19"/>
  <c r="AH40" i="19"/>
  <c r="AH41" i="19"/>
  <c r="AH42" i="19"/>
  <c r="AH43" i="19"/>
  <c r="AH44" i="19"/>
  <c r="AH45" i="19"/>
  <c r="AH46" i="19"/>
  <c r="AH47" i="19"/>
  <c r="AH48" i="19"/>
  <c r="AH49" i="19"/>
  <c r="AH50" i="19"/>
  <c r="AH51" i="19"/>
  <c r="AH52" i="19"/>
  <c r="AH53" i="19"/>
  <c r="AH54" i="19"/>
  <c r="AH55" i="19"/>
  <c r="AH56" i="19"/>
  <c r="AH57" i="19"/>
  <c r="AH58" i="19"/>
  <c r="AH59" i="19"/>
  <c r="AH60" i="19"/>
  <c r="AH61" i="19"/>
  <c r="AH62" i="19"/>
  <c r="AH63" i="19"/>
  <c r="AH64" i="19"/>
  <c r="AG36" i="19"/>
  <c r="AG37" i="19"/>
  <c r="AG38" i="19"/>
  <c r="AG39" i="19"/>
  <c r="AG40" i="19"/>
  <c r="AG41" i="19"/>
  <c r="AG42" i="19"/>
  <c r="AG43" i="19"/>
  <c r="AG44" i="19"/>
  <c r="AG45" i="19"/>
  <c r="AG46" i="19"/>
  <c r="AG47" i="19"/>
  <c r="AG48" i="19"/>
  <c r="AG49" i="19"/>
  <c r="AG50" i="19"/>
  <c r="AG51" i="19"/>
  <c r="AG52" i="19"/>
  <c r="AG53" i="19"/>
  <c r="AG54" i="19"/>
  <c r="AG55" i="19"/>
  <c r="AG56" i="19"/>
  <c r="AG57" i="19"/>
  <c r="AG58" i="19"/>
  <c r="AG59" i="19"/>
  <c r="AG60" i="19"/>
  <c r="AG61" i="19"/>
  <c r="AG62" i="19"/>
  <c r="AG63" i="19"/>
  <c r="AG64" i="19"/>
  <c r="G38" i="19"/>
  <c r="G39" i="19"/>
  <c r="AE45" i="18"/>
  <c r="AB45" i="18"/>
  <c r="AC45" i="18"/>
  <c r="AD45" i="18"/>
  <c r="K8" i="20"/>
  <c r="O8" i="20"/>
  <c r="Y8" i="20"/>
  <c r="J9" i="20"/>
  <c r="AI9" i="21"/>
  <c r="AF10" i="21"/>
  <c r="C114" i="26"/>
  <c r="Y35" i="26"/>
  <c r="E114" i="26"/>
  <c r="AI7" i="26"/>
  <c r="AF8" i="26"/>
  <c r="C113" i="26"/>
  <c r="E113" i="26"/>
  <c r="C127" i="26"/>
  <c r="AI8" i="20"/>
  <c r="AF9" i="20"/>
  <c r="G41" i="19"/>
  <c r="G40" i="19"/>
  <c r="AE50" i="18"/>
  <c r="AD50" i="18"/>
  <c r="AB50" i="18"/>
  <c r="AC50" i="18"/>
  <c r="G39" i="18"/>
  <c r="G38" i="18"/>
  <c r="AB80" i="13"/>
  <c r="AB71" i="13"/>
  <c r="AC71" i="13"/>
  <c r="AD71" i="13"/>
  <c r="AE71" i="13"/>
  <c r="K9" i="20"/>
  <c r="J10" i="20"/>
  <c r="O9" i="20"/>
  <c r="Y9" i="20"/>
  <c r="AF11" i="21"/>
  <c r="AI10" i="21"/>
  <c r="AF9" i="26"/>
  <c r="AI8" i="26"/>
  <c r="AF10" i="20"/>
  <c r="AI9" i="20"/>
  <c r="G43" i="19"/>
  <c r="G42" i="19"/>
  <c r="AE60" i="18"/>
  <c r="AD55" i="18"/>
  <c r="AE55" i="18"/>
  <c r="AD60" i="18"/>
  <c r="AB55" i="18"/>
  <c r="G40" i="18"/>
  <c r="AC55" i="18"/>
  <c r="AB60" i="18"/>
  <c r="AE80" i="13"/>
  <c r="AD80" i="13"/>
  <c r="AC80" i="13"/>
  <c r="AC89" i="13"/>
  <c r="K10" i="20"/>
  <c r="J11" i="20"/>
  <c r="O10" i="20"/>
  <c r="AF12" i="21"/>
  <c r="AI11" i="21"/>
  <c r="AF10" i="26"/>
  <c r="AI9" i="26"/>
  <c r="AF11" i="20"/>
  <c r="AI10" i="20"/>
  <c r="G44" i="19"/>
  <c r="G45" i="19"/>
  <c r="AC60" i="18"/>
  <c r="AB89" i="13"/>
  <c r="AE89" i="13"/>
  <c r="AE98" i="13"/>
  <c r="AD98" i="13"/>
  <c r="AD89" i="13"/>
  <c r="K11" i="20"/>
  <c r="J12" i="20"/>
  <c r="O11" i="20"/>
  <c r="Y11" i="20"/>
  <c r="Y10" i="20"/>
  <c r="AI12" i="21"/>
  <c r="AF13" i="21"/>
  <c r="AF11" i="26"/>
  <c r="AI10" i="26"/>
  <c r="AI11" i="20"/>
  <c r="AF12" i="20"/>
  <c r="G46" i="19"/>
  <c r="AE54" i="18"/>
  <c r="AN7" i="18"/>
  <c r="AB72" i="18"/>
  <c r="AP18" i="18"/>
  <c r="AC66" i="18"/>
  <c r="AE39" i="18"/>
  <c r="AP21" i="18"/>
  <c r="AC44" i="18"/>
  <c r="AD77" i="18"/>
  <c r="AB84" i="18"/>
  <c r="AD76" i="18"/>
  <c r="AB91" i="18"/>
  <c r="AE95" i="18"/>
  <c r="AB75" i="18"/>
  <c r="AC38" i="18"/>
  <c r="AC94" i="18"/>
  <c r="AB77" i="18"/>
  <c r="AD74" i="18"/>
  <c r="AE66" i="18"/>
  <c r="AB65" i="18"/>
  <c r="AD42" i="18"/>
  <c r="AB90" i="18"/>
  <c r="AC67" i="18"/>
  <c r="AN17" i="18"/>
  <c r="AC69" i="18"/>
  <c r="AB42" i="18"/>
  <c r="AC84" i="18"/>
  <c r="AC63" i="18"/>
  <c r="AE94" i="18"/>
  <c r="AD86" i="18"/>
  <c r="AL5" i="18"/>
  <c r="AC87" i="18"/>
  <c r="AB59" i="18"/>
  <c r="AC65" i="18"/>
  <c r="AN13" i="18"/>
  <c r="AE65" i="18"/>
  <c r="AB82" i="18"/>
  <c r="AE70" i="18"/>
  <c r="AD65" i="18"/>
  <c r="AC92" i="18"/>
  <c r="AC77" i="18"/>
  <c r="AE68" i="18"/>
  <c r="AB81" i="18"/>
  <c r="AB71" i="18"/>
  <c r="AE59" i="18"/>
  <c r="AC59" i="18"/>
  <c r="AP33" i="18"/>
  <c r="AB49" i="18"/>
  <c r="AC73" i="18"/>
  <c r="AO7" i="18"/>
  <c r="AS7" i="18" s="1"/>
  <c r="AN12" i="18"/>
  <c r="AM26" i="18"/>
  <c r="AC91" i="18"/>
  <c r="AD71" i="18"/>
  <c r="AD68" i="18"/>
  <c r="AN19" i="18"/>
  <c r="AD48" i="18"/>
  <c r="AE76" i="18"/>
  <c r="AN8" i="18"/>
  <c r="AD92" i="18"/>
  <c r="AP10" i="18"/>
  <c r="AT10" i="18" s="1"/>
  <c r="AN16" i="18"/>
  <c r="AD82" i="18"/>
  <c r="AE41" i="18"/>
  <c r="AM19" i="18"/>
  <c r="AE83" i="18"/>
  <c r="AD43" i="18"/>
  <c r="AB38" i="18"/>
  <c r="AB93" i="18"/>
  <c r="AM21" i="18"/>
  <c r="AP28" i="18"/>
  <c r="AE87" i="18"/>
  <c r="AD63" i="18"/>
  <c r="AB58" i="18"/>
  <c r="AE85" i="18"/>
  <c r="AC41" i="18"/>
  <c r="AO10" i="18"/>
  <c r="AS10" i="18" s="1"/>
  <c r="AC58" i="18"/>
  <c r="AB66" i="18"/>
  <c r="AD84" i="18"/>
  <c r="AB39" i="18"/>
  <c r="AD52" i="18"/>
  <c r="AE64" i="18"/>
  <c r="AB98" i="13"/>
  <c r="AC98" i="13"/>
  <c r="K12" i="20"/>
  <c r="J13" i="20"/>
  <c r="O12" i="20"/>
  <c r="Y12" i="20"/>
  <c r="AI13" i="21"/>
  <c r="AF14" i="21"/>
  <c r="AI11" i="26"/>
  <c r="AF12" i="26"/>
  <c r="AI12" i="20"/>
  <c r="AF13" i="20"/>
  <c r="AM24" i="18"/>
  <c r="AM6" i="18"/>
  <c r="AN32" i="18"/>
  <c r="AR32" i="18" s="1"/>
  <c r="AC62" i="18"/>
  <c r="AT33" i="18"/>
  <c r="AP9" i="18"/>
  <c r="AQ19" i="18"/>
  <c r="AN18" i="18"/>
  <c r="AE37" i="18"/>
  <c r="AP27" i="18"/>
  <c r="AP23" i="18"/>
  <c r="AT23" i="18" s="1"/>
  <c r="AP14" i="18"/>
  <c r="AN11" i="18"/>
  <c r="AR11" i="18" s="1"/>
  <c r="AN28" i="18"/>
  <c r="AR28" i="18" s="1"/>
  <c r="AM13" i="18"/>
  <c r="AM12" i="18"/>
  <c r="AD57" i="18"/>
  <c r="AP19" i="18"/>
  <c r="AT19" i="18" s="1"/>
  <c r="AB46" i="18"/>
  <c r="AD61" i="18"/>
  <c r="AM17" i="18"/>
  <c r="AE56" i="18"/>
  <c r="AN6" i="18"/>
  <c r="AM23" i="18"/>
  <c r="AB37" i="18"/>
  <c r="AB41" i="18"/>
  <c r="AO21" i="18"/>
  <c r="AC52" i="18"/>
  <c r="AD59" i="18"/>
  <c r="AR16" i="18"/>
  <c r="AD47" i="18"/>
  <c r="AO6" i="18"/>
  <c r="AR8" i="18"/>
  <c r="AO18" i="18"/>
  <c r="AS18" i="18" s="1"/>
  <c r="AE52" i="18"/>
  <c r="AE58" i="18"/>
  <c r="AD46" i="18"/>
  <c r="AR18" i="18"/>
  <c r="AT18" i="18"/>
  <c r="AE75" i="18"/>
  <c r="AO24" i="18"/>
  <c r="AD54" i="18"/>
  <c r="AN10" i="18"/>
  <c r="AR10" i="18" s="1"/>
  <c r="AO22" i="18"/>
  <c r="AC57" i="18"/>
  <c r="AE91" i="18"/>
  <c r="AM9" i="18"/>
  <c r="AD88" i="18"/>
  <c r="AN14" i="18"/>
  <c r="AC86" i="18"/>
  <c r="AE86" i="18"/>
  <c r="AB51" i="18"/>
  <c r="AE82" i="18"/>
  <c r="AP8" i="18"/>
  <c r="AT8" i="18" s="1"/>
  <c r="AB94" i="18"/>
  <c r="AN34" i="18"/>
  <c r="AR34" i="18" s="1"/>
  <c r="AB80" i="18"/>
  <c r="AB53" i="18"/>
  <c r="AP7" i="18"/>
  <c r="AT7" i="18" s="1"/>
  <c r="AO28" i="18"/>
  <c r="AC49" i="18"/>
  <c r="AE74" i="18"/>
  <c r="AC42" i="18"/>
  <c r="AB70" i="18"/>
  <c r="AD83" i="18"/>
  <c r="AE81" i="18"/>
  <c r="AD49" i="18"/>
  <c r="AD81" i="18"/>
  <c r="AC90" i="18"/>
  <c r="AB79" i="18"/>
  <c r="AN27" i="18"/>
  <c r="AC64" i="18"/>
  <c r="AC43" i="18"/>
  <c r="AO29" i="18"/>
  <c r="AM28" i="18"/>
  <c r="AQ28" i="18" s="1"/>
  <c r="AE73" i="18"/>
  <c r="AP11" i="18"/>
  <c r="AB92" i="18"/>
  <c r="AD58" i="18"/>
  <c r="AB73" i="18"/>
  <c r="AP16" i="18"/>
  <c r="AT16" i="18" s="1"/>
  <c r="AO27" i="18"/>
  <c r="AC54" i="18"/>
  <c r="AB89" i="18"/>
  <c r="AE53" i="18"/>
  <c r="AC82" i="18"/>
  <c r="AD93" i="18"/>
  <c r="AE63" i="18"/>
  <c r="AB43" i="18"/>
  <c r="AD44" i="18"/>
  <c r="AP12" i="18"/>
  <c r="AC81" i="18"/>
  <c r="AD36" i="18"/>
  <c r="AP24" i="18"/>
  <c r="AD75" i="18"/>
  <c r="AE80" i="18"/>
  <c r="AO13" i="18"/>
  <c r="AD73" i="18"/>
  <c r="AP6" i="18"/>
  <c r="AD85" i="18"/>
  <c r="AE93" i="18"/>
  <c r="AE77" i="18"/>
  <c r="AC88" i="18"/>
  <c r="AN33" i="18"/>
  <c r="AD70" i="18"/>
  <c r="AC79" i="18"/>
  <c r="AE49" i="18"/>
  <c r="AC56" i="18"/>
  <c r="AO26" i="18"/>
  <c r="AD72" i="18"/>
  <c r="AC78" i="18"/>
  <c r="AE43" i="18"/>
  <c r="AN31" i="18"/>
  <c r="AR31" i="18" s="1"/>
  <c r="AO9" i="18"/>
  <c r="AN21" i="18"/>
  <c r="AN29" i="18"/>
  <c r="AM31" i="18"/>
  <c r="AQ31" i="18" s="1"/>
  <c r="AD66" i="18"/>
  <c r="AC74" i="18"/>
  <c r="AO31" i="18"/>
  <c r="AS31" i="18" s="1"/>
  <c r="AO19" i="18"/>
  <c r="AS19" i="18" s="1"/>
  <c r="AB64" i="18"/>
  <c r="AD37" i="18"/>
  <c r="AD41" i="18"/>
  <c r="AE36" i="18"/>
  <c r="AM34" i="18"/>
  <c r="AQ34" i="18" s="1"/>
  <c r="AB61" i="18"/>
  <c r="AC37" i="18"/>
  <c r="AM7" i="18"/>
  <c r="AB63" i="18"/>
  <c r="AE89" i="18"/>
  <c r="AB78" i="18"/>
  <c r="AB47" i="18"/>
  <c r="AM11" i="18"/>
  <c r="AE57" i="18"/>
  <c r="AM8" i="18"/>
  <c r="AQ8" i="18" s="1"/>
  <c r="AE46" i="18"/>
  <c r="AE38" i="18"/>
  <c r="AO14" i="18"/>
  <c r="AD95" i="18"/>
  <c r="AE90" i="18"/>
  <c r="AD38" i="18"/>
  <c r="AP29" i="18"/>
  <c r="AD91" i="18"/>
  <c r="AB86" i="18"/>
  <c r="AN24" i="18"/>
  <c r="AR24" i="18" s="1"/>
  <c r="AD89" i="18"/>
  <c r="AD79" i="18"/>
  <c r="AM16" i="18"/>
  <c r="AO12" i="18"/>
  <c r="AN23" i="18"/>
  <c r="AC68" i="18"/>
  <c r="AB56" i="18"/>
  <c r="AC53" i="18"/>
  <c r="AP32" i="18"/>
  <c r="AO16" i="18"/>
  <c r="AS16" i="18" s="1"/>
  <c r="AE79" i="18"/>
  <c r="AC89" i="18"/>
  <c r="AE51" i="18"/>
  <c r="AB83" i="18"/>
  <c r="AD80" i="18"/>
  <c r="AB85" i="18"/>
  <c r="AC36" i="18"/>
  <c r="AC39" i="18"/>
  <c r="AM29" i="18"/>
  <c r="AD87" i="18"/>
  <c r="AD53" i="18"/>
  <c r="AD90" i="18"/>
  <c r="AP17" i="18"/>
  <c r="AC93" i="18"/>
  <c r="AP13" i="18"/>
  <c r="AC48" i="18"/>
  <c r="AB68" i="18"/>
  <c r="AC85" i="18"/>
  <c r="AO32" i="18"/>
  <c r="AS32" i="18" s="1"/>
  <c r="AB57" i="18"/>
  <c r="AN9" i="18"/>
  <c r="AC75" i="18"/>
  <c r="AD51" i="18"/>
  <c r="AB87" i="18"/>
  <c r="AD78" i="18"/>
  <c r="AC72" i="18"/>
  <c r="AE78" i="18"/>
  <c r="AD56" i="18"/>
  <c r="AO8" i="18"/>
  <c r="AS8" i="18" s="1"/>
  <c r="AC70" i="18"/>
  <c r="AE44" i="18"/>
  <c r="AB74" i="18"/>
  <c r="AC71" i="18"/>
  <c r="AE84" i="18"/>
  <c r="AR19" i="18"/>
  <c r="AC46" i="18"/>
  <c r="AC47" i="18"/>
  <c r="AE47" i="18"/>
  <c r="AP22" i="18"/>
  <c r="AB54" i="18"/>
  <c r="AB88" i="18"/>
  <c r="AB76" i="18"/>
  <c r="AB36" i="18"/>
  <c r="AP34" i="18"/>
  <c r="AT34" i="18" s="1"/>
  <c r="AD64" i="18"/>
  <c r="AM10" i="18"/>
  <c r="AC76" i="18"/>
  <c r="AE92" i="18"/>
  <c r="AR7" i="18"/>
  <c r="AD69" i="18"/>
  <c r="AE61" i="18"/>
  <c r="AO34" i="18"/>
  <c r="AS34" i="18" s="1"/>
  <c r="AC80" i="18"/>
  <c r="AD62" i="18"/>
  <c r="AB48" i="18"/>
  <c r="AP31" i="18"/>
  <c r="AT31" i="18" s="1"/>
  <c r="AO11" i="18"/>
  <c r="AN22" i="18"/>
  <c r="AB62" i="18"/>
  <c r="AE62" i="18"/>
  <c r="AE42" i="18"/>
  <c r="AN26" i="18"/>
  <c r="AD39" i="18"/>
  <c r="AO17" i="18"/>
  <c r="AM22" i="18"/>
  <c r="AB44" i="18"/>
  <c r="AE48" i="18"/>
  <c r="AC95" i="18"/>
  <c r="AO33" i="18"/>
  <c r="AC51" i="18"/>
  <c r="AE69" i="18"/>
  <c r="AM18" i="18"/>
  <c r="AQ18" i="18" s="1"/>
  <c r="AM33" i="18"/>
  <c r="AE71" i="18"/>
  <c r="AD67" i="18"/>
  <c r="AB67" i="18"/>
  <c r="AB52" i="18"/>
  <c r="AE67" i="18"/>
  <c r="AB69" i="18"/>
  <c r="AM14" i="18"/>
  <c r="AE72" i="18"/>
  <c r="AM32" i="18"/>
  <c r="AQ32" i="18" s="1"/>
  <c r="AE88" i="18"/>
  <c r="AC61" i="18"/>
  <c r="AD94" i="18"/>
  <c r="AP26" i="18"/>
  <c r="AM27" i="18"/>
  <c r="AC83" i="18"/>
  <c r="AO23" i="18"/>
  <c r="AS23" i="18" s="1"/>
  <c r="AC108" i="13"/>
  <c r="AB118" i="13"/>
  <c r="AE108" i="13"/>
  <c r="AD108" i="13"/>
  <c r="AB108" i="13"/>
  <c r="AD118" i="13"/>
  <c r="AE118" i="13"/>
  <c r="K13" i="20"/>
  <c r="J14" i="20"/>
  <c r="O13" i="20"/>
  <c r="AF15" i="21"/>
  <c r="AI14" i="21"/>
  <c r="AF13" i="26"/>
  <c r="AI12" i="26"/>
  <c r="AF14" i="20"/>
  <c r="AI13" i="20"/>
  <c r="AQ16" i="18"/>
  <c r="AT11" i="18"/>
  <c r="AG61" i="18"/>
  <c r="AG62" i="18"/>
  <c r="AG63" i="18"/>
  <c r="AG64" i="18"/>
  <c r="AG65" i="18"/>
  <c r="AG66" i="18"/>
  <c r="AG67" i="18"/>
  <c r="AG68" i="18"/>
  <c r="AG69" i="18"/>
  <c r="AG70" i="18"/>
  <c r="AG71" i="18"/>
  <c r="AG72" i="18"/>
  <c r="AG73" i="18"/>
  <c r="AG74" i="18"/>
  <c r="AG75" i="18"/>
  <c r="AG76" i="18"/>
  <c r="AG77" i="18"/>
  <c r="AG78" i="18"/>
  <c r="AG79" i="18"/>
  <c r="AG80" i="18"/>
  <c r="AG81" i="18"/>
  <c r="AG82" i="18"/>
  <c r="AG83" i="18"/>
  <c r="AG84" i="18"/>
  <c r="AG85" i="18"/>
  <c r="AG86" i="18"/>
  <c r="AG87" i="18"/>
  <c r="AG88" i="18"/>
  <c r="AG89" i="18"/>
  <c r="AG90" i="18"/>
  <c r="AG91" i="18"/>
  <c r="AG92" i="18"/>
  <c r="AG93" i="18"/>
  <c r="AG94" i="18"/>
  <c r="AS11" i="18"/>
  <c r="AH61" i="18"/>
  <c r="AH62" i="18"/>
  <c r="AH63" i="18"/>
  <c r="AH64" i="18"/>
  <c r="AH65" i="18"/>
  <c r="AH66" i="18"/>
  <c r="AH67" i="18"/>
  <c r="AH68" i="18"/>
  <c r="AH69" i="18"/>
  <c r="AH70" i="18"/>
  <c r="AH71" i="18"/>
  <c r="AH72" i="18"/>
  <c r="AH73" i="18"/>
  <c r="AH74" i="18"/>
  <c r="AH75" i="18"/>
  <c r="AH76" i="18"/>
  <c r="AH77" i="18"/>
  <c r="AH78" i="18"/>
  <c r="AH79" i="18"/>
  <c r="AH80" i="18"/>
  <c r="AH81" i="18"/>
  <c r="AH82" i="18"/>
  <c r="AH83" i="18"/>
  <c r="AH84" i="18"/>
  <c r="AH85" i="18"/>
  <c r="AH86" i="18"/>
  <c r="AH87" i="18"/>
  <c r="AH88" i="18"/>
  <c r="AH89" i="18"/>
  <c r="AH90" i="18"/>
  <c r="AH91" i="18"/>
  <c r="AH92" i="18"/>
  <c r="AH93" i="18"/>
  <c r="AH94" i="18"/>
  <c r="AQ11" i="18"/>
  <c r="AR23" i="18"/>
  <c r="AQ23" i="18"/>
  <c r="AS27" i="18"/>
  <c r="AT27" i="18"/>
  <c r="AQ27" i="18"/>
  <c r="AS12" i="18"/>
  <c r="AT12" i="18"/>
  <c r="AR12" i="18"/>
  <c r="AS26" i="18"/>
  <c r="AT32" i="18"/>
  <c r="AR14" i="18"/>
  <c r="AQ10" i="18"/>
  <c r="AT28" i="18"/>
  <c r="AS28" i="18"/>
  <c r="AQ7" i="18"/>
  <c r="AR26" i="18"/>
  <c r="AQ26" i="18"/>
  <c r="AT26" i="18"/>
  <c r="AS24" i="18"/>
  <c r="AT24" i="18"/>
  <c r="AR27" i="18"/>
  <c r="AQ24" i="18"/>
  <c r="AQ12" i="18"/>
  <c r="Y13" i="20"/>
  <c r="K14" i="20"/>
  <c r="O14" i="20"/>
  <c r="Y14" i="20"/>
  <c r="J15" i="20"/>
  <c r="AF16" i="21"/>
  <c r="AI15" i="21"/>
  <c r="AF14" i="26"/>
  <c r="AI13" i="26"/>
  <c r="AF15" i="20"/>
  <c r="AI14" i="20"/>
  <c r="Q54" i="19"/>
  <c r="Q58" i="19"/>
  <c r="Q62" i="19"/>
  <c r="Q51" i="19"/>
  <c r="Q55" i="19"/>
  <c r="Q59" i="19"/>
  <c r="Q63" i="19"/>
  <c r="Q53" i="19"/>
  <c r="Q61" i="19"/>
  <c r="Q65" i="19"/>
  <c r="Q52" i="19"/>
  <c r="Q56" i="19"/>
  <c r="Q60" i="19"/>
  <c r="Q64" i="19"/>
  <c r="Q57" i="19"/>
  <c r="H94" i="19"/>
  <c r="AB65" i="19"/>
  <c r="J16" i="20"/>
  <c r="K15" i="20"/>
  <c r="O15" i="20"/>
  <c r="Y15" i="20"/>
  <c r="AI16" i="21"/>
  <c r="AF17" i="21"/>
  <c r="AF15" i="26"/>
  <c r="AI14" i="26"/>
  <c r="AI15" i="20"/>
  <c r="AF16" i="20"/>
  <c r="AG65" i="19"/>
  <c r="AH65" i="19"/>
  <c r="Y6" i="19"/>
  <c r="Q63" i="18"/>
  <c r="Q64" i="18"/>
  <c r="Q69" i="18"/>
  <c r="Q65" i="18"/>
  <c r="Q70" i="18"/>
  <c r="Q61" i="18"/>
  <c r="Q66" i="18"/>
  <c r="Q72" i="18"/>
  <c r="Q73" i="18"/>
  <c r="Q74" i="18"/>
  <c r="Q87" i="18"/>
  <c r="Q88" i="18"/>
  <c r="Q91" i="18"/>
  <c r="Q92" i="18"/>
  <c r="Q71" i="18"/>
  <c r="Q75" i="18"/>
  <c r="Q76" i="18"/>
  <c r="Q84" i="18"/>
  <c r="Q89" i="18"/>
  <c r="Q93" i="18"/>
  <c r="Q95" i="18"/>
  <c r="Q62" i="18"/>
  <c r="Q68" i="18"/>
  <c r="Q85" i="18"/>
  <c r="Q90" i="18"/>
  <c r="Q82" i="18"/>
  <c r="Q67" i="18"/>
  <c r="Q86" i="18"/>
  <c r="Q94" i="18"/>
  <c r="Q80" i="18"/>
  <c r="Q81" i="18"/>
  <c r="K16" i="20"/>
  <c r="J17" i="20"/>
  <c r="O16" i="20"/>
  <c r="Y16" i="20"/>
  <c r="AI17" i="21"/>
  <c r="AF18" i="21"/>
  <c r="AI15" i="26"/>
  <c r="AF16" i="26"/>
  <c r="AI16" i="20"/>
  <c r="AF17" i="20"/>
  <c r="Y7" i="19"/>
  <c r="Q78" i="18"/>
  <c r="Q77" i="18"/>
  <c r="Q83" i="18"/>
  <c r="AB95" i="18"/>
  <c r="Q79" i="18"/>
  <c r="Y6" i="18"/>
  <c r="Y7" i="18"/>
  <c r="AC96" i="13"/>
  <c r="AE123" i="13"/>
  <c r="AB75" i="13"/>
  <c r="K17" i="20"/>
  <c r="J18" i="20"/>
  <c r="O17" i="20"/>
  <c r="Y17" i="20"/>
  <c r="AF19" i="21"/>
  <c r="AI18" i="21"/>
  <c r="AF17" i="26"/>
  <c r="AI16" i="26"/>
  <c r="AF18" i="20"/>
  <c r="AI17" i="20"/>
  <c r="AG95" i="18"/>
  <c r="AH95" i="18"/>
  <c r="K18" i="20"/>
  <c r="J19" i="20"/>
  <c r="O18" i="20"/>
  <c r="Y18" i="20"/>
  <c r="AF20" i="21"/>
  <c r="AI19" i="21"/>
  <c r="AF18" i="26"/>
  <c r="AI17" i="26"/>
  <c r="AF19" i="20"/>
  <c r="AI18" i="20"/>
  <c r="Y8" i="19"/>
  <c r="AB136" i="13"/>
  <c r="AB140" i="13"/>
  <c r="AC128" i="13"/>
  <c r="AC151" i="13"/>
  <c r="AD153" i="13"/>
  <c r="AC135" i="13"/>
  <c r="AC132" i="13"/>
  <c r="AC134" i="13"/>
  <c r="AB152" i="13"/>
  <c r="AD128" i="13"/>
  <c r="AB129" i="13"/>
  <c r="AC146" i="13"/>
  <c r="AB131" i="13"/>
  <c r="AB141" i="13"/>
  <c r="AC150" i="13"/>
  <c r="AC141" i="13"/>
  <c r="AD138" i="13"/>
  <c r="AD151" i="13"/>
  <c r="AD135" i="13"/>
  <c r="AD133" i="13"/>
  <c r="AB145" i="13"/>
  <c r="AB151" i="13"/>
  <c r="AC129" i="13"/>
  <c r="AB148" i="13"/>
  <c r="AC130" i="13"/>
  <c r="AB144" i="13"/>
  <c r="AC144" i="13"/>
  <c r="AC155" i="13"/>
  <c r="AD150" i="13"/>
  <c r="AC145" i="13"/>
  <c r="AD146" i="13"/>
  <c r="AE153" i="13"/>
  <c r="AD143" i="13"/>
  <c r="AB137" i="13"/>
  <c r="AD137" i="13"/>
  <c r="AE148" i="13"/>
  <c r="AC127" i="13"/>
  <c r="AB132" i="13"/>
  <c r="AC154" i="13"/>
  <c r="AE136" i="13"/>
  <c r="AD130" i="13"/>
  <c r="AD155" i="13"/>
  <c r="AC148" i="13"/>
  <c r="AB146" i="13"/>
  <c r="AC139" i="13"/>
  <c r="AE155" i="13"/>
  <c r="AE130" i="13"/>
  <c r="AB150" i="13"/>
  <c r="AB138" i="13"/>
  <c r="AD134" i="13"/>
  <c r="AE128" i="13"/>
  <c r="AE146" i="13"/>
  <c r="AB126" i="13"/>
  <c r="AD148" i="13"/>
  <c r="AD147" i="13"/>
  <c r="AC153" i="13"/>
  <c r="AB135" i="13"/>
  <c r="AE140" i="13"/>
  <c r="AE149" i="13"/>
  <c r="AB142" i="13"/>
  <c r="AB127" i="13"/>
  <c r="AC143" i="13"/>
  <c r="AD152" i="13"/>
  <c r="AD131" i="13"/>
  <c r="AE147" i="13"/>
  <c r="AD145" i="13"/>
  <c r="AD142" i="13"/>
  <c r="AB154" i="13"/>
  <c r="AD141" i="13"/>
  <c r="AC147" i="13"/>
  <c r="AD139" i="13"/>
  <c r="AB128" i="13"/>
  <c r="AC138" i="13"/>
  <c r="AD144" i="13"/>
  <c r="AE127" i="13"/>
  <c r="AE126" i="13"/>
  <c r="AE152" i="13"/>
  <c r="AD154" i="13"/>
  <c r="AD149" i="13"/>
  <c r="AE131" i="13"/>
  <c r="AE151" i="13"/>
  <c r="AB149" i="13"/>
  <c r="AC131" i="13"/>
  <c r="AE150" i="13"/>
  <c r="AB147" i="13"/>
  <c r="AC133" i="13"/>
  <c r="AC126" i="13"/>
  <c r="AE134" i="13"/>
  <c r="AE137" i="13"/>
  <c r="AC142" i="13"/>
  <c r="AD126" i="13"/>
  <c r="AE133" i="13"/>
  <c r="AC152" i="13"/>
  <c r="AC136" i="13"/>
  <c r="AE145" i="13"/>
  <c r="AB130" i="13"/>
  <c r="AE142" i="13"/>
  <c r="AE154" i="13"/>
  <c r="AC140" i="13"/>
  <c r="AE141" i="13"/>
  <c r="AD129" i="13"/>
  <c r="AB134" i="13"/>
  <c r="AB143" i="13"/>
  <c r="AD132" i="13"/>
  <c r="AB155" i="13"/>
  <c r="AB139" i="13"/>
  <c r="AE132" i="13"/>
  <c r="AE139" i="13"/>
  <c r="AD136" i="13"/>
  <c r="AB153" i="13"/>
  <c r="AB133" i="13"/>
  <c r="AE129" i="13"/>
  <c r="AC137" i="13"/>
  <c r="AD140" i="13"/>
  <c r="AE138" i="13"/>
  <c r="AE143" i="13"/>
  <c r="AC149" i="13"/>
  <c r="AD127" i="13"/>
  <c r="AE135" i="13"/>
  <c r="AE144" i="13"/>
  <c r="H94" i="13"/>
  <c r="AC118" i="13"/>
  <c r="AC46" i="13"/>
  <c r="AM19" i="13"/>
  <c r="AE39" i="13"/>
  <c r="AB109" i="13"/>
  <c r="AP11" i="13"/>
  <c r="AB100" i="13"/>
  <c r="AP27" i="13"/>
  <c r="AN22" i="13"/>
  <c r="AC79" i="13"/>
  <c r="AC123" i="13"/>
  <c r="AD50" i="13"/>
  <c r="AB68" i="13"/>
  <c r="AB104" i="13"/>
  <c r="AE90" i="13"/>
  <c r="AD83" i="13"/>
  <c r="AC97" i="13"/>
  <c r="AD91" i="13"/>
  <c r="AB53" i="13"/>
  <c r="AN15" i="13"/>
  <c r="AR15" i="13" s="1"/>
  <c r="AB60" i="13"/>
  <c r="AO9" i="13"/>
  <c r="AD82" i="13"/>
  <c r="AD114" i="13"/>
  <c r="AN26" i="13"/>
  <c r="AD81" i="13"/>
  <c r="AB119" i="13"/>
  <c r="AM7" i="13"/>
  <c r="AQ7" i="13" s="1"/>
  <c r="AE61" i="13"/>
  <c r="AD53" i="13"/>
  <c r="AE95" i="13"/>
  <c r="AE48" i="13"/>
  <c r="AM28" i="13"/>
  <c r="AC72" i="13"/>
  <c r="AC67" i="13"/>
  <c r="AB114" i="13"/>
  <c r="AB92" i="13"/>
  <c r="AO25" i="13"/>
  <c r="AB85" i="13"/>
  <c r="AE83" i="13"/>
  <c r="AE58" i="13"/>
  <c r="AC53" i="13"/>
  <c r="AC85" i="13"/>
  <c r="AC99" i="13"/>
  <c r="AP30" i="13"/>
  <c r="AC59" i="13"/>
  <c r="AE122" i="13"/>
  <c r="AO16" i="13"/>
  <c r="AD61" i="13"/>
  <c r="AC41" i="13"/>
  <c r="AP33" i="13"/>
  <c r="AP17" i="13"/>
  <c r="AT17" i="13" s="1"/>
  <c r="AE121" i="13"/>
  <c r="AO29" i="13"/>
  <c r="AB61" i="13"/>
  <c r="AP18" i="13"/>
  <c r="AT18" i="13" s="1"/>
  <c r="AO33" i="13"/>
  <c r="AB101" i="13"/>
  <c r="AB59" i="13"/>
  <c r="AC57" i="13"/>
  <c r="AE42" i="13"/>
  <c r="AO31" i="13"/>
  <c r="AS31" i="13" s="1"/>
  <c r="AE53" i="13"/>
  <c r="AM12" i="13"/>
  <c r="AE85" i="13"/>
  <c r="AB95" i="13"/>
  <c r="AD67" i="13"/>
  <c r="AC107" i="13"/>
  <c r="AM32" i="13"/>
  <c r="AD107" i="13"/>
  <c r="AO22" i="13"/>
  <c r="AC70" i="13"/>
  <c r="AE97" i="13"/>
  <c r="AD69" i="13"/>
  <c r="AN23" i="13"/>
  <c r="AB44" i="13"/>
  <c r="AD113" i="13"/>
  <c r="AC86" i="13"/>
  <c r="AE101" i="13"/>
  <c r="AO32" i="13"/>
  <c r="AC93" i="13"/>
  <c r="AE56" i="13"/>
  <c r="AE64" i="13"/>
  <c r="AN30" i="13"/>
  <c r="AC54" i="13"/>
  <c r="AE67" i="13"/>
  <c r="AD68" i="13"/>
  <c r="AC119" i="13"/>
  <c r="AD41" i="13"/>
  <c r="AO34" i="13"/>
  <c r="AB93" i="13"/>
  <c r="AC61" i="13"/>
  <c r="AO13" i="13"/>
  <c r="AC42" i="13"/>
  <c r="AO5" i="13"/>
  <c r="AD44" i="13"/>
  <c r="AC103" i="13"/>
  <c r="AP31" i="13"/>
  <c r="AT31" i="13" s="1"/>
  <c r="AD58" i="13"/>
  <c r="AB50" i="13"/>
  <c r="AD57" i="13"/>
  <c r="AC88" i="13"/>
  <c r="AM11" i="13"/>
  <c r="AB99" i="13"/>
  <c r="AD73" i="13"/>
  <c r="AC48" i="13"/>
  <c r="AP26" i="13"/>
  <c r="AC94" i="13"/>
  <c r="AC40" i="13"/>
  <c r="AN6" i="13"/>
  <c r="AB74" i="13"/>
  <c r="AE107" i="13"/>
  <c r="AO8" i="13"/>
  <c r="AE66" i="13"/>
  <c r="AD79" i="13"/>
  <c r="AD49" i="13"/>
  <c r="AM20" i="13"/>
  <c r="AB76" i="13"/>
  <c r="AP6" i="13"/>
  <c r="AN21" i="13"/>
  <c r="AC75" i="13"/>
  <c r="AE81" i="13"/>
  <c r="AB112" i="13"/>
  <c r="AD66" i="13"/>
  <c r="AC37" i="13"/>
  <c r="AB117" i="13"/>
  <c r="AM34" i="13"/>
  <c r="AD112" i="13"/>
  <c r="AM22" i="13"/>
  <c r="AE112" i="13"/>
  <c r="AB122" i="13"/>
  <c r="AC92" i="13"/>
  <c r="AC62" i="13"/>
  <c r="AN7" i="13"/>
  <c r="AR7" i="13" s="1"/>
  <c r="AD104" i="13"/>
  <c r="AB82" i="13"/>
  <c r="AC39" i="13"/>
  <c r="AN19" i="13"/>
  <c r="AE96" i="13"/>
  <c r="AC44" i="13"/>
  <c r="AC69" i="13"/>
  <c r="AD45" i="13"/>
  <c r="AN14" i="13"/>
  <c r="AD117" i="13"/>
  <c r="AC78" i="13"/>
  <c r="AP34" i="13"/>
  <c r="AB67" i="13"/>
  <c r="AM23" i="13"/>
  <c r="AQ23" i="13" s="1"/>
  <c r="AM27" i="13"/>
  <c r="AD85" i="13"/>
  <c r="AC43" i="13"/>
  <c r="AP14" i="13"/>
  <c r="AT14" i="13" s="1"/>
  <c r="AN31" i="13"/>
  <c r="AD95" i="13"/>
  <c r="AD122" i="13"/>
  <c r="AB69" i="13"/>
  <c r="AO15" i="13"/>
  <c r="AS15" i="13" s="1"/>
  <c r="AB103" i="13"/>
  <c r="AB36" i="13"/>
  <c r="AD100" i="13"/>
  <c r="AC115" i="13"/>
  <c r="AB52" i="13"/>
  <c r="AM16" i="13"/>
  <c r="AN5" i="13"/>
  <c r="AE88" i="13"/>
  <c r="AD65" i="13"/>
  <c r="AP10" i="13"/>
  <c r="AE93" i="13"/>
  <c r="AE74" i="13"/>
  <c r="AE125" i="13"/>
  <c r="AM18" i="13"/>
  <c r="AD110" i="13"/>
  <c r="AE110" i="13"/>
  <c r="AE114" i="13"/>
  <c r="AP22" i="13"/>
  <c r="AT22" i="13" s="1"/>
  <c r="AP25" i="13"/>
  <c r="AO11" i="13"/>
  <c r="AC105" i="13"/>
  <c r="AC91" i="13"/>
  <c r="AN29" i="13"/>
  <c r="AE109" i="13"/>
  <c r="AD56" i="13"/>
  <c r="AE86" i="13"/>
  <c r="AE65" i="13"/>
  <c r="AB124" i="13"/>
  <c r="AD120" i="13"/>
  <c r="AD40" i="13"/>
  <c r="AD38" i="13"/>
  <c r="AP7" i="13"/>
  <c r="AT7" i="13" s="1"/>
  <c r="AB94" i="13"/>
  <c r="AP29" i="13"/>
  <c r="AC90" i="13"/>
  <c r="AP28" i="13"/>
  <c r="AE113" i="13"/>
  <c r="AO23" i="13"/>
  <c r="AS23" i="13" s="1"/>
  <c r="AC113" i="13"/>
  <c r="AC111" i="13"/>
  <c r="AD75" i="13"/>
  <c r="AB64" i="13"/>
  <c r="AD74" i="13"/>
  <c r="AD96" i="13"/>
  <c r="AB81" i="13"/>
  <c r="AO7" i="13"/>
  <c r="AS7" i="13" s="1"/>
  <c r="AC83" i="13"/>
  <c r="AM6" i="13"/>
  <c r="AM10" i="13"/>
  <c r="AD36" i="13"/>
  <c r="AO20" i="13"/>
  <c r="AC76" i="13"/>
  <c r="AE78" i="13"/>
  <c r="AB107" i="13"/>
  <c r="AN28" i="13"/>
  <c r="AM33" i="13"/>
  <c r="AN9" i="13"/>
  <c r="AD39" i="13"/>
  <c r="AE94" i="13"/>
  <c r="AB54" i="13"/>
  <c r="AM29" i="13"/>
  <c r="AC101" i="13"/>
  <c r="AB66" i="13"/>
  <c r="AE104" i="13"/>
  <c r="AL5" i="13"/>
  <c r="AN18" i="13"/>
  <c r="AD119" i="13"/>
  <c r="AO26" i="13"/>
  <c r="AS26" i="13" s="1"/>
  <c r="AC81" i="13"/>
  <c r="AC52" i="13"/>
  <c r="AB65" i="13"/>
  <c r="AD88" i="13"/>
  <c r="AO17" i="13"/>
  <c r="AB77" i="13"/>
  <c r="AB57" i="13"/>
  <c r="AC56" i="13"/>
  <c r="AC102" i="13"/>
  <c r="AB87" i="13"/>
  <c r="AD116" i="13"/>
  <c r="AP20" i="13"/>
  <c r="AC100" i="13"/>
  <c r="AB96" i="13"/>
  <c r="AE117" i="13"/>
  <c r="AE111" i="13"/>
  <c r="AC77" i="13"/>
  <c r="AD125" i="13"/>
  <c r="AD51" i="13"/>
  <c r="AB42" i="13"/>
  <c r="AD87" i="13"/>
  <c r="AD46" i="13"/>
  <c r="AC5" i="13"/>
  <c r="AC125" i="13"/>
  <c r="AE43" i="13"/>
  <c r="AE91" i="13"/>
  <c r="AB84" i="13"/>
  <c r="AE87" i="13"/>
  <c r="AD5" i="13"/>
  <c r="AD101" i="13"/>
  <c r="AB45" i="13"/>
  <c r="AE46" i="13"/>
  <c r="AE5" i="13"/>
  <c r="AB56" i="13"/>
  <c r="AO12" i="13"/>
  <c r="AE119" i="13"/>
  <c r="AD72" i="13"/>
  <c r="AC65" i="13"/>
  <c r="AB49" i="13"/>
  <c r="AB46" i="13"/>
  <c r="AD84" i="13"/>
  <c r="AC82" i="13"/>
  <c r="AP23" i="13"/>
  <c r="AT23" i="13" s="1"/>
  <c r="AP12" i="13"/>
  <c r="AD43" i="13"/>
  <c r="AB72" i="13"/>
  <c r="AM5" i="13"/>
  <c r="AN8" i="13"/>
  <c r="AR8" i="13" s="1"/>
  <c r="AD86" i="13"/>
  <c r="AE52" i="13"/>
  <c r="AE124" i="13"/>
  <c r="AN17" i="13"/>
  <c r="AB58" i="13"/>
  <c r="AD64" i="13"/>
  <c r="AN20" i="13"/>
  <c r="AD106" i="13"/>
  <c r="AP8" i="13"/>
  <c r="AM21" i="13"/>
  <c r="AN13" i="13"/>
  <c r="AC36" i="13"/>
  <c r="AD93" i="13"/>
  <c r="AB83" i="13"/>
  <c r="AE115" i="13"/>
  <c r="AD90" i="13"/>
  <c r="AE59" i="13"/>
  <c r="AB113" i="13"/>
  <c r="AB102" i="13"/>
  <c r="AM8" i="13"/>
  <c r="AB88" i="13"/>
  <c r="AD105" i="13"/>
  <c r="AB91" i="13"/>
  <c r="AC45" i="13"/>
  <c r="AB90" i="13"/>
  <c r="AN32" i="13"/>
  <c r="AE62" i="13"/>
  <c r="AD109" i="13"/>
  <c r="AE45" i="13"/>
  <c r="AB39" i="13"/>
  <c r="AB110" i="13"/>
  <c r="AB62" i="13"/>
  <c r="AP19" i="13"/>
  <c r="AP15" i="13"/>
  <c r="AT15" i="13" s="1"/>
  <c r="AD123" i="13"/>
  <c r="AM31" i="13"/>
  <c r="AQ31" i="13" s="1"/>
  <c r="AC124" i="13"/>
  <c r="AD102" i="13"/>
  <c r="AO18" i="13"/>
  <c r="AE49" i="13"/>
  <c r="AB120" i="13"/>
  <c r="AE51" i="13"/>
  <c r="AN25" i="13"/>
  <c r="AC114" i="13"/>
  <c r="AB116" i="13"/>
  <c r="AC66" i="13"/>
  <c r="AC120" i="13"/>
  <c r="AB121" i="13"/>
  <c r="AC87" i="13"/>
  <c r="AO21" i="13"/>
  <c r="AD62" i="13"/>
  <c r="AC95" i="13"/>
  <c r="AD70" i="13"/>
  <c r="AM15" i="13"/>
  <c r="AQ15" i="13" s="1"/>
  <c r="AO28" i="13"/>
  <c r="AC116" i="13"/>
  <c r="AB37" i="13"/>
  <c r="AE116" i="13"/>
  <c r="AE38" i="13"/>
  <c r="AM26" i="13"/>
  <c r="AQ26" i="13" s="1"/>
  <c r="AE75" i="13"/>
  <c r="AB105" i="13"/>
  <c r="AC64" i="13"/>
  <c r="AB41" i="13"/>
  <c r="AP21" i="13"/>
  <c r="AP9" i="13"/>
  <c r="AN33" i="13"/>
  <c r="AB106" i="13"/>
  <c r="AP5" i="13"/>
  <c r="AE76" i="13"/>
  <c r="AD92" i="13"/>
  <c r="AD121" i="13"/>
  <c r="AC50" i="13"/>
  <c r="AD59" i="13"/>
  <c r="AD94" i="13"/>
  <c r="AN10" i="13"/>
  <c r="AR10" i="13" s="1"/>
  <c r="AB123" i="13"/>
  <c r="AB115" i="13"/>
  <c r="AN12" i="13"/>
  <c r="AE36" i="13"/>
  <c r="AB86" i="13"/>
  <c r="AN34" i="13"/>
  <c r="AB125" i="13"/>
  <c r="AE68" i="13"/>
  <c r="AO30" i="13"/>
  <c r="AC49" i="13"/>
  <c r="AE82" i="13"/>
  <c r="AB78" i="13"/>
  <c r="AC109" i="13"/>
  <c r="AN11" i="13"/>
  <c r="AE72" i="13"/>
  <c r="AN24" i="13"/>
  <c r="AO24" i="13"/>
  <c r="AB51" i="13"/>
  <c r="AE77" i="13"/>
  <c r="AE100" i="13"/>
  <c r="AE105" i="13"/>
  <c r="AD99" i="13"/>
  <c r="AC68" i="13"/>
  <c r="AE70" i="13"/>
  <c r="AE44" i="13"/>
  <c r="AE84" i="13"/>
  <c r="AD60" i="13"/>
  <c r="AD52" i="13"/>
  <c r="AC73" i="13"/>
  <c r="AD42" i="13"/>
  <c r="AD97" i="13"/>
  <c r="AE102" i="13"/>
  <c r="AC38" i="13"/>
  <c r="AE41" i="13"/>
  <c r="AD115" i="13"/>
  <c r="AC122" i="13"/>
  <c r="AO14" i="13"/>
  <c r="AO27" i="13"/>
  <c r="AD77" i="13"/>
  <c r="AE40" i="13"/>
  <c r="AC74" i="13"/>
  <c r="AB73" i="13"/>
  <c r="AB5" i="13"/>
  <c r="AC58" i="13"/>
  <c r="AD103" i="13"/>
  <c r="AN27" i="13"/>
  <c r="AM24" i="13"/>
  <c r="AP13" i="13"/>
  <c r="AC84" i="13"/>
  <c r="AE57" i="13"/>
  <c r="AE37" i="13"/>
  <c r="AM30" i="13"/>
  <c r="AD48" i="13"/>
  <c r="AC110" i="13"/>
  <c r="AC106" i="13"/>
  <c r="AE103" i="13"/>
  <c r="AE54" i="13"/>
  <c r="AD78" i="13"/>
  <c r="AC121" i="13"/>
  <c r="AB111" i="13"/>
  <c r="AO19" i="13"/>
  <c r="AE106" i="13"/>
  <c r="AE120" i="13"/>
  <c r="AD54" i="13"/>
  <c r="AM14" i="13"/>
  <c r="AM25" i="13"/>
  <c r="AB70" i="13"/>
  <c r="AE73" i="13"/>
  <c r="AD124" i="13"/>
  <c r="AM17" i="13"/>
  <c r="AP32" i="13"/>
  <c r="AE99" i="13"/>
  <c r="AD37" i="13"/>
  <c r="AC104" i="13"/>
  <c r="AO6" i="13"/>
  <c r="AC117" i="13"/>
  <c r="AB48" i="13"/>
  <c r="AB97" i="13"/>
  <c r="AD111" i="13"/>
  <c r="AB43" i="13"/>
  <c r="AE60" i="13"/>
  <c r="AE69" i="13"/>
  <c r="AD76" i="13"/>
  <c r="AO10" i="13"/>
  <c r="AC112" i="13"/>
  <c r="AM13" i="13"/>
  <c r="AP16" i="13"/>
  <c r="AT16" i="13" s="1"/>
  <c r="AE79" i="13"/>
  <c r="AC60" i="13"/>
  <c r="AB79" i="13"/>
  <c r="AE92" i="13"/>
  <c r="AC51" i="13"/>
  <c r="AN16" i="13"/>
  <c r="AB38" i="13"/>
  <c r="AM9" i="13"/>
  <c r="AP24" i="13"/>
  <c r="AT24" i="13" s="1"/>
  <c r="K19" i="20"/>
  <c r="J20" i="20"/>
  <c r="O19" i="20"/>
  <c r="Y19" i="20"/>
  <c r="AI20" i="21"/>
  <c r="AF21" i="21"/>
  <c r="AF19" i="26"/>
  <c r="AI18" i="26"/>
  <c r="AI19" i="20"/>
  <c r="AF20" i="20"/>
  <c r="Y9" i="19"/>
  <c r="Y10" i="19"/>
  <c r="Y9" i="18"/>
  <c r="AR23" i="13"/>
  <c r="AR31" i="13"/>
  <c r="AS17" i="13"/>
  <c r="AG61" i="13"/>
  <c r="AG62" i="13"/>
  <c r="AG63" i="13"/>
  <c r="AG64" i="13"/>
  <c r="AG65" i="13"/>
  <c r="AG66" i="13"/>
  <c r="AG67" i="13"/>
  <c r="AG68" i="13"/>
  <c r="AG69" i="13"/>
  <c r="AG70" i="13"/>
  <c r="AG71" i="13"/>
  <c r="AG72" i="13"/>
  <c r="AG73" i="13"/>
  <c r="AG74" i="13"/>
  <c r="AG75" i="13"/>
  <c r="AG76" i="13"/>
  <c r="AG77" i="13"/>
  <c r="AG78" i="13"/>
  <c r="AG79" i="13"/>
  <c r="AG80" i="13"/>
  <c r="AG81" i="13"/>
  <c r="AG82" i="13"/>
  <c r="AG83" i="13"/>
  <c r="AG84" i="13"/>
  <c r="AG85" i="13"/>
  <c r="AG86" i="13"/>
  <c r="AG87" i="13"/>
  <c r="AG88" i="13"/>
  <c r="AG89" i="13"/>
  <c r="AG90" i="13"/>
  <c r="AG91" i="13"/>
  <c r="AG92" i="13"/>
  <c r="AG93" i="13"/>
  <c r="AG94" i="13"/>
  <c r="AG95" i="13"/>
  <c r="AG96" i="13"/>
  <c r="AG97" i="13"/>
  <c r="AG98" i="13"/>
  <c r="AG99" i="13"/>
  <c r="AG100" i="13"/>
  <c r="AG101" i="13"/>
  <c r="AG102" i="13"/>
  <c r="AG103" i="13"/>
  <c r="AG104" i="13"/>
  <c r="AG105" i="13"/>
  <c r="AG106" i="13"/>
  <c r="AG107" i="13"/>
  <c r="AG108" i="13"/>
  <c r="AG109" i="13"/>
  <c r="AG110" i="13"/>
  <c r="AG111" i="13"/>
  <c r="AG112" i="13"/>
  <c r="AG113" i="13"/>
  <c r="AG114" i="13"/>
  <c r="AG115" i="13"/>
  <c r="AG116" i="13"/>
  <c r="AG117" i="13"/>
  <c r="AG118" i="13"/>
  <c r="AG119" i="13"/>
  <c r="AG120" i="13"/>
  <c r="AG121" i="13"/>
  <c r="AG122" i="13"/>
  <c r="AG123" i="13"/>
  <c r="AG124" i="13"/>
  <c r="AG125" i="13"/>
  <c r="AG126" i="13"/>
  <c r="AG127" i="13"/>
  <c r="AG128" i="13"/>
  <c r="AG129" i="13"/>
  <c r="AG130" i="13"/>
  <c r="AG131" i="13"/>
  <c r="AG132" i="13"/>
  <c r="AG133" i="13"/>
  <c r="AG134" i="13"/>
  <c r="AG135" i="13"/>
  <c r="AG136" i="13"/>
  <c r="AG137" i="13"/>
  <c r="AG138" i="13"/>
  <c r="AG139" i="13"/>
  <c r="AG140" i="13"/>
  <c r="AG141" i="13"/>
  <c r="AG142" i="13"/>
  <c r="AG143" i="13"/>
  <c r="AG144" i="13"/>
  <c r="AG145" i="13"/>
  <c r="AG146" i="13"/>
  <c r="AG147" i="13"/>
  <c r="AG148" i="13"/>
  <c r="AG149" i="13"/>
  <c r="AG150" i="13"/>
  <c r="AG151" i="13"/>
  <c r="AG152" i="13"/>
  <c r="AG153" i="13"/>
  <c r="AG154" i="13"/>
  <c r="AG155" i="13"/>
  <c r="AH61" i="13"/>
  <c r="AH62" i="13"/>
  <c r="AH63" i="13"/>
  <c r="AH64" i="13"/>
  <c r="AH65" i="13"/>
  <c r="AH66" i="13"/>
  <c r="AH67" i="13"/>
  <c r="AH68" i="13"/>
  <c r="AH69" i="13"/>
  <c r="AH70" i="13"/>
  <c r="AH71" i="13"/>
  <c r="AH72" i="13"/>
  <c r="AH73" i="13"/>
  <c r="AH74" i="13"/>
  <c r="AH75" i="13"/>
  <c r="AH76" i="13"/>
  <c r="AH77" i="13"/>
  <c r="AH78" i="13"/>
  <c r="AH79" i="13"/>
  <c r="AH80" i="13"/>
  <c r="AH81" i="13"/>
  <c r="AH82" i="13"/>
  <c r="AH83" i="13"/>
  <c r="AH84" i="13"/>
  <c r="AH85" i="13"/>
  <c r="AH86" i="13"/>
  <c r="AH87" i="13"/>
  <c r="AH88" i="13"/>
  <c r="AH89" i="13"/>
  <c r="AH90" i="13"/>
  <c r="AH91" i="13"/>
  <c r="AH92" i="13"/>
  <c r="AH93" i="13"/>
  <c r="AH94" i="13"/>
  <c r="AH95" i="13"/>
  <c r="AH96" i="13"/>
  <c r="AH97" i="13"/>
  <c r="AH98" i="13"/>
  <c r="AH99" i="13"/>
  <c r="AH100" i="13"/>
  <c r="AH101" i="13"/>
  <c r="AH102" i="13"/>
  <c r="AH103" i="13"/>
  <c r="AH104" i="13"/>
  <c r="AH105" i="13"/>
  <c r="AH106" i="13"/>
  <c r="AH107" i="13"/>
  <c r="AH108" i="13"/>
  <c r="AH109" i="13"/>
  <c r="AH110" i="13"/>
  <c r="AH111" i="13"/>
  <c r="AH112" i="13"/>
  <c r="AH113" i="13"/>
  <c r="AH114" i="13"/>
  <c r="AH115" i="13"/>
  <c r="AH116" i="13"/>
  <c r="AH117" i="13"/>
  <c r="AH118" i="13"/>
  <c r="AH119" i="13"/>
  <c r="AH120" i="13"/>
  <c r="AH121" i="13"/>
  <c r="AH122" i="13"/>
  <c r="AH123" i="13"/>
  <c r="AH124" i="13"/>
  <c r="AH125" i="13"/>
  <c r="AH126" i="13"/>
  <c r="AH127" i="13"/>
  <c r="AH128" i="13"/>
  <c r="AH129" i="13"/>
  <c r="AH130" i="13"/>
  <c r="AH131" i="13"/>
  <c r="AH132" i="13"/>
  <c r="AH133" i="13"/>
  <c r="AH134" i="13"/>
  <c r="AH135" i="13"/>
  <c r="AH136" i="13"/>
  <c r="AH137" i="13"/>
  <c r="AH138" i="13"/>
  <c r="AH139" i="13"/>
  <c r="AH140" i="13"/>
  <c r="AH141" i="13"/>
  <c r="AH142" i="13"/>
  <c r="AH143" i="13"/>
  <c r="AH144" i="13"/>
  <c r="AH145" i="13"/>
  <c r="AH146" i="13"/>
  <c r="AH147" i="13"/>
  <c r="AH148" i="13"/>
  <c r="AH149" i="13"/>
  <c r="AH150" i="13"/>
  <c r="AH151" i="13"/>
  <c r="AH152" i="13"/>
  <c r="AH153" i="13"/>
  <c r="AH154" i="13"/>
  <c r="AH155" i="13"/>
  <c r="K20" i="20"/>
  <c r="J21" i="20"/>
  <c r="O20" i="20"/>
  <c r="Y20" i="20"/>
  <c r="AI21" i="21"/>
  <c r="AF22" i="21"/>
  <c r="AI19" i="26"/>
  <c r="AF20" i="26"/>
  <c r="AI20" i="20"/>
  <c r="AF21" i="20"/>
  <c r="Y8" i="18"/>
  <c r="K21" i="20"/>
  <c r="J22" i="20"/>
  <c r="O21" i="20"/>
  <c r="Y21" i="20"/>
  <c r="AI22" i="21"/>
  <c r="AF23" i="21"/>
  <c r="AF21" i="26"/>
  <c r="AI20" i="26"/>
  <c r="AF22" i="20"/>
  <c r="AI21" i="20"/>
  <c r="Y12" i="19"/>
  <c r="Y11" i="19"/>
  <c r="Y11" i="18"/>
  <c r="K22" i="20"/>
  <c r="J23" i="20"/>
  <c r="O22" i="20"/>
  <c r="Y22" i="20"/>
  <c r="AF24" i="21"/>
  <c r="AI23" i="21"/>
  <c r="AF22" i="26"/>
  <c r="AI21" i="26"/>
  <c r="AF23" i="20"/>
  <c r="AI22" i="20"/>
  <c r="Y13" i="19"/>
  <c r="Y10" i="18"/>
  <c r="J24" i="20"/>
  <c r="K23" i="20"/>
  <c r="O23" i="20"/>
  <c r="Y23" i="20"/>
  <c r="AI24" i="21"/>
  <c r="AF25" i="21"/>
  <c r="AF23" i="26"/>
  <c r="AI22" i="26"/>
  <c r="AI23" i="20"/>
  <c r="AF24" i="20"/>
  <c r="Y14" i="19"/>
  <c r="Y13" i="18"/>
  <c r="K24" i="20"/>
  <c r="J25" i="20"/>
  <c r="O24" i="20"/>
  <c r="Y24" i="20"/>
  <c r="AI25" i="21"/>
  <c r="AF26" i="21"/>
  <c r="AI23" i="26"/>
  <c r="AF24" i="26"/>
  <c r="AI24" i="20"/>
  <c r="AF25" i="20"/>
  <c r="Y15" i="19"/>
  <c r="Y14" i="18"/>
  <c r="Y12" i="18"/>
  <c r="K25" i="20"/>
  <c r="J26" i="20"/>
  <c r="O25" i="20"/>
  <c r="Y25" i="20"/>
  <c r="AF27" i="21"/>
  <c r="AI26" i="21"/>
  <c r="AF25" i="26"/>
  <c r="AI24" i="26"/>
  <c r="AF26" i="20"/>
  <c r="AI25" i="20"/>
  <c r="Y16" i="19"/>
  <c r="Y15" i="18"/>
  <c r="K26" i="20"/>
  <c r="J27" i="20"/>
  <c r="O26" i="20"/>
  <c r="Y26" i="20"/>
  <c r="AF28" i="21"/>
  <c r="AI27" i="21"/>
  <c r="AF26" i="26"/>
  <c r="AI25" i="26"/>
  <c r="AF27" i="20"/>
  <c r="AI26" i="20"/>
  <c r="Y17" i="19"/>
  <c r="J28" i="20"/>
  <c r="K27" i="20"/>
  <c r="O27" i="20"/>
  <c r="Y27" i="20"/>
  <c r="AI28" i="21"/>
  <c r="AF29" i="21"/>
  <c r="AF27" i="26"/>
  <c r="AI26" i="26"/>
  <c r="AI27" i="20"/>
  <c r="AF28" i="20"/>
  <c r="Y18" i="19"/>
  <c r="Y16" i="18"/>
  <c r="Y17" i="18"/>
  <c r="K28" i="20"/>
  <c r="J29" i="20"/>
  <c r="O28" i="20"/>
  <c r="Y28" i="20"/>
  <c r="AI29" i="21"/>
  <c r="AF30" i="21"/>
  <c r="AI27" i="26"/>
  <c r="AF28" i="26"/>
  <c r="AI28" i="20"/>
  <c r="AF29" i="20"/>
  <c r="Y19" i="19"/>
  <c r="Y18" i="18"/>
  <c r="K29" i="20"/>
  <c r="J30" i="20"/>
  <c r="O29" i="20"/>
  <c r="Y29" i="20"/>
  <c r="AF31" i="21"/>
  <c r="AI30" i="21"/>
  <c r="AF29" i="26"/>
  <c r="AI28" i="26"/>
  <c r="AF30" i="20"/>
  <c r="AI29" i="20"/>
  <c r="Y20" i="19"/>
  <c r="Y19" i="18"/>
  <c r="K30" i="20"/>
  <c r="J31" i="20"/>
  <c r="O30" i="20"/>
  <c r="Y30" i="20"/>
  <c r="AI31" i="21"/>
  <c r="AF32" i="21"/>
  <c r="AF30" i="26"/>
  <c r="AI29" i="26"/>
  <c r="AF31" i="20"/>
  <c r="AI30" i="20"/>
  <c r="Y21" i="19"/>
  <c r="J32" i="20"/>
  <c r="K31" i="20"/>
  <c r="O31" i="20"/>
  <c r="Y31" i="20"/>
  <c r="AF33" i="21"/>
  <c r="AI32" i="21"/>
  <c r="AF31" i="26"/>
  <c r="AI30" i="26"/>
  <c r="AI31" i="20"/>
  <c r="AF32" i="20"/>
  <c r="Y22" i="19"/>
  <c r="Y20" i="18"/>
  <c r="K32" i="20"/>
  <c r="J33" i="20"/>
  <c r="O32" i="20"/>
  <c r="Y32" i="20"/>
  <c r="AI33" i="21"/>
  <c r="AF34" i="21"/>
  <c r="AI31" i="26"/>
  <c r="AF32" i="26"/>
  <c r="AI32" i="20"/>
  <c r="AF33" i="20"/>
  <c r="Y23" i="19"/>
  <c r="Y22" i="18"/>
  <c r="Y21" i="18"/>
  <c r="K33" i="20"/>
  <c r="J34" i="20"/>
  <c r="O33" i="20"/>
  <c r="Y33" i="20"/>
  <c r="AF35" i="21"/>
  <c r="AI35" i="21"/>
  <c r="AI34" i="21"/>
  <c r="C118" i="21"/>
  <c r="E118" i="21"/>
  <c r="D127" i="21"/>
  <c r="AF33" i="26"/>
  <c r="AI32" i="26"/>
  <c r="AF34" i="20"/>
  <c r="AI33" i="20"/>
  <c r="Y23" i="18"/>
  <c r="K34" i="20"/>
  <c r="J35" i="20"/>
  <c r="O34" i="20"/>
  <c r="Y34" i="20"/>
  <c r="I25" i="24"/>
  <c r="F127" i="21"/>
  <c r="AF34" i="26"/>
  <c r="AI33" i="26"/>
  <c r="AF35" i="20"/>
  <c r="AI34" i="20"/>
  <c r="Y25" i="19"/>
  <c r="Y24" i="19"/>
  <c r="K35" i="20"/>
  <c r="J36" i="20"/>
  <c r="O35" i="20"/>
  <c r="AF35" i="26"/>
  <c r="AI34" i="26"/>
  <c r="AI35" i="20"/>
  <c r="C118" i="20"/>
  <c r="E118" i="20"/>
  <c r="D127" i="20"/>
  <c r="AF36" i="20"/>
  <c r="Y26" i="19"/>
  <c r="Y25" i="18"/>
  <c r="Y24" i="18"/>
  <c r="Y35" i="20"/>
  <c r="E114" i="20"/>
  <c r="D114" i="20"/>
  <c r="J37" i="20"/>
  <c r="K36" i="20"/>
  <c r="O36" i="20"/>
  <c r="Y36" i="20"/>
  <c r="AI35" i="26"/>
  <c r="C118" i="26"/>
  <c r="E118" i="26"/>
  <c r="D127" i="26"/>
  <c r="AF36" i="26"/>
  <c r="AI36" i="20"/>
  <c r="AF37" i="20"/>
  <c r="Y27" i="19"/>
  <c r="AF36" i="19"/>
  <c r="E118" i="19"/>
  <c r="D127" i="19"/>
  <c r="G22" i="24"/>
  <c r="K37" i="20"/>
  <c r="J38" i="20"/>
  <c r="O37" i="20"/>
  <c r="Y37" i="20"/>
  <c r="AF37" i="26"/>
  <c r="AI36" i="26"/>
  <c r="J25" i="24"/>
  <c r="F127" i="26"/>
  <c r="AF38" i="20"/>
  <c r="AI37" i="20"/>
  <c r="Y28" i="19"/>
  <c r="D114" i="19"/>
  <c r="AF37" i="19"/>
  <c r="AI36" i="19"/>
  <c r="Y27" i="18"/>
  <c r="Y26" i="18"/>
  <c r="K38" i="20"/>
  <c r="J39" i="20"/>
  <c r="O38" i="20"/>
  <c r="Y38" i="20"/>
  <c r="AF38" i="26"/>
  <c r="AI37" i="26"/>
  <c r="AF39" i="20"/>
  <c r="AI38" i="20"/>
  <c r="Y29" i="19"/>
  <c r="AI37" i="19"/>
  <c r="AF38" i="19"/>
  <c r="K39" i="20"/>
  <c r="J40" i="20"/>
  <c r="O39" i="20"/>
  <c r="Y39" i="20"/>
  <c r="AF39" i="26"/>
  <c r="AI38" i="26"/>
  <c r="AI39" i="20"/>
  <c r="AF40" i="20"/>
  <c r="Y30" i="19"/>
  <c r="AI38" i="19"/>
  <c r="AF39" i="19"/>
  <c r="Y29" i="18"/>
  <c r="Y28" i="18"/>
  <c r="J41" i="20"/>
  <c r="K40" i="20"/>
  <c r="O40" i="20"/>
  <c r="Y40" i="20"/>
  <c r="AI39" i="26"/>
  <c r="AF40" i="26"/>
  <c r="AI40" i="20"/>
  <c r="AF41" i="20"/>
  <c r="Y31" i="19"/>
  <c r="AF40" i="19"/>
  <c r="AI39" i="19"/>
  <c r="Y30" i="18"/>
  <c r="K41" i="20"/>
  <c r="J42" i="20"/>
  <c r="O41" i="20"/>
  <c r="Y41" i="20"/>
  <c r="AF41" i="26"/>
  <c r="AI40" i="26"/>
  <c r="AF42" i="20"/>
  <c r="AI41" i="20"/>
  <c r="Y32" i="19"/>
  <c r="AF41" i="19"/>
  <c r="AI40" i="19"/>
  <c r="Y31" i="18"/>
  <c r="K42" i="20"/>
  <c r="O42" i="20"/>
  <c r="Y42" i="20"/>
  <c r="J43" i="20"/>
  <c r="AF42" i="26"/>
  <c r="AI41" i="26"/>
  <c r="AF43" i="20"/>
  <c r="AI42" i="20"/>
  <c r="Y33" i="19"/>
  <c r="AI41" i="19"/>
  <c r="AF42" i="19"/>
  <c r="Y32" i="18"/>
  <c r="J44" i="20"/>
  <c r="K43" i="20"/>
  <c r="O43" i="20"/>
  <c r="Y43" i="20"/>
  <c r="AF43" i="26"/>
  <c r="AI42" i="26"/>
  <c r="AI43" i="20"/>
  <c r="AF44" i="20"/>
  <c r="Y34" i="19"/>
  <c r="AI42" i="19"/>
  <c r="AF43" i="19"/>
  <c r="Y33" i="18"/>
  <c r="K44" i="20"/>
  <c r="J45" i="20"/>
  <c r="O44" i="20"/>
  <c r="Y44" i="20"/>
  <c r="AI43" i="26"/>
  <c r="AF44" i="26"/>
  <c r="AI44" i="20"/>
  <c r="AF45" i="20"/>
  <c r="AF44" i="19"/>
  <c r="AI43" i="19"/>
  <c r="Y34" i="18"/>
  <c r="K45" i="20"/>
  <c r="J46" i="20"/>
  <c r="O45" i="20"/>
  <c r="Y45" i="20"/>
  <c r="AF45" i="26"/>
  <c r="AI44" i="26"/>
  <c r="AF46" i="20"/>
  <c r="AI45" i="20"/>
  <c r="C114" i="19"/>
  <c r="Y36" i="19"/>
  <c r="AF45" i="19"/>
  <c r="AI44" i="19"/>
  <c r="K46" i="20"/>
  <c r="J47" i="20"/>
  <c r="O46" i="20"/>
  <c r="Y46" i="20"/>
  <c r="AF46" i="26"/>
  <c r="AI45" i="26"/>
  <c r="AF47" i="20"/>
  <c r="AI46" i="20"/>
  <c r="Y37" i="19"/>
  <c r="AI45" i="19"/>
  <c r="AF46" i="19"/>
  <c r="Y36" i="18"/>
  <c r="J48" i="20"/>
  <c r="K47" i="20"/>
  <c r="O47" i="20"/>
  <c r="Y47" i="20"/>
  <c r="AF47" i="26"/>
  <c r="AI46" i="26"/>
  <c r="AI47" i="20"/>
  <c r="AF48" i="20"/>
  <c r="Y38" i="19"/>
  <c r="AI46" i="19"/>
  <c r="AF47" i="19"/>
  <c r="K48" i="20"/>
  <c r="J49" i="20"/>
  <c r="O48" i="20"/>
  <c r="Y48" i="20"/>
  <c r="AI47" i="26"/>
  <c r="AF48" i="26"/>
  <c r="AI48" i="20"/>
  <c r="AF49" i="20"/>
  <c r="Y39" i="19"/>
  <c r="AF48" i="19"/>
  <c r="AI47" i="19"/>
  <c r="Y38" i="18"/>
  <c r="Y37" i="18"/>
  <c r="K49" i="20"/>
  <c r="J50" i="20"/>
  <c r="O49" i="20"/>
  <c r="Y49" i="20"/>
  <c r="AF49" i="26"/>
  <c r="AI48" i="26"/>
  <c r="AF50" i="20"/>
  <c r="AI50" i="20"/>
  <c r="AI49" i="20"/>
  <c r="Y40" i="19"/>
  <c r="AF49" i="19"/>
  <c r="AI48" i="19"/>
  <c r="Y39" i="18"/>
  <c r="K50" i="20"/>
  <c r="O50" i="20"/>
  <c r="AF50" i="26"/>
  <c r="AI49" i="26"/>
  <c r="Y41" i="19"/>
  <c r="AI49" i="19"/>
  <c r="AF50" i="19"/>
  <c r="Y50" i="20"/>
  <c r="D113" i="20"/>
  <c r="E113" i="20"/>
  <c r="C127" i="20"/>
  <c r="AF51" i="26"/>
  <c r="AI50" i="26"/>
  <c r="Y42" i="19"/>
  <c r="AI50" i="19"/>
  <c r="AF51" i="19"/>
  <c r="Y41" i="18"/>
  <c r="Y40" i="18"/>
  <c r="H25" i="24"/>
  <c r="F127" i="20"/>
  <c r="AI51" i="26"/>
  <c r="AF52" i="26"/>
  <c r="AI51" i="19"/>
  <c r="AF52" i="19"/>
  <c r="AI52" i="26"/>
  <c r="AF53" i="26"/>
  <c r="Y44" i="19"/>
  <c r="Y43" i="19"/>
  <c r="AI52" i="19"/>
  <c r="AF53" i="19"/>
  <c r="Y43" i="18"/>
  <c r="Y42" i="18"/>
  <c r="AF54" i="26"/>
  <c r="AI53" i="26"/>
  <c r="Y45" i="19"/>
  <c r="AI53" i="19"/>
  <c r="AF54" i="19"/>
  <c r="AF55" i="26"/>
  <c r="AI54" i="26"/>
  <c r="AI54" i="19"/>
  <c r="AF55" i="19"/>
  <c r="Y45" i="18"/>
  <c r="Y44" i="18"/>
  <c r="AI55" i="26"/>
  <c r="AF56" i="26"/>
  <c r="Y46" i="19"/>
  <c r="Y47" i="19"/>
  <c r="AI55" i="19"/>
  <c r="AF56" i="19"/>
  <c r="Y46" i="18"/>
  <c r="AF57" i="26"/>
  <c r="AI56" i="26"/>
  <c r="Y48" i="19"/>
  <c r="AI56" i="19"/>
  <c r="AF57" i="19"/>
  <c r="Y47" i="18"/>
  <c r="AF58" i="26"/>
  <c r="AI57" i="26"/>
  <c r="Y49" i="19"/>
  <c r="AI57" i="19"/>
  <c r="AF58" i="19"/>
  <c r="AF59" i="26"/>
  <c r="AI58" i="26"/>
  <c r="Y50" i="19"/>
  <c r="AI58" i="19"/>
  <c r="AF59" i="19"/>
  <c r="Y48" i="18"/>
  <c r="Y49" i="18"/>
  <c r="AI59" i="26"/>
  <c r="AF60" i="26"/>
  <c r="Y51" i="19"/>
  <c r="AI59" i="19"/>
  <c r="AF60" i="19"/>
  <c r="Y50" i="18"/>
  <c r="AF61" i="26"/>
  <c r="AI60" i="26"/>
  <c r="Y52" i="19"/>
  <c r="AI60" i="19"/>
  <c r="AF61" i="19"/>
  <c r="Y51" i="18"/>
  <c r="AF62" i="26"/>
  <c r="AI61" i="26"/>
  <c r="Y53" i="19"/>
  <c r="AI61" i="19"/>
  <c r="AF62" i="19"/>
  <c r="AF63" i="26"/>
  <c r="AI62" i="26"/>
  <c r="Y54" i="19"/>
  <c r="AI62" i="19"/>
  <c r="AF63" i="19"/>
  <c r="Y52" i="18"/>
  <c r="AI63" i="26"/>
  <c r="AF64" i="26"/>
  <c r="Y55" i="19"/>
  <c r="AI63" i="19"/>
  <c r="AF64" i="19"/>
  <c r="Y53" i="18"/>
  <c r="AF65" i="26"/>
  <c r="AI64" i="26"/>
  <c r="AI64" i="19"/>
  <c r="AF65" i="19"/>
  <c r="AI65" i="19"/>
  <c r="Y54" i="18"/>
  <c r="Y55" i="18"/>
  <c r="AF66" i="26"/>
  <c r="AI65" i="26"/>
  <c r="Y57" i="19"/>
  <c r="AF67" i="26"/>
  <c r="AI66" i="26"/>
  <c r="Y56" i="19"/>
  <c r="Y58" i="19"/>
  <c r="Y57" i="18"/>
  <c r="AF61" i="18"/>
  <c r="Y56" i="18"/>
  <c r="AI67" i="26"/>
  <c r="AF68" i="26"/>
  <c r="Y59" i="19"/>
  <c r="AI61" i="18"/>
  <c r="AF62" i="18"/>
  <c r="AI68" i="26"/>
  <c r="AF69" i="26"/>
  <c r="Y60" i="19"/>
  <c r="Y58" i="18"/>
  <c r="AI62" i="18"/>
  <c r="AF63" i="18"/>
  <c r="Y59" i="18"/>
  <c r="AF70" i="26"/>
  <c r="AI69" i="26"/>
  <c r="AI63" i="18"/>
  <c r="AF64" i="18"/>
  <c r="AF71" i="26"/>
  <c r="AI70" i="26"/>
  <c r="Y61" i="19"/>
  <c r="Y60" i="18"/>
  <c r="AI64" i="18"/>
  <c r="AF65" i="18"/>
  <c r="Y61" i="18"/>
  <c r="AI71" i="26"/>
  <c r="AF72" i="26"/>
  <c r="Y63" i="19"/>
  <c r="AF66" i="18"/>
  <c r="AI65" i="18"/>
  <c r="Y62" i="18"/>
  <c r="AF73" i="26"/>
  <c r="AI72" i="26"/>
  <c r="Y65" i="19"/>
  <c r="Y64" i="19"/>
  <c r="Y62" i="19"/>
  <c r="Y63" i="18"/>
  <c r="AF67" i="18"/>
  <c r="AI66" i="18"/>
  <c r="AF74" i="26"/>
  <c r="AI73" i="26"/>
  <c r="G25" i="24"/>
  <c r="F127" i="19"/>
  <c r="AF68" i="18"/>
  <c r="AI67" i="18"/>
  <c r="AF61" i="13"/>
  <c r="Y61" i="13"/>
  <c r="AF75" i="26"/>
  <c r="AI74" i="26"/>
  <c r="Y64" i="18"/>
  <c r="Y65" i="18"/>
  <c r="AI68" i="18"/>
  <c r="AF69" i="18"/>
  <c r="Y62" i="13"/>
  <c r="AF62" i="13"/>
  <c r="AI61" i="13"/>
  <c r="AI75" i="26"/>
  <c r="AF76" i="26"/>
  <c r="AF70" i="18"/>
  <c r="AI69" i="18"/>
  <c r="AF63" i="13"/>
  <c r="AI62" i="13"/>
  <c r="Y63" i="13"/>
  <c r="AF77" i="26"/>
  <c r="AI76" i="26"/>
  <c r="AI70" i="18"/>
  <c r="AF71" i="18"/>
  <c r="Y67" i="18"/>
  <c r="Y66" i="18"/>
  <c r="AF64" i="13"/>
  <c r="AI63" i="13"/>
  <c r="Y64" i="13"/>
  <c r="AF78" i="26"/>
  <c r="AI77" i="26"/>
  <c r="AF72" i="18"/>
  <c r="AI71" i="18"/>
  <c r="Y68" i="18"/>
  <c r="Y65" i="13"/>
  <c r="AF65" i="13"/>
  <c r="AI64" i="13"/>
  <c r="AF79" i="26"/>
  <c r="AI78" i="26"/>
  <c r="AF73" i="18"/>
  <c r="AI72" i="18"/>
  <c r="AF66" i="13"/>
  <c r="AI65" i="13"/>
  <c r="Y66" i="13"/>
  <c r="AI79" i="26"/>
  <c r="AF80" i="26"/>
  <c r="AF74" i="18"/>
  <c r="AI73" i="18"/>
  <c r="Y70" i="18"/>
  <c r="Y69" i="18"/>
  <c r="AF67" i="13"/>
  <c r="AI66" i="13"/>
  <c r="Y67" i="13"/>
  <c r="AF81" i="26"/>
  <c r="AI80" i="26"/>
  <c r="Y71" i="18"/>
  <c r="AF75" i="18"/>
  <c r="AI74" i="18"/>
  <c r="Y68" i="13"/>
  <c r="AF68" i="13"/>
  <c r="AI67" i="13"/>
  <c r="AF82" i="26"/>
  <c r="AI81" i="26"/>
  <c r="AF76" i="18"/>
  <c r="AI75" i="18"/>
  <c r="AF69" i="13"/>
  <c r="AI68" i="13"/>
  <c r="Y69" i="13"/>
  <c r="AF83" i="26"/>
  <c r="AI82" i="26"/>
  <c r="Y72" i="18"/>
  <c r="Y73" i="18"/>
  <c r="AF77" i="18"/>
  <c r="AI76" i="18"/>
  <c r="Y70" i="13"/>
  <c r="AF70" i="13"/>
  <c r="AI69" i="13"/>
  <c r="AI83" i="26"/>
  <c r="AF84" i="26"/>
  <c r="AF78" i="18"/>
  <c r="AI77" i="18"/>
  <c r="Y71" i="13"/>
  <c r="AF71" i="13"/>
  <c r="AI70" i="13"/>
  <c r="AF85" i="26"/>
  <c r="AI84" i="26"/>
  <c r="AF79" i="18"/>
  <c r="AI78" i="18"/>
  <c r="Y75" i="18"/>
  <c r="Y74" i="18"/>
  <c r="AF72" i="13"/>
  <c r="AI71" i="13"/>
  <c r="Y72" i="13"/>
  <c r="AF86" i="26"/>
  <c r="AI85" i="26"/>
  <c r="AI79" i="18"/>
  <c r="AF80" i="18"/>
  <c r="Y73" i="13"/>
  <c r="AF73" i="13"/>
  <c r="AI72" i="13"/>
  <c r="AF87" i="26"/>
  <c r="AI86" i="26"/>
  <c r="Y77" i="18"/>
  <c r="AF81" i="18"/>
  <c r="AI80" i="18"/>
  <c r="Y76" i="18"/>
  <c r="AF74" i="13"/>
  <c r="AI73" i="13"/>
  <c r="Y74" i="13"/>
  <c r="AI87" i="26"/>
  <c r="AF88" i="26"/>
  <c r="AF82" i="18"/>
  <c r="AI81" i="18"/>
  <c r="Y78" i="18"/>
  <c r="AF75" i="13"/>
  <c r="AI74" i="13"/>
  <c r="Y75" i="13"/>
  <c r="AF89" i="26"/>
  <c r="AI88" i="26"/>
  <c r="Y79" i="18"/>
  <c r="AI82" i="18"/>
  <c r="AF83" i="18"/>
  <c r="Y76" i="13"/>
  <c r="AF76" i="13"/>
  <c r="AI75" i="13"/>
  <c r="AF90" i="26"/>
  <c r="AI89" i="26"/>
  <c r="AF84" i="18"/>
  <c r="AI83" i="18"/>
  <c r="AF77" i="13"/>
  <c r="AI76" i="13"/>
  <c r="Y77" i="13"/>
  <c r="AF91" i="26"/>
  <c r="AI90" i="26"/>
  <c r="Y80" i="18"/>
  <c r="Y81" i="18"/>
  <c r="AI84" i="18"/>
  <c r="AF85" i="18"/>
  <c r="AF78" i="13"/>
  <c r="AI77" i="13"/>
  <c r="Y78" i="13"/>
  <c r="AI91" i="26"/>
  <c r="AF92" i="26"/>
  <c r="Y82" i="18"/>
  <c r="AF86" i="18"/>
  <c r="AI85" i="18"/>
  <c r="Y79" i="13"/>
  <c r="AF79" i="13"/>
  <c r="AI78" i="13"/>
  <c r="AF93" i="26"/>
  <c r="AI92" i="26"/>
  <c r="AI86" i="18"/>
  <c r="AF87" i="18"/>
  <c r="Y83" i="18"/>
  <c r="AF80" i="13"/>
  <c r="AI79" i="13"/>
  <c r="Y80" i="13"/>
  <c r="AF94" i="26"/>
  <c r="AI93" i="26"/>
  <c r="Y84" i="18"/>
  <c r="AF88" i="18"/>
  <c r="AI87" i="18"/>
  <c r="AF81" i="13"/>
  <c r="AI80" i="13"/>
  <c r="Y81" i="13"/>
  <c r="AF95" i="26"/>
  <c r="AI94" i="26"/>
  <c r="AF89" i="18"/>
  <c r="AI88" i="18"/>
  <c r="Y82" i="13"/>
  <c r="AF82" i="13"/>
  <c r="AI81" i="13"/>
  <c r="AI95" i="26"/>
  <c r="AF96" i="26"/>
  <c r="Y85" i="18"/>
  <c r="AF90" i="18"/>
  <c r="AI89" i="18"/>
  <c r="AF83" i="13"/>
  <c r="AI82" i="13"/>
  <c r="Y83" i="13"/>
  <c r="AF97" i="26"/>
  <c r="AI96" i="26"/>
  <c r="Y87" i="18"/>
  <c r="Y86" i="18"/>
  <c r="AF91" i="18"/>
  <c r="AI90" i="18"/>
  <c r="AF84" i="13"/>
  <c r="AI83" i="13"/>
  <c r="Y84" i="13"/>
  <c r="AF98" i="26"/>
  <c r="AI97" i="26"/>
  <c r="AF92" i="18"/>
  <c r="AI91" i="18"/>
  <c r="Y85" i="13"/>
  <c r="AF85" i="13"/>
  <c r="AI84" i="13"/>
  <c r="AF99" i="26"/>
  <c r="AI98" i="26"/>
  <c r="Y89" i="18"/>
  <c r="AF93" i="18"/>
  <c r="AI92" i="18"/>
  <c r="Y88" i="18"/>
  <c r="AF86" i="13"/>
  <c r="AI85" i="13"/>
  <c r="Y86" i="13"/>
  <c r="AI99" i="26"/>
  <c r="AF100" i="26"/>
  <c r="AF94" i="18"/>
  <c r="AI93" i="18"/>
  <c r="AF87" i="13"/>
  <c r="AI86" i="13"/>
  <c r="Y87" i="13"/>
  <c r="AF101" i="26"/>
  <c r="AI100" i="26"/>
  <c r="Y91" i="18"/>
  <c r="Y90" i="18"/>
  <c r="AI94" i="18"/>
  <c r="AF95" i="18"/>
  <c r="AI95" i="18"/>
  <c r="Y88" i="13"/>
  <c r="AF88" i="13"/>
  <c r="AI87" i="13"/>
  <c r="AF102" i="26"/>
  <c r="AI101" i="26"/>
  <c r="AF89" i="13"/>
  <c r="AI88" i="13"/>
  <c r="Y89" i="13"/>
  <c r="AF103" i="26"/>
  <c r="AI102" i="26"/>
  <c r="Y93" i="18"/>
  <c r="Y92" i="18"/>
  <c r="AF90" i="13"/>
  <c r="AI89" i="13"/>
  <c r="Y90" i="13"/>
  <c r="AI103" i="26"/>
  <c r="AF104" i="26"/>
  <c r="Y94" i="18"/>
  <c r="Y91" i="13"/>
  <c r="AF91" i="13"/>
  <c r="AI90" i="13"/>
  <c r="AF105" i="26"/>
  <c r="AI104" i="26"/>
  <c r="Y95" i="18"/>
  <c r="AF92" i="13"/>
  <c r="AI91" i="13"/>
  <c r="Y92" i="13"/>
  <c r="AF106" i="26"/>
  <c r="AI105" i="26"/>
  <c r="AF93" i="13"/>
  <c r="AI92" i="13"/>
  <c r="Y93" i="13"/>
  <c r="AF107" i="26"/>
  <c r="AI106" i="26"/>
  <c r="Y94" i="13"/>
  <c r="AF94" i="13"/>
  <c r="AI93" i="13"/>
  <c r="AI107" i="26"/>
  <c r="AF108" i="26"/>
  <c r="AF95" i="13"/>
  <c r="AI94" i="13"/>
  <c r="Y95" i="13"/>
  <c r="AF109" i="26"/>
  <c r="AI108" i="26"/>
  <c r="AF96" i="13"/>
  <c r="AI95" i="13"/>
  <c r="Y96" i="13"/>
  <c r="AF110" i="26"/>
  <c r="AI109" i="26"/>
  <c r="Y97" i="13"/>
  <c r="AF97" i="13"/>
  <c r="AI96" i="13"/>
  <c r="AF111" i="26"/>
  <c r="AI110" i="26"/>
  <c r="AF98" i="13"/>
  <c r="AI97" i="13"/>
  <c r="Y98" i="13"/>
  <c r="AI111" i="26"/>
  <c r="AF112" i="26"/>
  <c r="AF99" i="13"/>
  <c r="AI98" i="13"/>
  <c r="Y99" i="13"/>
  <c r="AF113" i="26"/>
  <c r="AI112" i="26"/>
  <c r="Y100" i="13"/>
  <c r="AF100" i="13"/>
  <c r="AI99" i="13"/>
  <c r="AF114" i="26"/>
  <c r="AI113" i="26"/>
  <c r="AF101" i="13"/>
  <c r="AI100" i="13"/>
  <c r="Y101" i="13"/>
  <c r="AF115" i="26"/>
  <c r="AI114" i="26"/>
  <c r="AF102" i="13"/>
  <c r="AI101" i="13"/>
  <c r="Y102" i="13"/>
  <c r="AI115" i="26"/>
  <c r="AF116" i="26"/>
  <c r="Y103" i="13"/>
  <c r="AF103" i="13"/>
  <c r="AI102" i="13"/>
  <c r="AI116" i="26"/>
  <c r="AF117" i="26"/>
  <c r="AF104" i="13"/>
  <c r="AI103" i="13"/>
  <c r="Y104" i="13"/>
  <c r="AF118" i="26"/>
  <c r="AI117" i="26"/>
  <c r="AF105" i="13"/>
  <c r="AI104" i="13"/>
  <c r="Y105" i="13"/>
  <c r="AF119" i="26"/>
  <c r="AI118" i="26"/>
  <c r="Y106" i="13"/>
  <c r="AI105" i="13"/>
  <c r="AF106" i="13"/>
  <c r="AI119" i="26"/>
  <c r="AF120" i="26"/>
  <c r="AF107" i="13"/>
  <c r="AI106" i="13"/>
  <c r="Y107" i="13"/>
  <c r="AF121" i="26"/>
  <c r="AI120" i="26"/>
  <c r="Y108" i="13"/>
  <c r="AF108" i="13"/>
  <c r="AI107" i="13"/>
  <c r="AF122" i="26"/>
  <c r="AI121" i="26"/>
  <c r="AF109" i="13"/>
  <c r="AI108" i="13"/>
  <c r="Y109" i="13"/>
  <c r="AF123" i="26"/>
  <c r="AI122" i="26"/>
  <c r="AF110" i="13"/>
  <c r="AI109" i="13"/>
  <c r="Y110" i="13"/>
  <c r="AI123" i="26"/>
  <c r="AF124" i="26"/>
  <c r="Y111" i="13"/>
  <c r="AF111" i="13"/>
  <c r="AI110" i="13"/>
  <c r="AF125" i="26"/>
  <c r="AI124" i="26"/>
  <c r="AF112" i="13"/>
  <c r="AI111" i="13"/>
  <c r="Y112" i="13"/>
  <c r="AF126" i="26"/>
  <c r="AI125" i="26"/>
  <c r="AF113" i="13"/>
  <c r="AI112" i="13"/>
  <c r="Y113" i="13"/>
  <c r="AF127" i="26"/>
  <c r="AI126" i="26"/>
  <c r="Y114" i="13"/>
  <c r="AF114" i="13"/>
  <c r="AI113" i="13"/>
  <c r="AI127" i="26"/>
  <c r="AF128" i="26"/>
  <c r="AF115" i="13"/>
  <c r="AI114" i="13"/>
  <c r="Y115" i="13"/>
  <c r="AF129" i="26"/>
  <c r="AI128" i="26"/>
  <c r="AF116" i="13"/>
  <c r="AI115" i="13"/>
  <c r="Y116" i="13"/>
  <c r="AF130" i="26"/>
  <c r="AI129" i="26"/>
  <c r="Y117" i="13"/>
  <c r="AF117" i="13"/>
  <c r="AI116" i="13"/>
  <c r="AF131" i="26"/>
  <c r="AI130" i="26"/>
  <c r="AI117" i="13"/>
  <c r="AF118" i="13"/>
  <c r="Y118" i="13"/>
  <c r="AI131" i="26"/>
  <c r="AF132" i="26"/>
  <c r="AF119" i="13"/>
  <c r="AI118" i="13"/>
  <c r="Y119" i="13"/>
  <c r="AI132" i="26"/>
  <c r="AF133" i="26"/>
  <c r="Y120" i="13"/>
  <c r="AF120" i="13"/>
  <c r="AI119" i="13"/>
  <c r="AF134" i="26"/>
  <c r="AI133" i="26"/>
  <c r="AF121" i="13"/>
  <c r="AI120" i="13"/>
  <c r="Y121" i="13"/>
  <c r="AF135" i="26"/>
  <c r="AI134" i="26"/>
  <c r="AI121" i="13"/>
  <c r="AF122" i="13"/>
  <c r="Y122" i="13"/>
  <c r="AI135" i="26"/>
  <c r="AF136" i="26"/>
  <c r="Y123" i="13"/>
  <c r="AF123" i="13"/>
  <c r="AI122" i="13"/>
  <c r="AF137" i="26"/>
  <c r="AI136" i="26"/>
  <c r="AF124" i="13"/>
  <c r="AI123" i="13"/>
  <c r="Y124" i="13"/>
  <c r="AF138" i="26"/>
  <c r="AI137" i="26"/>
  <c r="Y126" i="13"/>
  <c r="Y125" i="13"/>
  <c r="AF125" i="13"/>
  <c r="AI124" i="13"/>
  <c r="AF139" i="26"/>
  <c r="AI138" i="26"/>
  <c r="AI125" i="13"/>
  <c r="AF126" i="13"/>
  <c r="AI139" i="26"/>
  <c r="AF140" i="26"/>
  <c r="Y128" i="13"/>
  <c r="Y127" i="13"/>
  <c r="AF127" i="13"/>
  <c r="AI126" i="13"/>
  <c r="AF141" i="26"/>
  <c r="AI140" i="26"/>
  <c r="AF128" i="13"/>
  <c r="AI127" i="13"/>
  <c r="AF142" i="26"/>
  <c r="AI141" i="26"/>
  <c r="AF129" i="13"/>
  <c r="AI128" i="13"/>
  <c r="Y129" i="13"/>
  <c r="AF143" i="26"/>
  <c r="AI142" i="26"/>
  <c r="Y131" i="13"/>
  <c r="AF130" i="13"/>
  <c r="AI129" i="13"/>
  <c r="AI143" i="26"/>
  <c r="AF144" i="26"/>
  <c r="Y130" i="13"/>
  <c r="AF131" i="13"/>
  <c r="AI130" i="13"/>
  <c r="Y132" i="13"/>
  <c r="AF145" i="26"/>
  <c r="AI144" i="26"/>
  <c r="AF132" i="13"/>
  <c r="AI131" i="13"/>
  <c r="AF146" i="26"/>
  <c r="AI145" i="26"/>
  <c r="Y133" i="13"/>
  <c r="AF133" i="13"/>
  <c r="AI132" i="13"/>
  <c r="AF147" i="26"/>
  <c r="AI146" i="26"/>
  <c r="AF134" i="13"/>
  <c r="AI133" i="13"/>
  <c r="AI147" i="26"/>
  <c r="AF148" i="26"/>
  <c r="Y134" i="13"/>
  <c r="Y135" i="13"/>
  <c r="Y136" i="13"/>
  <c r="AF135" i="13"/>
  <c r="AI134" i="13"/>
  <c r="AF149" i="26"/>
  <c r="AI148" i="26"/>
  <c r="AF136" i="13"/>
  <c r="AI135" i="13"/>
  <c r="Y137" i="13"/>
  <c r="AF150" i="26"/>
  <c r="AI149" i="26"/>
  <c r="Y138" i="13"/>
  <c r="AF137" i="13"/>
  <c r="AI136" i="13"/>
  <c r="AF151" i="26"/>
  <c r="AI150" i="26"/>
  <c r="AF138" i="13"/>
  <c r="AI137" i="13"/>
  <c r="Y139" i="13"/>
  <c r="AI151" i="26"/>
  <c r="AF152" i="26"/>
  <c r="AF139" i="13"/>
  <c r="AI138" i="13"/>
  <c r="Y140" i="13"/>
  <c r="AF153" i="26"/>
  <c r="AI152" i="26"/>
  <c r="AF140" i="13"/>
  <c r="AI139" i="13"/>
  <c r="Y141" i="13"/>
  <c r="AF154" i="26"/>
  <c r="AI153" i="26"/>
  <c r="AF141" i="13"/>
  <c r="AI140" i="13"/>
  <c r="Y142" i="13"/>
  <c r="AF155" i="26"/>
  <c r="AI155" i="26"/>
  <c r="AI154" i="26"/>
  <c r="AF142" i="13"/>
  <c r="AI141" i="13"/>
  <c r="Y144" i="13"/>
  <c r="AF143" i="13"/>
  <c r="AI142" i="13"/>
  <c r="Y143" i="13"/>
  <c r="AF144" i="13"/>
  <c r="AI143" i="13"/>
  <c r="Y145" i="13"/>
  <c r="AF145" i="13"/>
  <c r="AI144" i="13"/>
  <c r="AF146" i="13"/>
  <c r="AI145" i="13"/>
  <c r="Y147" i="13"/>
  <c r="Y146" i="13"/>
  <c r="Y148" i="13"/>
  <c r="AF147" i="13"/>
  <c r="AI146" i="13"/>
  <c r="AF148" i="13"/>
  <c r="AI147" i="13"/>
  <c r="Y149" i="13"/>
  <c r="Y150" i="13"/>
  <c r="AF149" i="13"/>
  <c r="AI148" i="13"/>
  <c r="AF150" i="13"/>
  <c r="AI149" i="13"/>
  <c r="Y151" i="13"/>
  <c r="Y152" i="13"/>
  <c r="AF151" i="13"/>
  <c r="AI150" i="13"/>
  <c r="AF152" i="13"/>
  <c r="AI151" i="13"/>
  <c r="Y153" i="13"/>
  <c r="Y154" i="13"/>
  <c r="AF153" i="13"/>
  <c r="AI152" i="13"/>
  <c r="AF154" i="13"/>
  <c r="AI153" i="13"/>
  <c r="Y155" i="13"/>
  <c r="AF155" i="13"/>
  <c r="AI155" i="13"/>
  <c r="AI154" i="13"/>
  <c r="O202" i="13" l="1"/>
  <c r="O87" i="13"/>
  <c r="O199" i="13"/>
  <c r="O191" i="13"/>
  <c r="O183" i="13"/>
  <c r="O175" i="13"/>
  <c r="K202" i="13"/>
  <c r="O198" i="13"/>
  <c r="K194" i="13"/>
  <c r="O194" i="13" s="1"/>
  <c r="O190" i="13"/>
  <c r="K186" i="13"/>
  <c r="O186" i="13" s="1"/>
  <c r="O182" i="13"/>
  <c r="K178" i="13"/>
  <c r="O178" i="13" s="1"/>
  <c r="O103" i="13"/>
  <c r="O133" i="13"/>
  <c r="O89" i="13"/>
  <c r="O69" i="13"/>
  <c r="O153" i="13"/>
  <c r="O119" i="13"/>
  <c r="O203" i="13"/>
  <c r="O195" i="13"/>
  <c r="O187" i="13"/>
  <c r="O179" i="13"/>
  <c r="O149" i="13"/>
  <c r="O105" i="13"/>
  <c r="O85" i="13"/>
  <c r="O135" i="13"/>
  <c r="O71" i="13"/>
  <c r="O171" i="13"/>
  <c r="O155" i="13"/>
  <c r="O139" i="13"/>
  <c r="O123" i="13"/>
  <c r="O107" i="13"/>
  <c r="O91" i="13"/>
  <c r="O75" i="13"/>
  <c r="K6" i="13"/>
  <c r="O6" i="13" s="1"/>
  <c r="K174" i="13"/>
  <c r="O174" i="13" s="1"/>
  <c r="O167" i="13"/>
  <c r="O151" i="13"/>
  <c r="O163" i="13"/>
  <c r="O147" i="13"/>
  <c r="O131" i="13"/>
  <c r="O115" i="13"/>
  <c r="O99" i="13"/>
  <c r="O83" i="13"/>
  <c r="O67" i="13"/>
  <c r="O159" i="13"/>
  <c r="O143" i="13"/>
  <c r="O127" i="13"/>
  <c r="O111" i="13"/>
  <c r="O95" i="13"/>
  <c r="O79" i="13"/>
  <c r="O63" i="13"/>
  <c r="J7" i="13"/>
  <c r="K172" i="13"/>
  <c r="O172" i="13" s="1"/>
  <c r="O170" i="13"/>
  <c r="K168" i="13"/>
  <c r="O168" i="13" s="1"/>
  <c r="O166" i="13"/>
  <c r="K164" i="13"/>
  <c r="O164" i="13" s="1"/>
  <c r="O162" i="13"/>
  <c r="K160" i="13"/>
  <c r="O160" i="13" s="1"/>
  <c r="O158" i="13"/>
  <c r="K156" i="13"/>
  <c r="O156" i="13" s="1"/>
  <c r="O154" i="13"/>
  <c r="K152" i="13"/>
  <c r="O152" i="13" s="1"/>
  <c r="O150" i="13"/>
  <c r="K148" i="13"/>
  <c r="O148" i="13" s="1"/>
  <c r="O146" i="13"/>
  <c r="K144" i="13"/>
  <c r="O144" i="13" s="1"/>
  <c r="O142" i="13"/>
  <c r="K140" i="13"/>
  <c r="O140" i="13" s="1"/>
  <c r="O138" i="13"/>
  <c r="K136" i="13"/>
  <c r="O136" i="13" s="1"/>
  <c r="O134" i="13"/>
  <c r="K132" i="13"/>
  <c r="O132" i="13" s="1"/>
  <c r="O130" i="13"/>
  <c r="K128" i="13"/>
  <c r="O128" i="13" s="1"/>
  <c r="O126" i="13"/>
  <c r="K124" i="13"/>
  <c r="O124" i="13" s="1"/>
  <c r="O122" i="13"/>
  <c r="K120" i="13"/>
  <c r="O120" i="13" s="1"/>
  <c r="O118" i="13"/>
  <c r="K116" i="13"/>
  <c r="O116" i="13" s="1"/>
  <c r="O114" i="13"/>
  <c r="K112" i="13"/>
  <c r="O112" i="13" s="1"/>
  <c r="O110" i="13"/>
  <c r="K108" i="13"/>
  <c r="O108" i="13" s="1"/>
  <c r="O106" i="13"/>
  <c r="K104" i="13"/>
  <c r="O104" i="13" s="1"/>
  <c r="O102" i="13"/>
  <c r="K100" i="13"/>
  <c r="O100" i="13" s="1"/>
  <c r="O98" i="13"/>
  <c r="K96" i="13"/>
  <c r="O96" i="13" s="1"/>
  <c r="O94" i="13"/>
  <c r="K92" i="13"/>
  <c r="O92" i="13" s="1"/>
  <c r="O90" i="13"/>
  <c r="K88" i="13"/>
  <c r="O88" i="13" s="1"/>
  <c r="O86" i="13"/>
  <c r="K84" i="13"/>
  <c r="O84" i="13" s="1"/>
  <c r="O82" i="13"/>
  <c r="K80" i="13"/>
  <c r="O80" i="13" s="1"/>
  <c r="O78" i="13"/>
  <c r="K76" i="13"/>
  <c r="O76" i="13" s="1"/>
  <c r="O74" i="13"/>
  <c r="K72" i="13"/>
  <c r="O72" i="13" s="1"/>
  <c r="O70" i="13"/>
  <c r="K68" i="13"/>
  <c r="O68" i="13" s="1"/>
  <c r="O66" i="13"/>
  <c r="K64" i="13"/>
  <c r="O64" i="13" s="1"/>
  <c r="O62" i="13"/>
  <c r="J8" i="13"/>
  <c r="J9" i="13" s="1"/>
  <c r="T150" i="13"/>
  <c r="X150" i="13" s="1"/>
  <c r="AR5" i="13"/>
  <c r="X134" i="13"/>
  <c r="G45" i="13"/>
  <c r="AL40" i="13"/>
  <c r="AQ58" i="13"/>
  <c r="X157" i="13"/>
  <c r="G32" i="13"/>
  <c r="Q41" i="13" s="1"/>
  <c r="G29" i="13"/>
  <c r="X140" i="13"/>
  <c r="X151" i="13"/>
  <c r="G36" i="13"/>
  <c r="Q51" i="13" s="1"/>
  <c r="T118" i="13"/>
  <c r="X118" i="13" s="1"/>
  <c r="T102" i="13"/>
  <c r="X102" i="13" s="1"/>
  <c r="T75" i="13"/>
  <c r="X75" i="13" s="1"/>
  <c r="T78" i="13"/>
  <c r="X78" i="13" s="1"/>
  <c r="T142" i="13"/>
  <c r="X142" i="13"/>
  <c r="T94" i="13"/>
  <c r="X94" i="13" s="1"/>
  <c r="T126" i="13"/>
  <c r="X126" i="13" s="1"/>
  <c r="T110" i="13"/>
  <c r="X110" i="13" s="1"/>
  <c r="T175" i="13"/>
  <c r="X175" i="13" s="1"/>
  <c r="T86" i="13"/>
  <c r="X86" i="13" s="1"/>
  <c r="X135" i="13"/>
  <c r="AR48" i="13"/>
  <c r="AT50" i="13"/>
  <c r="X127" i="13"/>
  <c r="X123" i="13"/>
  <c r="X115" i="13"/>
  <c r="X107" i="13"/>
  <c r="X99" i="13"/>
  <c r="X91" i="13"/>
  <c r="X83" i="13"/>
  <c r="G34" i="13"/>
  <c r="Q46" i="13" s="1"/>
  <c r="X171" i="13"/>
  <c r="X169" i="13"/>
  <c r="G31" i="13"/>
  <c r="Q37" i="13" s="1"/>
  <c r="X203" i="13"/>
  <c r="X199" i="13"/>
  <c r="X195" i="13"/>
  <c r="X191" i="13"/>
  <c r="X187" i="13"/>
  <c r="X183" i="13"/>
  <c r="X132" i="13"/>
  <c r="X143" i="13"/>
  <c r="G39" i="13"/>
  <c r="Q59" i="13" s="1"/>
  <c r="X158" i="13"/>
  <c r="G46" i="13"/>
  <c r="X148" i="13"/>
  <c r="T146" i="13"/>
  <c r="X146" i="13" s="1"/>
  <c r="T177" i="13"/>
  <c r="X177" i="13" s="1"/>
  <c r="T205" i="13"/>
  <c r="X205" i="13" s="1"/>
  <c r="T201" i="13"/>
  <c r="X201" i="13" s="1"/>
  <c r="T197" i="13"/>
  <c r="X197" i="13" s="1"/>
  <c r="T193" i="13"/>
  <c r="X193" i="13" s="1"/>
  <c r="T189" i="13"/>
  <c r="X189" i="13" s="1"/>
  <c r="T185" i="13"/>
  <c r="X185" i="13" s="1"/>
  <c r="X181" i="13"/>
  <c r="T181" i="13"/>
  <c r="T138" i="13"/>
  <c r="X138" i="13" s="1"/>
  <c r="T130" i="13"/>
  <c r="X130" i="13" s="1"/>
  <c r="T176" i="13"/>
  <c r="X176" i="13" s="1"/>
  <c r="T154" i="13"/>
  <c r="X154" i="13" s="1"/>
  <c r="T152" i="13"/>
  <c r="X152" i="13"/>
  <c r="X145" i="13"/>
  <c r="T136" i="13"/>
  <c r="X136" i="13" s="1"/>
  <c r="X129" i="13"/>
  <c r="Q45" i="13"/>
  <c r="Q44" i="13"/>
  <c r="Q43" i="13"/>
  <c r="Q42" i="13"/>
  <c r="Q17" i="13"/>
  <c r="X167" i="13"/>
  <c r="T162" i="13"/>
  <c r="X162" i="13" s="1"/>
  <c r="X155" i="13"/>
  <c r="X139" i="13"/>
  <c r="T121" i="13"/>
  <c r="X121" i="13" s="1"/>
  <c r="T113" i="13"/>
  <c r="X113" i="13" s="1"/>
  <c r="T105" i="13"/>
  <c r="X105" i="13" s="1"/>
  <c r="T97" i="13"/>
  <c r="X97" i="13" s="1"/>
  <c r="T89" i="13"/>
  <c r="X89" i="13" s="1"/>
  <c r="T81" i="13"/>
  <c r="X81" i="13" s="1"/>
  <c r="X72" i="13"/>
  <c r="T70" i="13"/>
  <c r="X70" i="13" s="1"/>
  <c r="T67" i="13"/>
  <c r="X67" i="13" s="1"/>
  <c r="G40" i="13"/>
  <c r="Q58" i="13"/>
  <c r="Q57" i="13"/>
  <c r="Q60" i="13"/>
  <c r="T160" i="13"/>
  <c r="X160" i="13" s="1"/>
  <c r="T124" i="13"/>
  <c r="X124" i="13" s="1"/>
  <c r="T119" i="13"/>
  <c r="X119" i="13" s="1"/>
  <c r="T116" i="13"/>
  <c r="X116" i="13" s="1"/>
  <c r="T111" i="13"/>
  <c r="X111" i="13" s="1"/>
  <c r="T108" i="13"/>
  <c r="X108" i="13" s="1"/>
  <c r="T103" i="13"/>
  <c r="X103" i="13" s="1"/>
  <c r="T100" i="13"/>
  <c r="X100" i="13" s="1"/>
  <c r="T95" i="13"/>
  <c r="X95" i="13" s="1"/>
  <c r="X92" i="13"/>
  <c r="T92" i="13"/>
  <c r="T87" i="13"/>
  <c r="X87" i="13" s="1"/>
  <c r="T84" i="13"/>
  <c r="X84" i="13" s="1"/>
  <c r="T79" i="13"/>
  <c r="X79" i="13" s="1"/>
  <c r="T76" i="13"/>
  <c r="X76" i="13" s="1"/>
  <c r="Q52" i="13"/>
  <c r="Q55" i="13"/>
  <c r="Q54" i="13"/>
  <c r="Q38" i="13"/>
  <c r="Q35" i="13"/>
  <c r="Q34" i="13"/>
  <c r="Q33" i="13"/>
  <c r="Q32" i="13"/>
  <c r="G27" i="13"/>
  <c r="X204" i="13"/>
  <c r="X200" i="13"/>
  <c r="X196" i="13"/>
  <c r="X192" i="13"/>
  <c r="X188" i="13"/>
  <c r="X184" i="13"/>
  <c r="X166" i="13"/>
  <c r="X161" i="13"/>
  <c r="Q6" i="13"/>
  <c r="R6" i="13" s="1"/>
  <c r="S6" i="13" s="1"/>
  <c r="Q8" i="13"/>
  <c r="Q16" i="13"/>
  <c r="Q24" i="13"/>
  <c r="Q7" i="13"/>
  <c r="Q15" i="13"/>
  <c r="Q23" i="13"/>
  <c r="Q14" i="13"/>
  <c r="Q22" i="13"/>
  <c r="Q13" i="13"/>
  <c r="Q21" i="13"/>
  <c r="Q12" i="13"/>
  <c r="Q20" i="13"/>
  <c r="Q11" i="13"/>
  <c r="Q19" i="13"/>
  <c r="Q10" i="13"/>
  <c r="Q18" i="13"/>
  <c r="T168" i="13"/>
  <c r="X168" i="13" s="1"/>
  <c r="X163" i="13"/>
  <c r="T156" i="13"/>
  <c r="X156" i="13" s="1"/>
  <c r="X153" i="13"/>
  <c r="T144" i="13"/>
  <c r="X144" i="13" s="1"/>
  <c r="X137" i="13"/>
  <c r="T122" i="13"/>
  <c r="X122" i="13" s="1"/>
  <c r="T114" i="13"/>
  <c r="X114" i="13" s="1"/>
  <c r="T106" i="13"/>
  <c r="X106" i="13" s="1"/>
  <c r="T98" i="13"/>
  <c r="X98" i="13"/>
  <c r="T90" i="13"/>
  <c r="X90" i="13" s="1"/>
  <c r="T82" i="13"/>
  <c r="X82" i="13" s="1"/>
  <c r="T73" i="13"/>
  <c r="X73" i="13" s="1"/>
  <c r="T180" i="13"/>
  <c r="X180" i="13" s="1"/>
  <c r="X147" i="13"/>
  <c r="X131" i="13"/>
  <c r="T64" i="13"/>
  <c r="X64" i="13"/>
  <c r="Q9" i="13"/>
  <c r="T172" i="13"/>
  <c r="X172" i="13" s="1"/>
  <c r="T164" i="13"/>
  <c r="X164" i="13" s="1"/>
  <c r="T61" i="13"/>
  <c r="X61" i="13" s="1"/>
  <c r="T159" i="13"/>
  <c r="X159" i="13" s="1"/>
  <c r="Q50" i="13"/>
  <c r="Q49" i="13"/>
  <c r="Q48" i="13"/>
  <c r="T149" i="13"/>
  <c r="X149" i="13" s="1"/>
  <c r="T141" i="13"/>
  <c r="X141" i="13" s="1"/>
  <c r="T133" i="13"/>
  <c r="X133" i="13" s="1"/>
  <c r="X128" i="13"/>
  <c r="T125" i="13"/>
  <c r="X125" i="13" s="1"/>
  <c r="X120" i="13"/>
  <c r="T117" i="13"/>
  <c r="X117" i="13" s="1"/>
  <c r="X112" i="13"/>
  <c r="T109" i="13"/>
  <c r="X109" i="13" s="1"/>
  <c r="X104" i="13"/>
  <c r="T101" i="13"/>
  <c r="X101" i="13" s="1"/>
  <c r="X96" i="13"/>
  <c r="T93" i="13"/>
  <c r="X93" i="13" s="1"/>
  <c r="X88" i="13"/>
  <c r="T85" i="13"/>
  <c r="X85" i="13" s="1"/>
  <c r="X80" i="13"/>
  <c r="T77" i="13"/>
  <c r="X77" i="13" s="1"/>
  <c r="T74" i="13"/>
  <c r="X74" i="13" s="1"/>
  <c r="T71" i="13"/>
  <c r="X71" i="13" s="1"/>
  <c r="T68" i="13"/>
  <c r="X68" i="13" s="1"/>
  <c r="X65" i="13"/>
  <c r="T62" i="13"/>
  <c r="X62" i="13" s="1"/>
  <c r="AS56" i="13"/>
  <c r="K174" i="18"/>
  <c r="O174" i="18" s="1"/>
  <c r="O157" i="18"/>
  <c r="K142" i="18"/>
  <c r="O142" i="18"/>
  <c r="T193" i="18"/>
  <c r="X193" i="18"/>
  <c r="T109" i="18"/>
  <c r="X109" i="18" s="1"/>
  <c r="K170" i="18"/>
  <c r="O170" i="18"/>
  <c r="K138" i="18"/>
  <c r="O138" i="18"/>
  <c r="K118" i="18"/>
  <c r="O118" i="18" s="1"/>
  <c r="K102" i="18"/>
  <c r="O102" i="18" s="1"/>
  <c r="T202" i="18"/>
  <c r="X202" i="18"/>
  <c r="T159" i="18"/>
  <c r="X159" i="18" s="1"/>
  <c r="T114" i="18"/>
  <c r="X114" i="18" s="1"/>
  <c r="H94" i="18"/>
  <c r="K166" i="18"/>
  <c r="O166" i="18"/>
  <c r="K134" i="18"/>
  <c r="O134" i="18" s="1"/>
  <c r="T161" i="18"/>
  <c r="X161" i="18"/>
  <c r="T119" i="18"/>
  <c r="X119" i="18" s="1"/>
  <c r="K198" i="18"/>
  <c r="O198" i="18" s="1"/>
  <c r="K194" i="18"/>
  <c r="O194" i="18" s="1"/>
  <c r="K178" i="18"/>
  <c r="O178" i="18"/>
  <c r="K122" i="18"/>
  <c r="O122" i="18"/>
  <c r="AE5" i="18"/>
  <c r="AC5" i="18"/>
  <c r="AN5" i="18"/>
  <c r="AR5" i="18" s="1"/>
  <c r="AB5" i="18"/>
  <c r="AM5" i="18"/>
  <c r="AQ5" i="18" s="1"/>
  <c r="AO5" i="18"/>
  <c r="AS5" i="18" s="1"/>
  <c r="AD5" i="18"/>
  <c r="AP5" i="18"/>
  <c r="AT5" i="18" s="1"/>
  <c r="O195" i="18"/>
  <c r="O179" i="18"/>
  <c r="O177" i="18"/>
  <c r="K162" i="18"/>
  <c r="O162" i="18" s="1"/>
  <c r="O147" i="18"/>
  <c r="O145" i="18"/>
  <c r="K130" i="18"/>
  <c r="O130" i="18"/>
  <c r="K114" i="18"/>
  <c r="O114" i="18" s="1"/>
  <c r="K98" i="18"/>
  <c r="O98" i="18" s="1"/>
  <c r="K158" i="18"/>
  <c r="O158" i="18"/>
  <c r="O143" i="18"/>
  <c r="O141" i="18"/>
  <c r="T175" i="18"/>
  <c r="X175" i="18" s="1"/>
  <c r="T83" i="18"/>
  <c r="X83" i="18"/>
  <c r="K190" i="18"/>
  <c r="O190" i="18"/>
  <c r="K186" i="18"/>
  <c r="O186" i="18" s="1"/>
  <c r="K182" i="18"/>
  <c r="O182" i="18"/>
  <c r="K146" i="18"/>
  <c r="O146" i="18"/>
  <c r="O131" i="18"/>
  <c r="K106" i="18"/>
  <c r="O106" i="18" s="1"/>
  <c r="K85" i="18"/>
  <c r="O85" i="18" s="1"/>
  <c r="T191" i="18"/>
  <c r="X191" i="18" s="1"/>
  <c r="T145" i="18"/>
  <c r="X145" i="18" s="1"/>
  <c r="X97" i="18"/>
  <c r="T97" i="18"/>
  <c r="O169" i="18"/>
  <c r="K154" i="18"/>
  <c r="O154" i="18"/>
  <c r="O137" i="18"/>
  <c r="K126" i="18"/>
  <c r="O126" i="18" s="1"/>
  <c r="O119" i="18"/>
  <c r="K110" i="18"/>
  <c r="O110" i="18"/>
  <c r="O103" i="18"/>
  <c r="T177" i="18"/>
  <c r="X177" i="18" s="1"/>
  <c r="K202" i="18"/>
  <c r="O202" i="18"/>
  <c r="O165" i="18"/>
  <c r="K150" i="18"/>
  <c r="O150" i="18"/>
  <c r="O135" i="18"/>
  <c r="K82" i="18"/>
  <c r="O82" i="18" s="1"/>
  <c r="X143" i="18"/>
  <c r="T143" i="18"/>
  <c r="O204" i="18"/>
  <c r="K203" i="18"/>
  <c r="O203" i="18" s="1"/>
  <c r="O200" i="18"/>
  <c r="K199" i="18"/>
  <c r="O199" i="18" s="1"/>
  <c r="O196" i="18"/>
  <c r="K195" i="18"/>
  <c r="O192" i="18"/>
  <c r="K191" i="18"/>
  <c r="O191" i="18" s="1"/>
  <c r="O188" i="18"/>
  <c r="K187" i="18"/>
  <c r="O187" i="18" s="1"/>
  <c r="O184" i="18"/>
  <c r="K183" i="18"/>
  <c r="O183" i="18" s="1"/>
  <c r="K179" i="18"/>
  <c r="K175" i="18"/>
  <c r="O175" i="18" s="1"/>
  <c r="K171" i="18"/>
  <c r="O171" i="18" s="1"/>
  <c r="K167" i="18"/>
  <c r="O167" i="18" s="1"/>
  <c r="K163" i="18"/>
  <c r="O163" i="18" s="1"/>
  <c r="K159" i="18"/>
  <c r="O159" i="18" s="1"/>
  <c r="K155" i="18"/>
  <c r="O155" i="18" s="1"/>
  <c r="K151" i="18"/>
  <c r="O151" i="18" s="1"/>
  <c r="K147" i="18"/>
  <c r="K143" i="18"/>
  <c r="K139" i="18"/>
  <c r="O139" i="18" s="1"/>
  <c r="K135" i="18"/>
  <c r="K131" i="18"/>
  <c r="K127" i="18"/>
  <c r="O127" i="18" s="1"/>
  <c r="K123" i="18"/>
  <c r="O123" i="18" s="1"/>
  <c r="K119" i="18"/>
  <c r="K115" i="18"/>
  <c r="O115" i="18" s="1"/>
  <c r="K111" i="18"/>
  <c r="O111" i="18" s="1"/>
  <c r="K107" i="18"/>
  <c r="O107" i="18" s="1"/>
  <c r="K103" i="18"/>
  <c r="K99" i="18"/>
  <c r="O99" i="18" s="1"/>
  <c r="O95" i="18"/>
  <c r="K89" i="18"/>
  <c r="O89" i="18" s="1"/>
  <c r="O79" i="18"/>
  <c r="T186" i="18"/>
  <c r="X186" i="18" s="1"/>
  <c r="T170" i="18"/>
  <c r="X170" i="18" s="1"/>
  <c r="T154" i="18"/>
  <c r="X154" i="18"/>
  <c r="T138" i="18"/>
  <c r="X138" i="18" s="1"/>
  <c r="X131" i="18"/>
  <c r="T126" i="18"/>
  <c r="X126" i="18"/>
  <c r="T121" i="18"/>
  <c r="X121" i="18"/>
  <c r="T116" i="18"/>
  <c r="X116" i="18"/>
  <c r="K74" i="18"/>
  <c r="O74" i="18" s="1"/>
  <c r="T197" i="18"/>
  <c r="X197" i="18"/>
  <c r="X195" i="18"/>
  <c r="T181" i="18"/>
  <c r="X181" i="18"/>
  <c r="X179" i="18"/>
  <c r="T165" i="18"/>
  <c r="X165" i="18" s="1"/>
  <c r="X163" i="18"/>
  <c r="T149" i="18"/>
  <c r="X149" i="18" s="1"/>
  <c r="X147" i="18"/>
  <c r="T133" i="18"/>
  <c r="X133" i="18"/>
  <c r="T128" i="18"/>
  <c r="X128" i="18" s="1"/>
  <c r="X111" i="18"/>
  <c r="T87" i="18"/>
  <c r="X87" i="18" s="1"/>
  <c r="O205" i="18"/>
  <c r="O201" i="18"/>
  <c r="O197" i="18"/>
  <c r="O193" i="18"/>
  <c r="O189" i="18"/>
  <c r="O185" i="18"/>
  <c r="O181" i="18"/>
  <c r="O83" i="18"/>
  <c r="O71" i="18"/>
  <c r="T201" i="18"/>
  <c r="X201" i="18"/>
  <c r="T190" i="18"/>
  <c r="X190" i="18" s="1"/>
  <c r="T174" i="18"/>
  <c r="X174" i="18"/>
  <c r="T158" i="18"/>
  <c r="X158" i="18"/>
  <c r="T142" i="18"/>
  <c r="X142" i="18"/>
  <c r="X123" i="18"/>
  <c r="T118" i="18"/>
  <c r="X118" i="18" s="1"/>
  <c r="T113" i="18"/>
  <c r="X113" i="18" s="1"/>
  <c r="T108" i="18"/>
  <c r="X108" i="18"/>
  <c r="X101" i="18"/>
  <c r="T101" i="18"/>
  <c r="T205" i="18"/>
  <c r="X205" i="18"/>
  <c r="X199" i="18"/>
  <c r="T185" i="18"/>
  <c r="X185" i="18"/>
  <c r="X183" i="18"/>
  <c r="T169" i="18"/>
  <c r="X169" i="18"/>
  <c r="X167" i="18"/>
  <c r="T153" i="18"/>
  <c r="X153" i="18" s="1"/>
  <c r="X151" i="18"/>
  <c r="T137" i="18"/>
  <c r="X137" i="18"/>
  <c r="X135" i="18"/>
  <c r="T130" i="18"/>
  <c r="X130" i="18" s="1"/>
  <c r="T125" i="18"/>
  <c r="X125" i="18" s="1"/>
  <c r="T120" i="18"/>
  <c r="X120" i="18"/>
  <c r="T91" i="18"/>
  <c r="X91" i="18" s="1"/>
  <c r="O87" i="18"/>
  <c r="K78" i="18"/>
  <c r="O78" i="18"/>
  <c r="X203" i="18"/>
  <c r="T194" i="18"/>
  <c r="X194" i="18"/>
  <c r="T178" i="18"/>
  <c r="X178" i="18" s="1"/>
  <c r="T162" i="18"/>
  <c r="X162" i="18" s="1"/>
  <c r="T146" i="18"/>
  <c r="X146" i="18" s="1"/>
  <c r="T132" i="18"/>
  <c r="X132" i="18"/>
  <c r="X115" i="18"/>
  <c r="T110" i="18"/>
  <c r="X110" i="18"/>
  <c r="T105" i="18"/>
  <c r="X105" i="18" s="1"/>
  <c r="O75" i="18"/>
  <c r="T189" i="18"/>
  <c r="X189" i="18"/>
  <c r="X187" i="18"/>
  <c r="T173" i="18"/>
  <c r="X173" i="18"/>
  <c r="X171" i="18"/>
  <c r="T157" i="18"/>
  <c r="X157" i="18" s="1"/>
  <c r="X155" i="18"/>
  <c r="T141" i="18"/>
  <c r="X141" i="18"/>
  <c r="X139" i="18"/>
  <c r="X127" i="18"/>
  <c r="T122" i="18"/>
  <c r="X122" i="18"/>
  <c r="T117" i="18"/>
  <c r="X117" i="18"/>
  <c r="T112" i="18"/>
  <c r="X112" i="18"/>
  <c r="T79" i="18"/>
  <c r="X79" i="18"/>
  <c r="O91" i="18"/>
  <c r="O67" i="18"/>
  <c r="O59" i="18"/>
  <c r="O51" i="18"/>
  <c r="O43" i="18"/>
  <c r="O35" i="18"/>
  <c r="D114" i="18" s="1"/>
  <c r="O27" i="18"/>
  <c r="O19" i="18"/>
  <c r="O11" i="18"/>
  <c r="T198" i="18"/>
  <c r="X198" i="18" s="1"/>
  <c r="T182" i="18"/>
  <c r="X182" i="18"/>
  <c r="T166" i="18"/>
  <c r="X166" i="18" s="1"/>
  <c r="T150" i="18"/>
  <c r="X150" i="18" s="1"/>
  <c r="T134" i="18"/>
  <c r="X134" i="18" s="1"/>
  <c r="T129" i="18"/>
  <c r="X129" i="18"/>
  <c r="T124" i="18"/>
  <c r="X124" i="18" s="1"/>
  <c r="X107" i="18"/>
  <c r="X196" i="18"/>
  <c r="X192" i="18"/>
  <c r="X188" i="18"/>
  <c r="X184" i="18"/>
  <c r="X180" i="18"/>
  <c r="X176" i="18"/>
  <c r="X172" i="18"/>
  <c r="X168" i="18"/>
  <c r="X164" i="18"/>
  <c r="X160" i="18"/>
  <c r="X156" i="18"/>
  <c r="X152" i="18"/>
  <c r="X148" i="18"/>
  <c r="X144" i="18"/>
  <c r="X140" i="18"/>
  <c r="X136" i="18"/>
  <c r="T23" i="18"/>
  <c r="X23" i="18"/>
  <c r="O70" i="18"/>
  <c r="O66" i="18"/>
  <c r="O62" i="18"/>
  <c r="O58" i="18"/>
  <c r="O54" i="18"/>
  <c r="O50" i="18"/>
  <c r="O46" i="18"/>
  <c r="O42" i="18"/>
  <c r="O38" i="18"/>
  <c r="O34" i="18"/>
  <c r="O30" i="18"/>
  <c r="O26" i="18"/>
  <c r="O22" i="18"/>
  <c r="O18" i="18"/>
  <c r="O14" i="18"/>
  <c r="O10" i="18"/>
  <c r="O6" i="18"/>
  <c r="T103" i="18"/>
  <c r="X103" i="18"/>
  <c r="T35" i="18"/>
  <c r="X35" i="18"/>
  <c r="C114" i="18" s="1"/>
  <c r="T15" i="18"/>
  <c r="X15" i="18"/>
  <c r="S6" i="18"/>
  <c r="S14" i="18"/>
  <c r="S22" i="18"/>
  <c r="S24" i="18"/>
  <c r="S26" i="18"/>
  <c r="S34" i="18"/>
  <c r="S36" i="18"/>
  <c r="S38" i="18"/>
  <c r="S54" i="18"/>
  <c r="S61" i="18"/>
  <c r="S65" i="18"/>
  <c r="S69" i="18"/>
  <c r="S73" i="18"/>
  <c r="S77" i="18"/>
  <c r="S81" i="18"/>
  <c r="S85" i="18"/>
  <c r="S89" i="18"/>
  <c r="S93" i="18"/>
  <c r="S13" i="18"/>
  <c r="S21" i="18"/>
  <c r="S25" i="18"/>
  <c r="S27" i="18"/>
  <c r="S29" i="18"/>
  <c r="S33" i="18"/>
  <c r="S37" i="18"/>
  <c r="S53" i="18"/>
  <c r="S12" i="18"/>
  <c r="S20" i="18"/>
  <c r="S28" i="18"/>
  <c r="S30" i="18"/>
  <c r="S32" i="18"/>
  <c r="S52" i="18"/>
  <c r="S60" i="18"/>
  <c r="S64" i="18"/>
  <c r="S68" i="18"/>
  <c r="S72" i="18"/>
  <c r="S76" i="18"/>
  <c r="S80" i="18"/>
  <c r="S84" i="18"/>
  <c r="S88" i="18"/>
  <c r="S92" i="18"/>
  <c r="S96" i="18"/>
  <c r="S100" i="18"/>
  <c r="S104" i="18"/>
  <c r="S11" i="18"/>
  <c r="S19" i="18"/>
  <c r="S31" i="18"/>
  <c r="S47" i="18"/>
  <c r="S51" i="18"/>
  <c r="S59" i="18"/>
  <c r="S10" i="18"/>
  <c r="S18" i="18"/>
  <c r="S46" i="18"/>
  <c r="S48" i="18"/>
  <c r="S50" i="18"/>
  <c r="S58" i="18"/>
  <c r="S63" i="18"/>
  <c r="S67" i="18"/>
  <c r="S71" i="18"/>
  <c r="S9" i="18"/>
  <c r="S17" i="18"/>
  <c r="S41" i="18"/>
  <c r="S45" i="18"/>
  <c r="S49" i="18"/>
  <c r="S57" i="18"/>
  <c r="S8" i="18"/>
  <c r="S16" i="18"/>
  <c r="S40" i="18"/>
  <c r="S42" i="18"/>
  <c r="S44" i="18"/>
  <c r="S56" i="18"/>
  <c r="S62" i="18"/>
  <c r="S66" i="18"/>
  <c r="S70" i="18"/>
  <c r="S74" i="18"/>
  <c r="S78" i="18"/>
  <c r="S82" i="18"/>
  <c r="S86" i="18"/>
  <c r="S90" i="18"/>
  <c r="S94" i="18"/>
  <c r="S98" i="18"/>
  <c r="S102" i="18"/>
  <c r="S106" i="18"/>
  <c r="T99" i="18"/>
  <c r="X99" i="18" s="1"/>
  <c r="T95" i="18"/>
  <c r="X95" i="18" s="1"/>
  <c r="T75" i="18"/>
  <c r="X75" i="18"/>
  <c r="T55" i="18"/>
  <c r="X55" i="18"/>
  <c r="T43" i="18"/>
  <c r="X43" i="18"/>
  <c r="T39" i="18"/>
  <c r="X39" i="18" s="1"/>
  <c r="S7" i="18"/>
  <c r="AG6" i="18"/>
  <c r="AQ14" i="18"/>
  <c r="AR21" i="18"/>
  <c r="AT50" i="18"/>
  <c r="AQ54" i="18"/>
  <c r="AS6" i="18"/>
  <c r="AR30" i="18"/>
  <c r="AS55" i="18"/>
  <c r="AR49" i="18"/>
  <c r="AR54" i="18"/>
  <c r="AR56" i="18"/>
  <c r="AR6" i="18"/>
  <c r="AT30" i="18"/>
  <c r="AS14" i="18"/>
  <c r="AQ6" i="18"/>
  <c r="AR55" i="18"/>
  <c r="AQ48" i="18"/>
  <c r="AT22" i="18"/>
  <c r="AT6" i="18"/>
  <c r="AS22" i="18"/>
  <c r="AS30" i="18"/>
  <c r="AR37" i="18"/>
  <c r="AR40" i="18"/>
  <c r="AR48" i="18"/>
  <c r="AQ22" i="18"/>
  <c r="AG7" i="18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T51" i="18"/>
  <c r="AQ55" i="18"/>
  <c r="AT55" i="18"/>
  <c r="AS21" i="18"/>
  <c r="H82" i="18"/>
  <c r="AT35" i="18"/>
  <c r="AS37" i="18"/>
  <c r="AT60" i="18"/>
  <c r="AD40" i="18"/>
  <c r="AQ36" i="18"/>
  <c r="AT52" i="18"/>
  <c r="AS54" i="18"/>
  <c r="AT57" i="18"/>
  <c r="AQ47" i="18"/>
  <c r="AT54" i="18"/>
  <c r="AQ35" i="18"/>
  <c r="AQ44" i="18"/>
  <c r="AF6" i="18"/>
  <c r="AR47" i="18"/>
  <c r="AY7" i="18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E123" i="18" s="1"/>
  <c r="E127" i="18" s="1"/>
  <c r="F23" i="24" s="1"/>
  <c r="AR50" i="18"/>
  <c r="AR39" i="18"/>
  <c r="AS47" i="18"/>
  <c r="AQ37" i="18"/>
  <c r="AQ40" i="18"/>
  <c r="AT58" i="18"/>
  <c r="AQ14" i="13"/>
  <c r="AS30" i="13"/>
  <c r="AR14" i="13"/>
  <c r="AS22" i="13"/>
  <c r="AT30" i="13"/>
  <c r="AR30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S14" i="13"/>
  <c r="AQ30" i="13"/>
  <c r="AQ22" i="13"/>
  <c r="AR22" i="13"/>
  <c r="AF7" i="18"/>
  <c r="AH6" i="18"/>
  <c r="AH7" i="18" s="1"/>
  <c r="AH8" i="18" s="1"/>
  <c r="AH9" i="18" s="1"/>
  <c r="AH10" i="18" s="1"/>
  <c r="AH11" i="18" s="1"/>
  <c r="AH12" i="18" s="1"/>
  <c r="AH13" i="18" s="1"/>
  <c r="AH14" i="18" s="1"/>
  <c r="AH15" i="18" s="1"/>
  <c r="AH16" i="18" s="1"/>
  <c r="AH17" i="18" s="1"/>
  <c r="AH18" i="18" s="1"/>
  <c r="AH19" i="18" s="1"/>
  <c r="AH20" i="18" s="1"/>
  <c r="AH21" i="18" s="1"/>
  <c r="AH22" i="18" s="1"/>
  <c r="AH23" i="18" s="1"/>
  <c r="AH24" i="18" s="1"/>
  <c r="AH25" i="18" s="1"/>
  <c r="AH26" i="18" s="1"/>
  <c r="AH27" i="18" s="1"/>
  <c r="AH28" i="18" s="1"/>
  <c r="AH29" i="18" s="1"/>
  <c r="AH30" i="18" s="1"/>
  <c r="AH31" i="18" s="1"/>
  <c r="AH32" i="18" s="1"/>
  <c r="AH33" i="18" s="1"/>
  <c r="AH34" i="18" s="1"/>
  <c r="AH35" i="18" s="1"/>
  <c r="AH36" i="18" s="1"/>
  <c r="AH37" i="18" s="1"/>
  <c r="AH38" i="18" s="1"/>
  <c r="AH39" i="18" s="1"/>
  <c r="AH40" i="18" s="1"/>
  <c r="AH41" i="18" s="1"/>
  <c r="AH42" i="18" s="1"/>
  <c r="AH43" i="18" s="1"/>
  <c r="AH44" i="18" s="1"/>
  <c r="AH45" i="18" s="1"/>
  <c r="AH46" i="18" s="1"/>
  <c r="AH47" i="18" s="1"/>
  <c r="AH48" i="18" s="1"/>
  <c r="AH49" i="18" s="1"/>
  <c r="AH50" i="18" s="1"/>
  <c r="AH51" i="18" s="1"/>
  <c r="AH52" i="18" s="1"/>
  <c r="AH53" i="18" s="1"/>
  <c r="AH54" i="18" s="1"/>
  <c r="AH55" i="18" s="1"/>
  <c r="AH56" i="18" s="1"/>
  <c r="AH57" i="18" s="1"/>
  <c r="AH58" i="18" s="1"/>
  <c r="AH59" i="18" s="1"/>
  <c r="AH60" i="18" s="1"/>
  <c r="AQ43" i="18"/>
  <c r="AR51" i="18"/>
  <c r="AR57" i="18"/>
  <c r="AR35" i="18"/>
  <c r="AT37" i="18"/>
  <c r="AR43" i="18"/>
  <c r="AQ56" i="18"/>
  <c r="AT36" i="18"/>
  <c r="AR41" i="18"/>
  <c r="AT49" i="18"/>
  <c r="AQ42" i="18"/>
  <c r="AS43" i="18"/>
  <c r="AQ50" i="18"/>
  <c r="AS56" i="18"/>
  <c r="AR42" i="18"/>
  <c r="AS42" i="18"/>
  <c r="AT42" i="18"/>
  <c r="AQ53" i="18"/>
  <c r="AT45" i="18"/>
  <c r="AQ45" i="18"/>
  <c r="AS45" i="18"/>
  <c r="AR13" i="18"/>
  <c r="AS33" i="18"/>
  <c r="AR36" i="18"/>
  <c r="AS17" i="18"/>
  <c r="AR29" i="18"/>
  <c r="AS13" i="18"/>
  <c r="AT25" i="18"/>
  <c r="AS35" i="18"/>
  <c r="AR44" i="18"/>
  <c r="AS48" i="18"/>
  <c r="AR17" i="18"/>
  <c r="AS29" i="18"/>
  <c r="AT13" i="18"/>
  <c r="AQ25" i="18"/>
  <c r="AS36" i="18"/>
  <c r="AT39" i="18"/>
  <c r="AS39" i="18"/>
  <c r="AT17" i="18"/>
  <c r="AT29" i="18"/>
  <c r="AQ13" i="18"/>
  <c r="AR9" i="18"/>
  <c r="AQ21" i="18"/>
  <c r="AR38" i="18"/>
  <c r="AT38" i="18"/>
  <c r="AS38" i="18"/>
  <c r="AR45" i="18"/>
  <c r="AQ17" i="18"/>
  <c r="AQ29" i="18"/>
  <c r="AS9" i="18"/>
  <c r="AT21" i="18"/>
  <c r="AR25" i="18"/>
  <c r="AT46" i="18"/>
  <c r="AT9" i="18"/>
  <c r="AR33" i="18"/>
  <c r="AQ9" i="18"/>
  <c r="AQ33" i="18"/>
  <c r="AS25" i="18"/>
  <c r="AQ38" i="18"/>
  <c r="AT53" i="18"/>
  <c r="AS53" i="18"/>
  <c r="AR53" i="18"/>
  <c r="AS44" i="18"/>
  <c r="AT48" i="18"/>
  <c r="AS50" i="18"/>
  <c r="AR52" i="18"/>
  <c r="AS58" i="18"/>
  <c r="AR60" i="18"/>
  <c r="AS51" i="18"/>
  <c r="AS59" i="18"/>
  <c r="AT44" i="18"/>
  <c r="AR46" i="18"/>
  <c r="AS52" i="18"/>
  <c r="AS60" i="18"/>
  <c r="AS40" i="18"/>
  <c r="AQ29" i="13"/>
  <c r="AS13" i="13"/>
  <c r="AS6" i="13"/>
  <c r="AT29" i="13"/>
  <c r="AR21" i="13"/>
  <c r="AQ27" i="13"/>
  <c r="AQ19" i="13"/>
  <c r="AT6" i="13"/>
  <c r="H88" i="13"/>
  <c r="AT13" i="13"/>
  <c r="AQ6" i="13"/>
  <c r="AR6" i="13"/>
  <c r="AS29" i="13"/>
  <c r="AR13" i="13"/>
  <c r="AR29" i="13"/>
  <c r="AQ13" i="13"/>
  <c r="AS21" i="13"/>
  <c r="AQ21" i="13"/>
  <c r="AT21" i="13"/>
  <c r="AE55" i="13"/>
  <c r="AQ60" i="13"/>
  <c r="AT11" i="13"/>
  <c r="AQ28" i="13"/>
  <c r="AS20" i="13"/>
  <c r="AS12" i="13"/>
  <c r="AQ35" i="13"/>
  <c r="AT42" i="13"/>
  <c r="AT26" i="13"/>
  <c r="AR18" i="13"/>
  <c r="AS10" i="13"/>
  <c r="AR54" i="13"/>
  <c r="AR26" i="13"/>
  <c r="AQ10" i="13"/>
  <c r="AT10" i="13"/>
  <c r="AQ34" i="13"/>
  <c r="AR34" i="13"/>
  <c r="AT59" i="13"/>
  <c r="AQ18" i="13"/>
  <c r="AS38" i="13"/>
  <c r="AT34" i="13"/>
  <c r="AS34" i="13"/>
  <c r="AS35" i="13"/>
  <c r="AS18" i="13"/>
  <c r="AQ44" i="13"/>
  <c r="AR11" i="13"/>
  <c r="AR28" i="13"/>
  <c r="AS5" i="13"/>
  <c r="AQ20" i="13"/>
  <c r="AT20" i="13"/>
  <c r="AR27" i="13"/>
  <c r="AS27" i="13"/>
  <c r="AQ49" i="13"/>
  <c r="AQ51" i="13"/>
  <c r="AS19" i="13"/>
  <c r="AT19" i="13"/>
  <c r="AR39" i="13"/>
  <c r="AQ11" i="13"/>
  <c r="AH6" i="13"/>
  <c r="AQ32" i="13"/>
  <c r="AS24" i="13"/>
  <c r="AQ16" i="13"/>
  <c r="AS8" i="13"/>
  <c r="AT36" i="13"/>
  <c r="AS49" i="13"/>
  <c r="AS51" i="13"/>
  <c r="AR58" i="13"/>
  <c r="AR12" i="13"/>
  <c r="AS28" i="13"/>
  <c r="AR20" i="13"/>
  <c r="AT28" i="13"/>
  <c r="AS11" i="13"/>
  <c r="AR19" i="13"/>
  <c r="AS41" i="13"/>
  <c r="AT12" i="13"/>
  <c r="AE50" i="13"/>
  <c r="AR51" i="13"/>
  <c r="AQ12" i="13"/>
  <c r="AT27" i="13"/>
  <c r="AS37" i="13"/>
  <c r="AQ43" i="13"/>
  <c r="AR35" i="13"/>
  <c r="AT44" i="13"/>
  <c r="AR24" i="13"/>
  <c r="AS32" i="13"/>
  <c r="AS16" i="13"/>
  <c r="AQ38" i="13"/>
  <c r="AR47" i="13"/>
  <c r="AR32" i="13"/>
  <c r="AR45" i="13"/>
  <c r="AT32" i="13"/>
  <c r="AQ24" i="13"/>
  <c r="AF6" i="13"/>
  <c r="AF7" i="13" s="1"/>
  <c r="AT56" i="13"/>
  <c r="AQ37" i="13"/>
  <c r="AT41" i="13"/>
  <c r="AR42" i="13"/>
  <c r="AR44" i="13"/>
  <c r="AQ57" i="13"/>
  <c r="AQ8" i="13"/>
  <c r="AR16" i="13"/>
  <c r="AT8" i="13"/>
  <c r="AR55" i="13"/>
  <c r="AS44" i="13"/>
  <c r="AQ52" i="13"/>
  <c r="AR57" i="13"/>
  <c r="AR33" i="13"/>
  <c r="AQ25" i="13"/>
  <c r="AQ17" i="13"/>
  <c r="AR9" i="13"/>
  <c r="AR17" i="13"/>
  <c r="AT25" i="13"/>
  <c r="AS39" i="13"/>
  <c r="AO40" i="13"/>
  <c r="AS40" i="13" s="1"/>
  <c r="AT43" i="13"/>
  <c r="AR46" i="13"/>
  <c r="AT47" i="13"/>
  <c r="AT51" i="13"/>
  <c r="AQ55" i="13"/>
  <c r="AT57" i="13"/>
  <c r="AT60" i="13"/>
  <c r="AS9" i="13"/>
  <c r="AS25" i="13"/>
  <c r="AQ36" i="13"/>
  <c r="AR25" i="13"/>
  <c r="AR36" i="13"/>
  <c r="AT39" i="13"/>
  <c r="AT33" i="13"/>
  <c r="AT5" i="13"/>
  <c r="AS46" i="13"/>
  <c r="AQ48" i="13"/>
  <c r="AQ54" i="13"/>
  <c r="AS33" i="13"/>
  <c r="AS36" i="13"/>
  <c r="AT38" i="13"/>
  <c r="AQ41" i="13"/>
  <c r="AQ42" i="13"/>
  <c r="AQ47" i="13"/>
  <c r="AQ9" i="13"/>
  <c r="AQ33" i="13"/>
  <c r="AT37" i="13"/>
  <c r="AQ39" i="13"/>
  <c r="AR40" i="13"/>
  <c r="AS43" i="13"/>
  <c r="AT49" i="13"/>
  <c r="AT52" i="13"/>
  <c r="AS54" i="13"/>
  <c r="AQ56" i="13"/>
  <c r="AS57" i="13"/>
  <c r="AT58" i="13"/>
  <c r="AT9" i="13"/>
  <c r="H85" i="13"/>
  <c r="AT35" i="13"/>
  <c r="AR41" i="13"/>
  <c r="AS42" i="13"/>
  <c r="AQ50" i="13"/>
  <c r="AT54" i="13"/>
  <c r="AR56" i="13"/>
  <c r="AS53" i="13"/>
  <c r="AR53" i="13"/>
  <c r="AT53" i="13"/>
  <c r="AQ5" i="13"/>
  <c r="AS45" i="13"/>
  <c r="AT45" i="13"/>
  <c r="AQ45" i="13"/>
  <c r="AY7" i="13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E123" i="13" s="1"/>
  <c r="E127" i="13" s="1"/>
  <c r="E23" i="24" s="1"/>
  <c r="AQ53" i="13"/>
  <c r="H87" i="13"/>
  <c r="AN50" i="13"/>
  <c r="AR50" i="13" s="1"/>
  <c r="AR37" i="13"/>
  <c r="AR43" i="13"/>
  <c r="AS47" i="13"/>
  <c r="AR49" i="13"/>
  <c r="AR38" i="13"/>
  <c r="AQ40" i="13"/>
  <c r="AT40" i="13"/>
  <c r="AT46" i="13"/>
  <c r="AS48" i="13"/>
  <c r="AO55" i="13"/>
  <c r="AS55" i="13" s="1"/>
  <c r="AT48" i="13"/>
  <c r="AR52" i="13"/>
  <c r="AS58" i="13"/>
  <c r="AR60" i="13"/>
  <c r="AO50" i="13"/>
  <c r="AS50" i="13" s="1"/>
  <c r="AS59" i="13"/>
  <c r="AS52" i="13"/>
  <c r="AS60" i="13"/>
  <c r="K9" i="13" l="1"/>
  <c r="O9" i="13" s="1"/>
  <c r="J10" i="13"/>
  <c r="K7" i="13"/>
  <c r="O7" i="13" s="1"/>
  <c r="K8" i="13"/>
  <c r="O8" i="13" s="1"/>
  <c r="Q39" i="13"/>
  <c r="Q40" i="13"/>
  <c r="R7" i="13"/>
  <c r="S7" i="13" s="1"/>
  <c r="T7" i="13"/>
  <c r="X7" i="13" s="1"/>
  <c r="Q30" i="13"/>
  <c r="Q29" i="13"/>
  <c r="Q28" i="13"/>
  <c r="Q27" i="13"/>
  <c r="R8" i="13"/>
  <c r="S8" i="13" s="1"/>
  <c r="T6" i="13"/>
  <c r="X6" i="13" s="1"/>
  <c r="T44" i="18"/>
  <c r="X44" i="18" s="1"/>
  <c r="T19" i="18"/>
  <c r="X19" i="18"/>
  <c r="T30" i="18"/>
  <c r="X30" i="18"/>
  <c r="T77" i="18"/>
  <c r="X77" i="18"/>
  <c r="T34" i="18"/>
  <c r="X34" i="18"/>
  <c r="T7" i="18"/>
  <c r="X7" i="18" s="1"/>
  <c r="X82" i="18"/>
  <c r="T82" i="18"/>
  <c r="T42" i="18"/>
  <c r="X42" i="18" s="1"/>
  <c r="T17" i="18"/>
  <c r="X17" i="18" s="1"/>
  <c r="T46" i="18"/>
  <c r="X46" i="18"/>
  <c r="T11" i="18"/>
  <c r="X11" i="18" s="1"/>
  <c r="T76" i="18"/>
  <c r="X76" i="18"/>
  <c r="T28" i="18"/>
  <c r="X28" i="18" s="1"/>
  <c r="T25" i="18"/>
  <c r="X25" i="18"/>
  <c r="T73" i="18"/>
  <c r="X73" i="18" s="1"/>
  <c r="T26" i="18"/>
  <c r="X26" i="18"/>
  <c r="T80" i="18"/>
  <c r="X80" i="18" s="1"/>
  <c r="T78" i="18"/>
  <c r="X78" i="18" s="1"/>
  <c r="X40" i="18"/>
  <c r="T40" i="18"/>
  <c r="T9" i="18"/>
  <c r="X9" i="18"/>
  <c r="T18" i="18"/>
  <c r="X18" i="18" s="1"/>
  <c r="T104" i="18"/>
  <c r="X104" i="18"/>
  <c r="T72" i="18"/>
  <c r="X72" i="18" s="1"/>
  <c r="T20" i="18"/>
  <c r="X20" i="18"/>
  <c r="T21" i="18"/>
  <c r="X21" i="18" s="1"/>
  <c r="T69" i="18"/>
  <c r="X69" i="18"/>
  <c r="T24" i="18"/>
  <c r="X24" i="18" s="1"/>
  <c r="T41" i="18"/>
  <c r="X41" i="18"/>
  <c r="T106" i="18"/>
  <c r="X106" i="18"/>
  <c r="X74" i="18"/>
  <c r="T74" i="18"/>
  <c r="T16" i="18"/>
  <c r="X16" i="18" s="1"/>
  <c r="T71" i="18"/>
  <c r="X71" i="18" s="1"/>
  <c r="T10" i="18"/>
  <c r="X10" i="18"/>
  <c r="T100" i="18"/>
  <c r="X100" i="18" s="1"/>
  <c r="T68" i="18"/>
  <c r="X68" i="18"/>
  <c r="T12" i="18"/>
  <c r="X12" i="18" s="1"/>
  <c r="T13" i="18"/>
  <c r="X13" i="18"/>
  <c r="T65" i="18"/>
  <c r="X65" i="18" s="1"/>
  <c r="T22" i="18"/>
  <c r="X22" i="18"/>
  <c r="T102" i="18"/>
  <c r="X102" i="18" s="1"/>
  <c r="T70" i="18"/>
  <c r="X70" i="18" s="1"/>
  <c r="X8" i="18"/>
  <c r="T8" i="18"/>
  <c r="T67" i="18"/>
  <c r="X67" i="18" s="1"/>
  <c r="T59" i="18"/>
  <c r="X59" i="18"/>
  <c r="T96" i="18"/>
  <c r="X96" i="18"/>
  <c r="T64" i="18"/>
  <c r="X64" i="18" s="1"/>
  <c r="T53" i="18"/>
  <c r="X53" i="18" s="1"/>
  <c r="T93" i="18"/>
  <c r="X93" i="18" s="1"/>
  <c r="T61" i="18"/>
  <c r="X61" i="18"/>
  <c r="T14" i="18"/>
  <c r="X14" i="18" s="1"/>
  <c r="X86" i="18"/>
  <c r="T86" i="18"/>
  <c r="T48" i="18"/>
  <c r="X48" i="18"/>
  <c r="T27" i="18"/>
  <c r="X27" i="18"/>
  <c r="T98" i="18"/>
  <c r="X98" i="18" s="1"/>
  <c r="X66" i="18"/>
  <c r="T66" i="18"/>
  <c r="T57" i="18"/>
  <c r="X57" i="18" s="1"/>
  <c r="T63" i="18"/>
  <c r="X63" i="18" s="1"/>
  <c r="T51" i="18"/>
  <c r="X51" i="18" s="1"/>
  <c r="T92" i="18"/>
  <c r="X92" i="18" s="1"/>
  <c r="T60" i="18"/>
  <c r="X60" i="18" s="1"/>
  <c r="T37" i="18"/>
  <c r="X37" i="18" s="1"/>
  <c r="X89" i="18"/>
  <c r="T89" i="18"/>
  <c r="T54" i="18"/>
  <c r="X54" i="18" s="1"/>
  <c r="T6" i="18"/>
  <c r="X6" i="18" s="1"/>
  <c r="T94" i="18"/>
  <c r="X94" i="18" s="1"/>
  <c r="X62" i="18"/>
  <c r="T62" i="18"/>
  <c r="T49" i="18"/>
  <c r="X49" i="18" s="1"/>
  <c r="T58" i="18"/>
  <c r="X58" i="18" s="1"/>
  <c r="T47" i="18"/>
  <c r="X47" i="18" s="1"/>
  <c r="T88" i="18"/>
  <c r="X88" i="18" s="1"/>
  <c r="T52" i="18"/>
  <c r="X52" i="18" s="1"/>
  <c r="T33" i="18"/>
  <c r="X33" i="18" s="1"/>
  <c r="X85" i="18"/>
  <c r="T85" i="18"/>
  <c r="T38" i="18"/>
  <c r="X38" i="18" s="1"/>
  <c r="D113" i="18"/>
  <c r="T90" i="18"/>
  <c r="X90" i="18" s="1"/>
  <c r="T56" i="18"/>
  <c r="X56" i="18" s="1"/>
  <c r="T45" i="18"/>
  <c r="X45" i="18" s="1"/>
  <c r="T50" i="18"/>
  <c r="X50" i="18" s="1"/>
  <c r="T31" i="18"/>
  <c r="X31" i="18"/>
  <c r="T84" i="18"/>
  <c r="X84" i="18"/>
  <c r="T32" i="18"/>
  <c r="X32" i="18" s="1"/>
  <c r="T29" i="18"/>
  <c r="X29" i="18" s="1"/>
  <c r="T81" i="18"/>
  <c r="X81" i="18" s="1"/>
  <c r="T36" i="18"/>
  <c r="X36" i="18"/>
  <c r="AG40" i="18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I7" i="18"/>
  <c r="AF8" i="18"/>
  <c r="AI6" i="18"/>
  <c r="AI6" i="13"/>
  <c r="AH7" i="13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R23" i="24"/>
  <c r="J34" i="24"/>
  <c r="AF8" i="13"/>
  <c r="Y7" i="13" l="1"/>
  <c r="K10" i="13"/>
  <c r="O10" i="13" s="1"/>
  <c r="J11" i="13"/>
  <c r="Y6" i="13"/>
  <c r="T8" i="13"/>
  <c r="X8" i="13" s="1"/>
  <c r="R9" i="13"/>
  <c r="C113" i="18"/>
  <c r="E113" i="18" s="1"/>
  <c r="C127" i="18" s="1"/>
  <c r="AI8" i="18"/>
  <c r="AF9" i="18"/>
  <c r="AI7" i="13"/>
  <c r="AI8" i="13"/>
  <c r="AF9" i="13"/>
  <c r="K34" i="24"/>
  <c r="K11" i="13" l="1"/>
  <c r="O11" i="13" s="1"/>
  <c r="J12" i="13"/>
  <c r="Y8" i="13"/>
  <c r="S9" i="13"/>
  <c r="R10" i="13"/>
  <c r="AF10" i="18"/>
  <c r="AI9" i="18"/>
  <c r="AI9" i="13"/>
  <c r="AF10" i="13"/>
  <c r="K12" i="13" l="1"/>
  <c r="O12" i="13" s="1"/>
  <c r="J13" i="13"/>
  <c r="T9" i="13"/>
  <c r="X9" i="13" s="1"/>
  <c r="S10" i="13"/>
  <c r="R11" i="13"/>
  <c r="AI10" i="18"/>
  <c r="AF11" i="18"/>
  <c r="AI10" i="13"/>
  <c r="AF11" i="13"/>
  <c r="K13" i="13" l="1"/>
  <c r="O13" i="13"/>
  <c r="J14" i="13"/>
  <c r="Y9" i="13"/>
  <c r="T10" i="13"/>
  <c r="X10" i="13" s="1"/>
  <c r="S11" i="13"/>
  <c r="R12" i="13"/>
  <c r="AI11" i="18"/>
  <c r="AF12" i="18"/>
  <c r="AI11" i="13"/>
  <c r="AF12" i="13"/>
  <c r="K14" i="13" l="1"/>
  <c r="O14" i="13"/>
  <c r="J15" i="13"/>
  <c r="Y10" i="13"/>
  <c r="S12" i="13"/>
  <c r="R13" i="13"/>
  <c r="T11" i="13"/>
  <c r="X11" i="13" s="1"/>
  <c r="Y11" i="13" s="1"/>
  <c r="AI12" i="18"/>
  <c r="AF13" i="18"/>
  <c r="AI12" i="13"/>
  <c r="AF13" i="13"/>
  <c r="K15" i="13" l="1"/>
  <c r="O15" i="13" s="1"/>
  <c r="J16" i="13"/>
  <c r="T12" i="13"/>
  <c r="X12" i="13" s="1"/>
  <c r="Y12" i="13" s="1"/>
  <c r="S13" i="13"/>
  <c r="R14" i="13"/>
  <c r="AF14" i="18"/>
  <c r="AI13" i="18"/>
  <c r="AI13" i="13"/>
  <c r="AF14" i="13"/>
  <c r="K16" i="13" l="1"/>
  <c r="O16" i="13" s="1"/>
  <c r="J17" i="13"/>
  <c r="S14" i="13"/>
  <c r="R15" i="13"/>
  <c r="T13" i="13"/>
  <c r="X13" i="13" s="1"/>
  <c r="Y13" i="13" s="1"/>
  <c r="AI14" i="18"/>
  <c r="AF15" i="18"/>
  <c r="AI14" i="13"/>
  <c r="AF15" i="13"/>
  <c r="K17" i="13" l="1"/>
  <c r="O17" i="13"/>
  <c r="J18" i="13"/>
  <c r="S15" i="13"/>
  <c r="R16" i="13"/>
  <c r="T14" i="13"/>
  <c r="X14" i="13" s="1"/>
  <c r="Y14" i="13" s="1"/>
  <c r="AI15" i="18"/>
  <c r="AF16" i="18"/>
  <c r="AI15" i="13"/>
  <c r="AF16" i="13"/>
  <c r="K18" i="13" l="1"/>
  <c r="O18" i="13"/>
  <c r="J19" i="13"/>
  <c r="S16" i="13"/>
  <c r="R17" i="13"/>
  <c r="T15" i="13"/>
  <c r="X15" i="13" s="1"/>
  <c r="Y15" i="13" s="1"/>
  <c r="AI16" i="18"/>
  <c r="AF17" i="18"/>
  <c r="AI16" i="13"/>
  <c r="AF17" i="13"/>
  <c r="K19" i="13" l="1"/>
  <c r="O19" i="13" s="1"/>
  <c r="J20" i="13"/>
  <c r="S17" i="13"/>
  <c r="R18" i="13"/>
  <c r="T16" i="13"/>
  <c r="X16" i="13" s="1"/>
  <c r="Y16" i="13" s="1"/>
  <c r="AF18" i="18"/>
  <c r="AI17" i="18"/>
  <c r="AI17" i="13"/>
  <c r="AF18" i="13"/>
  <c r="K20" i="13" l="1"/>
  <c r="O20" i="13" s="1"/>
  <c r="J21" i="13"/>
  <c r="S18" i="13"/>
  <c r="R19" i="13"/>
  <c r="T17" i="13"/>
  <c r="X17" i="13" s="1"/>
  <c r="Y17" i="13" s="1"/>
  <c r="AI18" i="18"/>
  <c r="AF19" i="18"/>
  <c r="AI18" i="13"/>
  <c r="AF19" i="13"/>
  <c r="K21" i="13" l="1"/>
  <c r="O21" i="13"/>
  <c r="J22" i="13"/>
  <c r="S19" i="13"/>
  <c r="R20" i="13"/>
  <c r="T18" i="13"/>
  <c r="X18" i="13" s="1"/>
  <c r="Y18" i="13" s="1"/>
  <c r="AI19" i="18"/>
  <c r="AF20" i="18"/>
  <c r="AI19" i="13"/>
  <c r="AF20" i="13"/>
  <c r="K22" i="13" l="1"/>
  <c r="O22" i="13"/>
  <c r="J23" i="13"/>
  <c r="S20" i="13"/>
  <c r="R21" i="13"/>
  <c r="T19" i="13"/>
  <c r="X19" i="13" s="1"/>
  <c r="Y19" i="13" s="1"/>
  <c r="AI20" i="18"/>
  <c r="AF21" i="18"/>
  <c r="AI20" i="13"/>
  <c r="AF21" i="13"/>
  <c r="K23" i="13" l="1"/>
  <c r="O23" i="13" s="1"/>
  <c r="J24" i="13"/>
  <c r="S21" i="13"/>
  <c r="R22" i="13"/>
  <c r="T20" i="13"/>
  <c r="X20" i="13" s="1"/>
  <c r="Y20" i="13" s="1"/>
  <c r="AF22" i="18"/>
  <c r="AI21" i="18"/>
  <c r="AI21" i="13"/>
  <c r="AF22" i="13"/>
  <c r="K24" i="13" l="1"/>
  <c r="O24" i="13" s="1"/>
  <c r="J25" i="13"/>
  <c r="S22" i="13"/>
  <c r="R23" i="13"/>
  <c r="T21" i="13"/>
  <c r="X21" i="13" s="1"/>
  <c r="Y21" i="13" s="1"/>
  <c r="AI22" i="18"/>
  <c r="AF23" i="18"/>
  <c r="AI22" i="13"/>
  <c r="AF23" i="13"/>
  <c r="K25" i="13" l="1"/>
  <c r="O25" i="13"/>
  <c r="J26" i="13"/>
  <c r="S23" i="13"/>
  <c r="R24" i="13"/>
  <c r="T22" i="13"/>
  <c r="X22" i="13" s="1"/>
  <c r="Y22" i="13" s="1"/>
  <c r="AI23" i="18"/>
  <c r="AF24" i="18"/>
  <c r="AI23" i="13"/>
  <c r="AF24" i="13"/>
  <c r="K26" i="13" l="1"/>
  <c r="O26" i="13"/>
  <c r="J27" i="13"/>
  <c r="S24" i="13"/>
  <c r="R25" i="13"/>
  <c r="T23" i="13"/>
  <c r="X23" i="13" s="1"/>
  <c r="Y23" i="13" s="1"/>
  <c r="AI24" i="18"/>
  <c r="AF25" i="18"/>
  <c r="AI24" i="13"/>
  <c r="AF25" i="13"/>
  <c r="K27" i="13" l="1"/>
  <c r="O27" i="13" s="1"/>
  <c r="J28" i="13"/>
  <c r="S25" i="13"/>
  <c r="R26" i="13"/>
  <c r="T24" i="13"/>
  <c r="X24" i="13" s="1"/>
  <c r="Y24" i="13" s="1"/>
  <c r="AF26" i="18"/>
  <c r="AI25" i="18"/>
  <c r="AI25" i="13"/>
  <c r="AF26" i="13"/>
  <c r="K28" i="13" l="1"/>
  <c r="O28" i="13" s="1"/>
  <c r="J29" i="13"/>
  <c r="S26" i="13"/>
  <c r="R27" i="13"/>
  <c r="T25" i="13"/>
  <c r="X25" i="13" s="1"/>
  <c r="Y25" i="13" s="1"/>
  <c r="AI26" i="18"/>
  <c r="AF27" i="18"/>
  <c r="AI26" i="13"/>
  <c r="AF27" i="13"/>
  <c r="K29" i="13" l="1"/>
  <c r="O29" i="13"/>
  <c r="J30" i="13"/>
  <c r="S27" i="13"/>
  <c r="R28" i="13"/>
  <c r="T26" i="13"/>
  <c r="X26" i="13" s="1"/>
  <c r="Y26" i="13" s="1"/>
  <c r="AI27" i="18"/>
  <c r="AF28" i="18"/>
  <c r="AI27" i="13"/>
  <c r="AF28" i="13"/>
  <c r="K30" i="13" l="1"/>
  <c r="O30" i="13"/>
  <c r="J31" i="13"/>
  <c r="S28" i="13"/>
  <c r="R29" i="13"/>
  <c r="T27" i="13"/>
  <c r="X27" i="13" s="1"/>
  <c r="Y27" i="13" s="1"/>
  <c r="AI28" i="18"/>
  <c r="AF29" i="18"/>
  <c r="AI28" i="13"/>
  <c r="AF29" i="13"/>
  <c r="K31" i="13" l="1"/>
  <c r="O31" i="13" s="1"/>
  <c r="J32" i="13"/>
  <c r="S29" i="13"/>
  <c r="R30" i="13"/>
  <c r="T28" i="13"/>
  <c r="X28" i="13" s="1"/>
  <c r="Y28" i="13" s="1"/>
  <c r="AF30" i="18"/>
  <c r="AI29" i="18"/>
  <c r="AI29" i="13"/>
  <c r="AF30" i="13"/>
  <c r="K32" i="13" l="1"/>
  <c r="O32" i="13" s="1"/>
  <c r="J33" i="13"/>
  <c r="S30" i="13"/>
  <c r="R31" i="13"/>
  <c r="T29" i="13"/>
  <c r="X29" i="13" s="1"/>
  <c r="Y29" i="13" s="1"/>
  <c r="AI30" i="18"/>
  <c r="AF31" i="18"/>
  <c r="AI30" i="13"/>
  <c r="AF31" i="13"/>
  <c r="K33" i="13" l="1"/>
  <c r="O33" i="13" s="1"/>
  <c r="J34" i="13"/>
  <c r="S31" i="13"/>
  <c r="R32" i="13"/>
  <c r="T30" i="13"/>
  <c r="X30" i="13" s="1"/>
  <c r="Y30" i="13" s="1"/>
  <c r="AI31" i="18"/>
  <c r="AF32" i="18"/>
  <c r="AI31" i="13"/>
  <c r="AF32" i="13"/>
  <c r="K34" i="13" l="1"/>
  <c r="O34" i="13"/>
  <c r="J35" i="13"/>
  <c r="S32" i="13"/>
  <c r="R33" i="13"/>
  <c r="T31" i="13"/>
  <c r="X31" i="13" s="1"/>
  <c r="Y31" i="13" s="1"/>
  <c r="AI32" i="18"/>
  <c r="AF33" i="18"/>
  <c r="AI32" i="13"/>
  <c r="AF33" i="13"/>
  <c r="K35" i="13" l="1"/>
  <c r="O35" i="13" s="1"/>
  <c r="D114" i="13" s="1"/>
  <c r="J36" i="13"/>
  <c r="S33" i="13"/>
  <c r="R34" i="13"/>
  <c r="T32" i="13"/>
  <c r="X32" i="13" s="1"/>
  <c r="Y32" i="13" s="1"/>
  <c r="AF34" i="18"/>
  <c r="AI33" i="18"/>
  <c r="AI33" i="13"/>
  <c r="AF34" i="13"/>
  <c r="AI34" i="13" s="1"/>
  <c r="K36" i="13" l="1"/>
  <c r="O36" i="13" s="1"/>
  <c r="J37" i="13"/>
  <c r="S34" i="13"/>
  <c r="R35" i="13"/>
  <c r="T33" i="13"/>
  <c r="X33" i="13" s="1"/>
  <c r="Y33" i="13" s="1"/>
  <c r="AI34" i="18"/>
  <c r="AF35" i="18"/>
  <c r="AF35" i="13"/>
  <c r="K37" i="13" l="1"/>
  <c r="O37" i="13"/>
  <c r="J38" i="13"/>
  <c r="S35" i="13"/>
  <c r="R36" i="13"/>
  <c r="T34" i="13"/>
  <c r="X34" i="13" s="1"/>
  <c r="Y34" i="13" s="1"/>
  <c r="AI35" i="18"/>
  <c r="C118" i="18" s="1"/>
  <c r="E118" i="18" s="1"/>
  <c r="D127" i="18" s="1"/>
  <c r="AF36" i="18"/>
  <c r="AI35" i="13"/>
  <c r="C118" i="13" s="1"/>
  <c r="E118" i="13" s="1"/>
  <c r="D127" i="13" s="1"/>
  <c r="AF36" i="13"/>
  <c r="K38" i="13" l="1"/>
  <c r="O38" i="13" s="1"/>
  <c r="J39" i="13"/>
  <c r="S36" i="13"/>
  <c r="R37" i="13"/>
  <c r="T35" i="13"/>
  <c r="X35" i="13" s="1"/>
  <c r="AF37" i="18"/>
  <c r="AI36" i="18"/>
  <c r="F22" i="24"/>
  <c r="F25" i="24" s="1"/>
  <c r="F127" i="18"/>
  <c r="AI36" i="13"/>
  <c r="AF37" i="13"/>
  <c r="E22" i="24"/>
  <c r="K39" i="13" l="1"/>
  <c r="O39" i="13" s="1"/>
  <c r="J40" i="13"/>
  <c r="Y35" i="13"/>
  <c r="E114" i="13" s="1"/>
  <c r="C114" i="13"/>
  <c r="S37" i="13"/>
  <c r="R38" i="13"/>
  <c r="T36" i="13"/>
  <c r="X36" i="13" s="1"/>
  <c r="Y36" i="13" s="1"/>
  <c r="AF38" i="18"/>
  <c r="AI37" i="18"/>
  <c r="AF38" i="13"/>
  <c r="AI37" i="13"/>
  <c r="R22" i="24"/>
  <c r="J33" i="24"/>
  <c r="K40" i="13" l="1"/>
  <c r="O40" i="13" s="1"/>
  <c r="J41" i="13"/>
  <c r="S38" i="13"/>
  <c r="R39" i="13"/>
  <c r="T37" i="13"/>
  <c r="X37" i="13" s="1"/>
  <c r="Y37" i="13" s="1"/>
  <c r="AI38" i="18"/>
  <c r="AF39" i="18"/>
  <c r="K33" i="24"/>
  <c r="AF39" i="13"/>
  <c r="AI38" i="13"/>
  <c r="K41" i="13" l="1"/>
  <c r="O41" i="13" s="1"/>
  <c r="J42" i="13"/>
  <c r="S39" i="13"/>
  <c r="R40" i="13"/>
  <c r="T38" i="13"/>
  <c r="X38" i="13" s="1"/>
  <c r="Y38" i="13" s="1"/>
  <c r="AI39" i="18"/>
  <c r="AF40" i="18"/>
  <c r="AI39" i="13"/>
  <c r="AF40" i="13"/>
  <c r="K42" i="13" l="1"/>
  <c r="O42" i="13" s="1"/>
  <c r="J43" i="13"/>
  <c r="S40" i="13"/>
  <c r="R41" i="13"/>
  <c r="T39" i="13"/>
  <c r="X39" i="13" s="1"/>
  <c r="Y39" i="13" s="1"/>
  <c r="AF41" i="18"/>
  <c r="AI40" i="18"/>
  <c r="AF41" i="13"/>
  <c r="AI40" i="13"/>
  <c r="K43" i="13" l="1"/>
  <c r="O43" i="13" s="1"/>
  <c r="J44" i="13"/>
  <c r="S41" i="13"/>
  <c r="R42" i="13"/>
  <c r="T40" i="13"/>
  <c r="X40" i="13" s="1"/>
  <c r="Y40" i="13" s="1"/>
  <c r="AF42" i="18"/>
  <c r="AI41" i="18"/>
  <c r="AF42" i="13"/>
  <c r="AI41" i="13"/>
  <c r="K44" i="13" l="1"/>
  <c r="O44" i="13" s="1"/>
  <c r="J45" i="13"/>
  <c r="S42" i="13"/>
  <c r="R43" i="13"/>
  <c r="T41" i="13"/>
  <c r="X41" i="13" s="1"/>
  <c r="Y41" i="13" s="1"/>
  <c r="AF43" i="18"/>
  <c r="AI42" i="18"/>
  <c r="AF43" i="13"/>
  <c r="AI42" i="13"/>
  <c r="K45" i="13" l="1"/>
  <c r="O45" i="13"/>
  <c r="J46" i="13"/>
  <c r="S43" i="13"/>
  <c r="R44" i="13"/>
  <c r="T42" i="13"/>
  <c r="X42" i="13" s="1"/>
  <c r="Y42" i="13" s="1"/>
  <c r="AF44" i="18"/>
  <c r="AI43" i="18"/>
  <c r="AF44" i="13"/>
  <c r="AI43" i="13"/>
  <c r="K46" i="13" l="1"/>
  <c r="O46" i="13" s="1"/>
  <c r="J47" i="13"/>
  <c r="S44" i="13"/>
  <c r="R45" i="13"/>
  <c r="T43" i="13"/>
  <c r="X43" i="13" s="1"/>
  <c r="Y43" i="13" s="1"/>
  <c r="AF45" i="18"/>
  <c r="AI44" i="18"/>
  <c r="AF45" i="13"/>
  <c r="AI44" i="13"/>
  <c r="K47" i="13" l="1"/>
  <c r="O47" i="13" s="1"/>
  <c r="J48" i="13"/>
  <c r="S45" i="13"/>
  <c r="R46" i="13"/>
  <c r="T44" i="13"/>
  <c r="X44" i="13" s="1"/>
  <c r="Y44" i="13" s="1"/>
  <c r="AI45" i="18"/>
  <c r="AF46" i="18"/>
  <c r="AF46" i="13"/>
  <c r="AI45" i="13"/>
  <c r="K48" i="13" l="1"/>
  <c r="O48" i="13" s="1"/>
  <c r="J49" i="13"/>
  <c r="S46" i="13"/>
  <c r="R47" i="13"/>
  <c r="T45" i="13"/>
  <c r="X45" i="13" s="1"/>
  <c r="Y45" i="13" s="1"/>
  <c r="AF47" i="18"/>
  <c r="AI46" i="18"/>
  <c r="AI46" i="13"/>
  <c r="AF47" i="13"/>
  <c r="K49" i="13" l="1"/>
  <c r="O49" i="13" s="1"/>
  <c r="J50" i="13"/>
  <c r="S47" i="13"/>
  <c r="R48" i="13"/>
  <c r="T46" i="13"/>
  <c r="X46" i="13" s="1"/>
  <c r="Y46" i="13" s="1"/>
  <c r="AF48" i="18"/>
  <c r="AI47" i="18"/>
  <c r="AI47" i="13"/>
  <c r="AF48" i="13"/>
  <c r="K50" i="13" l="1"/>
  <c r="O50" i="13" s="1"/>
  <c r="J51" i="13"/>
  <c r="S48" i="13"/>
  <c r="R49" i="13"/>
  <c r="T47" i="13"/>
  <c r="X47" i="13" s="1"/>
  <c r="Y47" i="13" s="1"/>
  <c r="AF49" i="18"/>
  <c r="AI48" i="18"/>
  <c r="AF49" i="13"/>
  <c r="AI48" i="13"/>
  <c r="K51" i="13" l="1"/>
  <c r="O51" i="13" s="1"/>
  <c r="J52" i="13"/>
  <c r="S49" i="13"/>
  <c r="R50" i="13"/>
  <c r="T48" i="13"/>
  <c r="X48" i="13" s="1"/>
  <c r="Y48" i="13" s="1"/>
  <c r="AF50" i="18"/>
  <c r="AI49" i="18"/>
  <c r="AF50" i="13"/>
  <c r="AI49" i="13"/>
  <c r="K52" i="13" l="1"/>
  <c r="O52" i="13" s="1"/>
  <c r="J53" i="13"/>
  <c r="S50" i="13"/>
  <c r="R51" i="13"/>
  <c r="T49" i="13"/>
  <c r="X49" i="13" s="1"/>
  <c r="Y49" i="13" s="1"/>
  <c r="AI50" i="18"/>
  <c r="AF51" i="18"/>
  <c r="AF51" i="13"/>
  <c r="AI50" i="13"/>
  <c r="K53" i="13" l="1"/>
  <c r="O53" i="13" s="1"/>
  <c r="J54" i="13"/>
  <c r="S51" i="13"/>
  <c r="R52" i="13"/>
  <c r="T50" i="13"/>
  <c r="X50" i="13" s="1"/>
  <c r="Y50" i="13" s="1"/>
  <c r="AF52" i="18"/>
  <c r="AI51" i="18"/>
  <c r="AF52" i="13"/>
  <c r="AI51" i="13"/>
  <c r="K54" i="13" l="1"/>
  <c r="O54" i="13"/>
  <c r="J55" i="13"/>
  <c r="S52" i="13"/>
  <c r="R53" i="13"/>
  <c r="T51" i="13"/>
  <c r="X51" i="13" s="1"/>
  <c r="Y51" i="13" s="1"/>
  <c r="AI52" i="18"/>
  <c r="AF53" i="18"/>
  <c r="AF53" i="13"/>
  <c r="AI52" i="13"/>
  <c r="K55" i="13" l="1"/>
  <c r="O55" i="13" s="1"/>
  <c r="J56" i="13"/>
  <c r="S53" i="13"/>
  <c r="R54" i="13"/>
  <c r="T52" i="13"/>
  <c r="X52" i="13"/>
  <c r="Y52" i="13" s="1"/>
  <c r="AF54" i="18"/>
  <c r="AI53" i="18"/>
  <c r="AF54" i="13"/>
  <c r="AI53" i="13"/>
  <c r="K56" i="13" l="1"/>
  <c r="O56" i="13" s="1"/>
  <c r="J57" i="13"/>
  <c r="S54" i="13"/>
  <c r="R55" i="13"/>
  <c r="T53" i="13"/>
  <c r="X53" i="13" s="1"/>
  <c r="Y53" i="13" s="1"/>
  <c r="AI54" i="18"/>
  <c r="AF55" i="18"/>
  <c r="AF55" i="13"/>
  <c r="AI54" i="13"/>
  <c r="K57" i="13" l="1"/>
  <c r="O57" i="13" s="1"/>
  <c r="J58" i="13"/>
  <c r="S55" i="13"/>
  <c r="R56" i="13"/>
  <c r="T54" i="13"/>
  <c r="X54" i="13" s="1"/>
  <c r="Y54" i="13" s="1"/>
  <c r="AF56" i="18"/>
  <c r="AI55" i="18"/>
  <c r="AF56" i="13"/>
  <c r="AI55" i="13"/>
  <c r="K58" i="13" l="1"/>
  <c r="O58" i="13"/>
  <c r="J59" i="13"/>
  <c r="S56" i="13"/>
  <c r="R57" i="13"/>
  <c r="T55" i="13"/>
  <c r="X55" i="13" s="1"/>
  <c r="Y55" i="13" s="1"/>
  <c r="AI56" i="18"/>
  <c r="AF57" i="18"/>
  <c r="AI56" i="13"/>
  <c r="AF57" i="13"/>
  <c r="K59" i="13" l="1"/>
  <c r="O59" i="13" s="1"/>
  <c r="J60" i="13"/>
  <c r="S57" i="13"/>
  <c r="R58" i="13"/>
  <c r="T56" i="13"/>
  <c r="X56" i="13" s="1"/>
  <c r="Y56" i="13" s="1"/>
  <c r="AI57" i="18"/>
  <c r="AF58" i="18"/>
  <c r="AF58" i="13"/>
  <c r="AI57" i="13"/>
  <c r="K60" i="13" l="1"/>
  <c r="O60" i="13" s="1"/>
  <c r="D113" i="13" s="1"/>
  <c r="S58" i="13"/>
  <c r="R59" i="13"/>
  <c r="T57" i="13"/>
  <c r="X57" i="13" s="1"/>
  <c r="Y57" i="13" s="1"/>
  <c r="AI58" i="18"/>
  <c r="AF59" i="18"/>
  <c r="AF59" i="13"/>
  <c r="AI58" i="13"/>
  <c r="S59" i="13" l="1"/>
  <c r="R60" i="13"/>
  <c r="S60" i="13" s="1"/>
  <c r="T58" i="13"/>
  <c r="X58" i="13" s="1"/>
  <c r="Y58" i="13" s="1"/>
  <c r="AF60" i="18"/>
  <c r="AI60" i="18" s="1"/>
  <c r="AI59" i="18"/>
  <c r="AF60" i="13"/>
  <c r="AI60" i="13" s="1"/>
  <c r="AI59" i="13"/>
  <c r="T60" i="13" l="1"/>
  <c r="X60" i="13" s="1"/>
  <c r="T59" i="13"/>
  <c r="X59" i="13" s="1"/>
  <c r="Y59" i="13" s="1"/>
  <c r="Y60" i="13" l="1"/>
  <c r="C113" i="13"/>
  <c r="E113" i="13" s="1"/>
  <c r="C127" i="13" s="1"/>
  <c r="E21" i="24" l="1"/>
  <c r="F127" i="13"/>
  <c r="J32" i="24" l="1"/>
  <c r="R21" i="24"/>
  <c r="E25" i="24"/>
  <c r="R25" i="24" l="1"/>
  <c r="K32" i="24"/>
  <c r="J36" i="24"/>
  <c r="R36" i="24" s="1"/>
</calcChain>
</file>

<file path=xl/sharedStrings.xml><?xml version="1.0" encoding="utf-8"?>
<sst xmlns="http://schemas.openxmlformats.org/spreadsheetml/2006/main" count="1689" uniqueCount="226">
  <si>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</si>
  <si>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</si>
  <si>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</si>
  <si>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</si>
  <si>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</si>
  <si>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</si>
  <si>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</si>
  <si>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</si>
  <si>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</si>
  <si>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</si>
  <si>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</si>
  <si>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</si>
  <si>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</si>
  <si>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</si>
  <si>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</si>
  <si>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</si>
  <si>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</si>
  <si>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</si>
  <si>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</si>
  <si>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</si>
  <si>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</si>
  <si>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</si>
  <si>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</si>
  <si>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</si>
  <si>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</si>
  <si>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</si>
  <si>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</si>
  <si>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</si>
  <si>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</si>
  <si>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</si>
  <si>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</si>
  <si>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</si>
  <si>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</si>
  <si>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</si>
  <si>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</si>
  <si>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</si>
  <si>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</si>
  <si>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</si>
  <si>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</si>
  <si>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</si>
  <si>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</si>
  <si>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</si>
  <si>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</si>
  <si>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</si>
  <si>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</si>
  <si>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</si>
  <si>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</si>
  <si>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</si>
  <si>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</si>
  <si>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</si>
  <si>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</si>
  <si>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</si>
  <si>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</si>
  <si>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</si>
  <si>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</si>
  <si>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</si>
  <si>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</si>
  <si>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</si>
  <si>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</si>
  <si>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</si>
  <si>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</si>
  <si>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</si>
  <si>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</si>
  <si>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</si>
  <si>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</si>
  <si>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</si>
  <si>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</si>
  <si>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</si>
  <si>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</si>
  <si>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</si>
  <si>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</si>
  <si>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</si>
  <si>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</si>
  <si>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</si>
  <si>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</si>
  <si>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</si>
  <si>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</si>
  <si>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</si>
  <si>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</si>
  <si>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</si>
  <si>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</si>
  <si>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</si>
  <si>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</si>
  <si>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</si>
  <si>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</si>
  <si>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</si>
  <si>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</si>
  <si>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</si>
  <si>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</si>
  <si>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</si>
  <si>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</si>
  <si>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</si>
  <si>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</si>
  <si>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</si>
  <si>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</si>
  <si>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</si>
  <si>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</si>
  <si>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>Non concerné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</si>
  <si>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</si>
  <si>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</si>
  <si>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</si>
  <si>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</si>
  <si>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</si>
  <si>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</si>
  <si>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</si>
  <si>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</si>
  <si>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</si>
  <si>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</si>
  <si>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</si>
  <si>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</si>
  <si>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</si>
  <si>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</si>
  <si>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</si>
  <si>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</si>
  <si>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</si>
  <si>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</si>
  <si>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</si>
  <si>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</si>
  <si>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</si>
  <si>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</si>
  <si>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</si>
  <si>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</si>
  <si>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</si>
  <si>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</si>
  <si>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</si>
  <si>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</si>
  <si>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</si>
  <si>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</si>
  <si>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</si>
  <si>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</si>
  <si>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</si>
  <si>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</si>
  <si>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</si>
  <si>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</si>
  <si>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</si>
  <si>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</si>
  <si>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</si>
  <si>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</si>
  <si>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</si>
  <si>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</si>
  <si>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</si>
  <si>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</si>
  <si>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</si>
  <si>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</si>
  <si>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</si>
  <si>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</si>
  <si>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</si>
  <si>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</si>
  <si>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</si>
  <si>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</si>
  <si>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</si>
  <si>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</si>
  <si>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</si>
  <si>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</si>
  <si>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</si>
  <si>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</si>
  <si>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</si>
  <si>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</si>
  <si>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</si>
  <si>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</si>
  <si>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</si>
  <si>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</si>
  <si>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</si>
  <si>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</si>
  <si>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</si>
  <si>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</si>
  <si>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</si>
  <si>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</si>
  <si>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</si>
  <si>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</si>
  <si>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</si>
  <si>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</si>
  <si>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</si>
  <si>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</si>
  <si>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</si>
  <si>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</si>
  <si>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</si>
  <si>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</si>
  <si>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</si>
  <si>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</si>
  <si>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</si>
  <si>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</si>
  <si>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</si>
  <si>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</si>
  <si>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</si>
  <si>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</si>
  <si>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</si>
  <si>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</si>
  <si>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</si>
  <si>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Douglas</t>
  </si>
  <si>
    <t>dire d'expert</t>
  </si>
  <si>
    <t>table</t>
  </si>
  <si>
    <t xml:space="preserve">source : 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</si>
  <si>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</si>
  <si>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</si>
  <si>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</si>
  <si>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</si>
  <si>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</si>
  <si>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</si>
  <si>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</si>
  <si>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</si>
  <si>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VAN référence</t>
  </si>
  <si>
    <t>DeltaVAN</t>
  </si>
  <si>
    <t>Destination biomasse éclaircies (avant transformation)</t>
  </si>
  <si>
    <t>néant</t>
  </si>
  <si>
    <t>Moyenne sur 30 ans</t>
  </si>
  <si>
    <t>VAN projet</t>
  </si>
  <si>
    <t>expert</t>
  </si>
  <si>
    <t>Analyse économique</t>
  </si>
  <si>
    <t>Tables de Rondeux (Belgique)</t>
  </si>
  <si>
    <t>https://www.researchgate.net/publication/237805636_Construction_d'une_table_de_production_pour_le_douglas_Pseudotsuga_Menziesii_MIRB_FRANCO_en_Belgique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</si>
  <si>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Epicéas Scolytés</t>
    </r>
  </si>
  <si>
    <t>Grand Est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</si>
  <si>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reboisement</t>
    </r>
  </si>
  <si>
    <t xml:space="preserve">2) Réductions d'émissions Indirectes (REI) générables : </t>
  </si>
  <si>
    <t>b. par les produits bois :</t>
  </si>
  <si>
    <t>a. par l'écosystème forestier :</t>
  </si>
  <si>
    <t>REE générables</t>
  </si>
  <si>
    <t>Sedan</t>
  </si>
  <si>
    <t>Ardennes (08)</t>
  </si>
  <si>
    <t>Moyenne à faible</t>
  </si>
  <si>
    <t xml:space="preserve">NON  </t>
  </si>
  <si>
    <t>inconnue</t>
  </si>
  <si>
    <t>inconnu</t>
  </si>
  <si>
    <t>Le projet se situe à la frontière avec la Belgique. Classe de productivité 3 (faible)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</si>
  <si>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reprise par accrus feuillus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</si>
</sst>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€_-;\-* #,##0.00\ _€_-;_-* &quot;-&quot;??\ _€_-;_-@_-"/>
    <numFmt numFmtId="164" formatCode="_-* #,##0.00_-;\-* #,##0.00_-;_-* &quot;-&quot;??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_-* #,##0&quot; tCO2/ha&quot;\ _€_-;\-* #,##0&quot; tCO2/ha&quot;\ _€_-;_-* &quot;-&quot;??\ _€_-;_-@_-"/>
    <numFmt numFmtId="170" formatCode="0.00&quot; tC02&quot;"/>
    <numFmt numFmtId="171" formatCode="0&quot; ans&quot;"/>
    <numFmt numFmtId="172" formatCode="0.00&quot; m3/an&quot;"/>
    <numFmt numFmtId="173" formatCode="0.0&quot; m3&quot;"/>
    <numFmt numFmtId="174" formatCode="#,##0\ &quot;€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69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43" fontId="0" fillId="0" borderId="0" xfId="0" applyNumberFormat="1"/>
    <xf numFmtId="43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43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0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43" fontId="0" fillId="0" borderId="0" xfId="1" applyNumberFormat="1" applyFont="1" applyBorder="1" applyAlignment="1">
      <alignment horizontal="center"/>
    </xf>
    <xf numFmtId="43" fontId="0" fillId="0" borderId="27" xfId="1" applyNumberFormat="1" applyFont="1" applyBorder="1" applyAlignment="1">
      <alignment horizontal="center"/>
    </xf>
    <xf numFmtId="43" fontId="0" fillId="0" borderId="2" xfId="1" applyNumberFormat="1" applyFont="1" applyBorder="1" applyAlignment="1">
      <alignment horizontal="center"/>
    </xf>
    <xf numFmtId="43" fontId="0" fillId="0" borderId="35" xfId="1" applyNumberFormat="1" applyFont="1" applyBorder="1" applyAlignment="1">
      <alignment horizontal="center"/>
    </xf>
    <xf numFmtId="43" fontId="0" fillId="0" borderId="38" xfId="1" applyNumberFormat="1" applyFont="1" applyBorder="1" applyAlignment="1">
      <alignment horizontal="center"/>
    </xf>
    <xf numFmtId="43" fontId="0" fillId="0" borderId="23" xfId="0" applyNumberFormat="1" applyBorder="1"/>
    <xf numFmtId="43" fontId="0" fillId="0" borderId="24" xfId="0" applyNumberFormat="1" applyBorder="1"/>
    <xf numFmtId="0" fontId="0" fillId="0" borderId="33" xfId="0" applyBorder="1"/>
    <xf numFmtId="0" fontId="0" fillId="0" borderId="34" xfId="0" applyBorder="1"/>
    <xf numFmtId="168" fontId="0" fillId="0" borderId="34" xfId="0" applyNumberFormat="1" applyBorder="1"/>
    <xf numFmtId="0" fontId="0" fillId="0" borderId="36" xfId="0" applyBorder="1"/>
    <xf numFmtId="168" fontId="0" fillId="0" borderId="37" xfId="0" applyNumberFormat="1" applyBorder="1"/>
    <xf numFmtId="0" fontId="0" fillId="0" borderId="39" xfId="0" applyBorder="1"/>
    <xf numFmtId="168" fontId="0" fillId="0" borderId="40" xfId="0" applyNumberFormat="1" applyBorder="1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172" fontId="0" fillId="0" borderId="41" xfId="1" applyNumberFormat="1" applyFont="1" applyBorder="1" applyAlignment="1">
      <alignment horizontal="center"/>
    </xf>
    <xf numFmtId="172" fontId="0" fillId="0" borderId="35" xfId="1" applyNumberFormat="1" applyFont="1" applyBorder="1" applyAlignment="1">
      <alignment horizontal="center"/>
    </xf>
    <xf numFmtId="172" fontId="0" fillId="0" borderId="38" xfId="1" applyNumberFormat="1" applyFont="1" applyBorder="1" applyAlignment="1">
      <alignment horizontal="center"/>
    </xf>
    <xf numFmtId="43" fontId="0" fillId="0" borderId="14" xfId="1" applyNumberFormat="1" applyFont="1" applyBorder="1" applyAlignment="1">
      <alignment horizontal="center"/>
    </xf>
    <xf numFmtId="43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43" fontId="11" fillId="0" borderId="0" xfId="1" applyNumberFormat="1" applyFont="1" applyAlignment="1">
      <alignment horizontal="center"/>
    </xf>
    <xf numFmtId="43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3" fontId="9" fillId="0" borderId="14" xfId="1" applyNumberFormat="1" applyFont="1" applyBorder="1" applyAlignment="1">
      <alignment horizontal="center" vertical="center" wrapText="1"/>
    </xf>
    <xf numFmtId="43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43" fontId="18" fillId="0" borderId="45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43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0" fillId="0" borderId="23" xfId="1" applyNumberFormat="1" applyFont="1" applyBorder="1" applyAlignment="1">
      <alignment horizontal="center"/>
    </xf>
    <xf numFmtId="43" fontId="0" fillId="0" borderId="24" xfId="1" applyNumberFormat="1" applyFont="1" applyBorder="1" applyAlignment="1">
      <alignment horizontal="center"/>
    </xf>
    <xf numFmtId="169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69" fontId="21" fillId="0" borderId="0" xfId="0" applyNumberFormat="1" applyFont="1" applyFill="1"/>
    <xf numFmtId="43" fontId="21" fillId="0" borderId="0" xfId="1" applyNumberFormat="1" applyFont="1" applyAlignment="1">
      <alignment horizontal="center"/>
    </xf>
    <xf numFmtId="0" fontId="20" fillId="0" borderId="0" xfId="0" applyFont="1"/>
    <xf numFmtId="169" fontId="21" fillId="0" borderId="0" xfId="0" applyNumberFormat="1" applyFont="1"/>
    <xf numFmtId="169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5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171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1" fontId="2" fillId="3" borderId="35" xfId="1" applyNumberFormat="1" applyFont="1" applyFill="1" applyBorder="1" applyAlignment="1">
      <alignment horizontal="center"/>
    </xf>
    <xf numFmtId="43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8" fillId="3" borderId="38" xfId="1" applyNumberFormat="1" applyFont="1" applyFill="1" applyBorder="1" applyAlignment="1">
      <alignment horizontal="center"/>
    </xf>
    <xf numFmtId="0" fontId="12" fillId="0" borderId="49" xfId="0" applyFont="1" applyBorder="1" applyAlignment="1">
      <alignment wrapText="1"/>
    </xf>
    <xf numFmtId="0" fontId="13" fillId="0" borderId="50" xfId="0" applyFont="1" applyBorder="1" applyAlignment="1">
      <alignment wrapText="1"/>
    </xf>
    <xf numFmtId="0" fontId="13" fillId="0" borderId="50" xfId="0" applyFont="1" applyBorder="1"/>
    <xf numFmtId="0" fontId="12" fillId="0" borderId="51" xfId="0" applyFont="1" applyBorder="1"/>
    <xf numFmtId="0" fontId="13" fillId="0" borderId="53" xfId="0" applyFont="1" applyBorder="1"/>
    <xf numFmtId="0" fontId="13" fillId="0" borderId="54" xfId="0" applyFont="1" applyBorder="1"/>
    <xf numFmtId="170" fontId="12" fillId="0" borderId="54" xfId="0" applyNumberFormat="1" applyFont="1" applyBorder="1"/>
    <xf numFmtId="170" fontId="12" fillId="0" borderId="55" xfId="0" applyNumberFormat="1" applyFont="1" applyBorder="1"/>
    <xf numFmtId="169" fontId="14" fillId="0" borderId="46" xfId="0" applyNumberFormat="1" applyFont="1" applyBorder="1" applyAlignment="1">
      <alignment horizontal="center" vertical="center"/>
    </xf>
    <xf numFmtId="169" fontId="14" fillId="0" borderId="34" xfId="0" applyNumberFormat="1" applyFont="1" applyBorder="1" applyAlignment="1">
      <alignment horizontal="center" vertical="center"/>
    </xf>
    <xf numFmtId="166" fontId="13" fillId="0" borderId="47" xfId="0" applyNumberFormat="1" applyFont="1" applyBorder="1" applyAlignment="1">
      <alignment horizontal="center" vertical="center"/>
    </xf>
    <xf numFmtId="166" fontId="13" fillId="0" borderId="48" xfId="0" applyNumberFormat="1" applyFont="1" applyBorder="1" applyAlignment="1">
      <alignment horizontal="center" vertical="center"/>
    </xf>
    <xf numFmtId="170" fontId="15" fillId="0" borderId="0" xfId="0" applyNumberFormat="1" applyFont="1" applyBorder="1" applyAlignment="1">
      <alignment horizontal="center" vertical="center"/>
    </xf>
    <xf numFmtId="169" fontId="14" fillId="0" borderId="52" xfId="0" applyNumberFormat="1" applyFont="1" applyBorder="1" applyAlignment="1">
      <alignment horizontal="center" vertical="center"/>
    </xf>
    <xf numFmtId="166" fontId="13" fillId="0" borderId="6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0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37" xfId="2" applyFont="1" applyBorder="1" applyAlignment="1">
      <alignment horizontal="center"/>
    </xf>
    <xf numFmtId="9" fontId="11" fillId="0" borderId="40" xfId="2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3" fillId="0" borderId="62" xfId="0" applyFont="1" applyBorder="1"/>
    <xf numFmtId="0" fontId="0" fillId="0" borderId="20" xfId="0" applyBorder="1"/>
    <xf numFmtId="0" fontId="0" fillId="0" borderId="21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31" xfId="0" applyNumberFormat="1" applyFont="1" applyFill="1" applyBorder="1"/>
    <xf numFmtId="168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40" xfId="1" applyNumberFormat="1" applyFont="1" applyFill="1" applyBorder="1"/>
    <xf numFmtId="43" fontId="0" fillId="0" borderId="40" xfId="0" applyNumberFormat="1" applyBorder="1"/>
    <xf numFmtId="43" fontId="0" fillId="0" borderId="34" xfId="0" applyNumberFormat="1" applyBorder="1"/>
    <xf numFmtId="172" fontId="24" fillId="0" borderId="35" xfId="1" applyNumberFormat="1" applyFont="1" applyBorder="1" applyAlignment="1">
      <alignment horizontal="center"/>
    </xf>
    <xf numFmtId="43" fontId="0" fillId="0" borderId="29" xfId="1" applyNumberFormat="1" applyFont="1" applyBorder="1" applyAlignment="1">
      <alignment horizontal="center"/>
    </xf>
    <xf numFmtId="43" fontId="0" fillId="0" borderId="37" xfId="0" applyNumberFormat="1" applyBorder="1"/>
    <xf numFmtId="0" fontId="0" fillId="0" borderId="63" xfId="0" applyBorder="1"/>
    <xf numFmtId="173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3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173" fontId="2" fillId="3" borderId="36" xfId="0" applyNumberFormat="1" applyFont="1" applyFill="1" applyBorder="1"/>
    <xf numFmtId="9" fontId="2" fillId="3" borderId="37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68" fontId="2" fillId="3" borderId="37" xfId="0" applyNumberFormat="1" applyFont="1" applyFill="1" applyBorder="1"/>
    <xf numFmtId="168" fontId="2" fillId="3" borderId="40" xfId="0" applyNumberFormat="1" applyFont="1" applyFill="1" applyBorder="1"/>
    <xf numFmtId="43" fontId="0" fillId="0" borderId="64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43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0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3" fontId="0" fillId="2" borderId="23" xfId="1" applyNumberFormat="1" applyFont="1" applyFill="1" applyBorder="1" applyAlignment="1">
      <alignment horizontal="center"/>
    </xf>
    <xf numFmtId="1" fontId="0" fillId="0" borderId="33" xfId="0" applyNumberFormat="1" applyBorder="1"/>
    <xf numFmtId="43" fontId="3" fillId="2" borderId="28" xfId="1" applyNumberFormat="1" applyFont="1" applyFill="1" applyBorder="1" applyAlignment="1">
      <alignment horizontal="center"/>
    </xf>
    <xf numFmtId="9" fontId="2" fillId="2" borderId="31" xfId="2" applyFont="1" applyFill="1" applyBorder="1" applyAlignment="1">
      <alignment horizontal="center"/>
    </xf>
    <xf numFmtId="9" fontId="2" fillId="2" borderId="32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" fontId="0" fillId="0" borderId="63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70" fontId="13" fillId="0" borderId="0" xfId="0" applyNumberFormat="1" applyFont="1" applyBorder="1"/>
    <xf numFmtId="173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0" xfId="2" applyFont="1" applyFill="1" applyBorder="1" applyAlignment="1">
      <alignment horizontal="center"/>
    </xf>
    <xf numFmtId="171" fontId="0" fillId="2" borderId="21" xfId="0" applyNumberFormat="1" applyFill="1" applyBorder="1"/>
    <xf numFmtId="1" fontId="0" fillId="0" borderId="65" xfId="0" applyNumberFormat="1" applyBorder="1"/>
    <xf numFmtId="43" fontId="5" fillId="0" borderId="0" xfId="1" applyNumberFormat="1" applyFont="1" applyAlignment="1">
      <alignment vertical="center" wrapText="1"/>
    </xf>
    <xf numFmtId="43" fontId="5" fillId="0" borderId="66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43" fontId="0" fillId="0" borderId="0" xfId="1" applyNumberFormat="1" applyFont="1" applyFill="1" applyBorder="1" applyAlignment="1">
      <alignment horizontal="center"/>
    </xf>
    <xf numFmtId="43" fontId="0" fillId="0" borderId="14" xfId="1" applyNumberFormat="1" applyFont="1" applyFill="1" applyBorder="1" applyAlignment="1">
      <alignment horizontal="center"/>
    </xf>
    <xf numFmtId="43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/>
    <xf numFmtId="43" fontId="0" fillId="0" borderId="23" xfId="1" applyNumberFormat="1" applyFont="1" applyFill="1" applyBorder="1" applyAlignment="1">
      <alignment horizontal="center"/>
    </xf>
    <xf numFmtId="43" fontId="1" fillId="0" borderId="2" xfId="1" applyNumberFormat="1" applyFont="1" applyFill="1" applyBorder="1" applyAlignment="1">
      <alignment horizontal="center"/>
    </xf>
    <xf numFmtId="43" fontId="1" fillId="0" borderId="14" xfId="1" applyNumberFormat="1" applyFont="1" applyFill="1" applyBorder="1" applyAlignment="1">
      <alignment horizontal="center"/>
    </xf>
    <xf numFmtId="43" fontId="3" fillId="0" borderId="45" xfId="1" applyNumberFormat="1" applyFont="1" applyFill="1" applyBorder="1" applyAlignment="1">
      <alignment horizontal="center"/>
    </xf>
    <xf numFmtId="43" fontId="0" fillId="0" borderId="24" xfId="1" applyNumberFormat="1" applyFont="1" applyFill="1" applyBorder="1" applyAlignment="1">
      <alignment horizontal="center"/>
    </xf>
    <xf numFmtId="43" fontId="6" fillId="0" borderId="66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43" fontId="18" fillId="0" borderId="1" xfId="1" applyNumberFormat="1" applyFont="1" applyFill="1" applyBorder="1" applyAlignment="1">
      <alignment horizontal="center"/>
    </xf>
    <xf numFmtId="169" fontId="21" fillId="2" borderId="0" xfId="0" applyNumberFormat="1" applyFont="1" applyFill="1"/>
    <xf numFmtId="167" fontId="21" fillId="2" borderId="0" xfId="1" applyNumberFormat="1" applyFont="1" applyFill="1" applyAlignment="1">
      <alignment horizontal="center"/>
    </xf>
    <xf numFmtId="43" fontId="0" fillId="2" borderId="0" xfId="1" applyFont="1" applyFill="1" applyBorder="1" applyAlignment="1">
      <alignment horizontal="center"/>
    </xf>
    <xf numFmtId="1" fontId="2" fillId="3" borderId="40" xfId="4" applyNumberFormat="1" applyFont="1" applyFill="1" applyBorder="1"/>
    <xf numFmtId="43" fontId="13" fillId="0" borderId="58" xfId="0" applyNumberFormat="1" applyFont="1" applyBorder="1" applyAlignment="1">
      <alignment horizontal="center" vertical="center" wrapText="1"/>
    </xf>
    <xf numFmtId="43" fontId="13" fillId="0" borderId="40" xfId="0" applyNumberFormat="1" applyFont="1" applyBorder="1" applyAlignment="1">
      <alignment horizontal="center" vertical="center" wrapText="1"/>
    </xf>
    <xf numFmtId="43" fontId="13" fillId="0" borderId="57" xfId="0" applyNumberFormat="1" applyFont="1" applyBorder="1" applyAlignment="1">
      <alignment horizontal="center" vertical="center" wrapText="1"/>
    </xf>
    <xf numFmtId="43" fontId="13" fillId="0" borderId="56" xfId="0" applyNumberFormat="1" applyFont="1" applyBorder="1" applyAlignment="1">
      <alignment horizontal="center" vertical="center" wrapText="1"/>
    </xf>
    <xf numFmtId="43" fontId="13" fillId="0" borderId="59" xfId="0" applyNumberFormat="1" applyFont="1" applyBorder="1" applyAlignment="1">
      <alignment horizontal="center" vertical="center" wrapText="1"/>
    </xf>
    <xf numFmtId="43" fontId="13" fillId="0" borderId="60" xfId="0" applyNumberFormat="1" applyFont="1" applyBorder="1" applyAlignment="1">
      <alignment horizontal="center" vertical="center" wrapText="1"/>
    </xf>
    <xf numFmtId="1" fontId="2" fillId="0" borderId="34" xfId="0" applyNumberFormat="1" applyFont="1" applyFill="1" applyBorder="1"/>
    <xf numFmtId="1" fontId="2" fillId="0" borderId="37" xfId="0" applyNumberFormat="1" applyFont="1" applyFill="1" applyBorder="1"/>
    <xf numFmtId="43" fontId="13" fillId="0" borderId="58" xfId="0" applyNumberFormat="1" applyFont="1" applyBorder="1" applyAlignment="1">
      <alignment horizontal="left" vertical="center" wrapText="1"/>
    </xf>
    <xf numFmtId="43" fontId="13" fillId="0" borderId="40" xfId="0" applyNumberFormat="1" applyFont="1" applyBorder="1" applyAlignment="1">
      <alignment horizontal="left" vertical="center" wrapText="1"/>
    </xf>
    <xf numFmtId="174" fontId="13" fillId="0" borderId="0" xfId="0" applyNumberFormat="1" applyFont="1" applyBorder="1"/>
    <xf numFmtId="174" fontId="12" fillId="0" borderId="0" xfId="0" applyNumberFormat="1" applyFont="1" applyBorder="1"/>
    <xf numFmtId="0" fontId="2" fillId="3" borderId="34" xfId="0" applyFont="1" applyFill="1" applyBorder="1"/>
    <xf numFmtId="1" fontId="2" fillId="3" borderId="34" xfId="0" applyNumberFormat="1" applyFont="1" applyFill="1" applyBorder="1"/>
    <xf numFmtId="0" fontId="4" fillId="0" borderId="0" xfId="3" applyBorder="1"/>
    <xf numFmtId="0" fontId="17" fillId="0" borderId="0" xfId="3" applyFont="1" applyAlignment="1"/>
    <xf numFmtId="0" fontId="15" fillId="0" borderId="0" xfId="0" applyFont="1"/>
    <xf numFmtId="9" fontId="2" fillId="2" borderId="37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9" fontId="11" fillId="0" borderId="34" xfId="2" applyFont="1" applyBorder="1" applyAlignment="1">
      <alignment horizontal="center"/>
    </xf>
    <xf numFmtId="9" fontId="11" fillId="2" borderId="67" xfId="2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43" fontId="0" fillId="0" borderId="34" xfId="1" applyNumberFormat="1" applyFont="1" applyBorder="1" applyAlignment="1">
      <alignment horizontal="center"/>
    </xf>
    <xf numFmtId="43" fontId="0" fillId="0" borderId="37" xfId="1" applyNumberFormat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3" borderId="34" xfId="0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43" fontId="22" fillId="0" borderId="3" xfId="1" applyNumberFormat="1" applyFont="1" applyBorder="1" applyAlignment="1">
      <alignment horizontal="center"/>
    </xf>
    <xf numFmtId="43" fontId="22" fillId="0" borderId="5" xfId="1" applyNumberFormat="1" applyFont="1" applyBorder="1" applyAlignment="1">
      <alignment horizontal="center"/>
    </xf>
    <xf numFmtId="43" fontId="22" fillId="0" borderId="19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5">
    <cellStyle name="Lien hypertexte" xfId="3" builtinId="8"/>
    <cellStyle name="Milliers" xfId="1" builtinId="3"/>
    <cellStyle name="Milliers 2" xfId="4"/>
    <cellStyle name="Normal" xfId="0" builtinId="0"/>
    <cellStyle name="Pourcentage" xfId="2" builtinId="5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13854</xdr:colOff>
      <xdr:row>14</xdr:row>
      <xdr:rowOff>166256</xdr:rowOff>
    </xdr:from>
    <xdr:to>
      <xdr:col>14</xdr:col>
      <xdr:colOff>314502</xdr:colOff>
      <xdr:row>44</xdr:row>
      <xdr:rowOff>79717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7163" y="3352801"/>
          <a:ext cx="10275921" cy="67853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eau145" displayName="Tableau145" ref="C130:E196" totalsRowShown="0" headerRowDxfId="29" dataDxfId="28">
  <autoFilter ref="C130:E196"/>
  <tableColumns count="3">
    <tableColumn id="1" name="Essence " dataDxfId="27"/>
    <tableColumn id="2" name="Infradensité (tMS/m3) " dataDxfId="26"/>
    <tableColumn id="3" name="Type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1456" displayName="Tableau1456" ref="C130:E196" totalsRowShown="0" headerRowDxfId="24" dataDxfId="23">
  <autoFilter ref="C130:E196"/>
  <tableColumns count="3">
    <tableColumn id="1" name="Essence " dataDxfId="22"/>
    <tableColumn id="2" name="Infradensité (tMS/m3) " dataDxfId="21"/>
    <tableColumn id="3" name="Type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au1457" displayName="Tableau1457" ref="C130:E196" totalsRowShown="0" headerRowDxfId="19" dataDxfId="18">
  <autoFilter ref="C130:E196"/>
  <tableColumns count="3">
    <tableColumn id="1" name="Essence " dataDxfId="17"/>
    <tableColumn id="2" name="Infradensité (tMS/m3) " dataDxfId="16"/>
    <tableColumn id="3" name="Type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au1458" displayName="Tableau1458" ref="C130:E196" totalsRowShown="0" headerRowDxfId="14" dataDxfId="13">
  <autoFilter ref="C130:E196"/>
  <tableColumns count="3">
    <tableColumn id="1" name="Essence " dataDxfId="12"/>
    <tableColumn id="2" name="Infradensité (tMS/m3) " dataDxfId="11"/>
    <tableColumn id="3" name="Type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leau1459" displayName="Tableau1459" ref="C130:E196" totalsRowShown="0" headerRowDxfId="9" dataDxfId="8">
  <autoFilter ref="C130:E196"/>
  <tableColumns count="3">
    <tableColumn id="1" name="Essence " dataDxfId="7"/>
    <tableColumn id="2" name="Infradensité (tMS/m3) " dataDxfId="6"/>
    <tableColumn id="3" name="Type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au14" displayName="Tableau14" ref="C131:E197" totalsRowShown="0" headerRowDxfId="4" dataDxfId="3">
  <autoFilter ref="C131:E197"/>
  <tableColumns count="3">
    <tableColumn id="1" name="Alisier torminal " dataDxfId="2"/>
    <tableColumn id="2" name="0,62" dataDxfId="1"/>
    <tableColumn id="3" name="Feuill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searchgate.net/publication/237805636_Construction_d'une_table_de_production_pour_le_douglas_Pseudotsuga_Menziesii_MIRB_FRANCO_en_Belgiqu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51"/>
  <sheetViews>
    <sheetView topLeftCell="A16" zoomScale="55" zoomScaleNormal="55" zoomScalePageLayoutView="55" workbookViewId="0">
      <selection activeCell="Q41" sqref="Q41"/>
    </sheetView>
  </sheetViews>
  <sheetFormatPr baseColWidth="10" defaultColWidth="11.44140625" defaultRowHeight="18" x14ac:dyDescent="0.5"/>
  <cols>
    <col min="1" max="1" width="11.44140625" style="18" customWidth="1"/>
    <col min="2" max="2" width="2" style="18" customWidth="1"/>
    <col min="3" max="17" width="14.5546875" style="18" customWidth="1"/>
    <col min="18" max="18" width="2.109375" style="18" customWidth="1"/>
    <col min="19" max="16384" width="11.44140625" style="18"/>
  </cols>
  <sheetData>
    <row r="1" spans="2:18" ht="18.600000000000001" thickBot="1" x14ac:dyDescent="0.55000000000000004"/>
    <row r="2" spans="2:18" x14ac:dyDescent="0.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2:18" x14ac:dyDescent="0.5">
      <c r="B3" s="226" t="s">
        <v>181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8"/>
    </row>
    <row r="4" spans="2:18" ht="18.600000000000001" thickBot="1" x14ac:dyDescent="0.55000000000000004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2:18" x14ac:dyDescent="0.5">
      <c r="B5" s="12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4"/>
    </row>
    <row r="6" spans="2:18" x14ac:dyDescent="0.5">
      <c r="B6" s="12"/>
      <c r="C6" s="27" t="s">
        <v>189</v>
      </c>
      <c r="G6"/>
      <c r="H6"/>
      <c r="I6"/>
      <c r="J6"/>
      <c r="K6"/>
      <c r="L6"/>
      <c r="M6"/>
      <c r="N6"/>
      <c r="O6"/>
      <c r="P6"/>
      <c r="Q6"/>
      <c r="R6" s="14"/>
    </row>
    <row r="7" spans="2:18" x14ac:dyDescent="0.5">
      <c r="B7" s="12"/>
      <c r="G7"/>
      <c r="H7"/>
      <c r="I7"/>
      <c r="J7"/>
      <c r="K7"/>
      <c r="L7"/>
      <c r="M7"/>
      <c r="N7"/>
      <c r="O7"/>
      <c r="P7"/>
      <c r="Q7"/>
      <c r="R7" s="14"/>
    </row>
    <row r="8" spans="2:18" ht="17.25" customHeight="1" x14ac:dyDescent="0.5">
      <c r="B8" s="12"/>
      <c r="C8" s="28" t="s">
        <v>119</v>
      </c>
      <c r="D8" s="229" t="s">
        <v>209</v>
      </c>
      <c r="E8" s="229"/>
      <c r="F8" s="229"/>
      <c r="G8"/>
      <c r="H8"/>
      <c r="I8"/>
      <c r="J8"/>
      <c r="K8"/>
      <c r="L8"/>
      <c r="M8"/>
      <c r="N8"/>
      <c r="O8"/>
      <c r="P8"/>
      <c r="Q8"/>
      <c r="R8" s="14"/>
    </row>
    <row r="9" spans="2:18" ht="17.25" customHeight="1" x14ac:dyDescent="0.5">
      <c r="B9" s="12"/>
      <c r="D9" s="229"/>
      <c r="E9" s="229"/>
      <c r="F9" s="229"/>
      <c r="G9"/>
      <c r="H9"/>
      <c r="I9"/>
      <c r="J9"/>
      <c r="K9"/>
      <c r="L9"/>
      <c r="M9"/>
      <c r="N9"/>
      <c r="O9"/>
      <c r="P9"/>
      <c r="Q9"/>
      <c r="R9" s="14"/>
    </row>
    <row r="10" spans="2:18" ht="18" customHeight="1" x14ac:dyDescent="0.5">
      <c r="B10" s="12"/>
      <c r="C10" s="13"/>
      <c r="D10" s="229" t="s">
        <v>224</v>
      </c>
      <c r="E10" s="229"/>
      <c r="F10" s="229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</row>
    <row r="11" spans="2:18" ht="18" customHeight="1" x14ac:dyDescent="0.5">
      <c r="B11" s="12"/>
      <c r="C11" s="13"/>
      <c r="D11" s="229"/>
      <c r="E11" s="229"/>
      <c r="F11" s="229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</row>
    <row r="12" spans="2:18" ht="17.25" customHeight="1" x14ac:dyDescent="0.5">
      <c r="B12" s="12"/>
      <c r="C12" s="13"/>
      <c r="D12" s="229"/>
      <c r="E12" s="229"/>
      <c r="F12" s="229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</row>
    <row r="13" spans="2:18" ht="17.25" customHeight="1" x14ac:dyDescent="0.5">
      <c r="B13" s="12"/>
      <c r="C13" s="26" t="s">
        <v>118</v>
      </c>
      <c r="D13" s="219" t="s">
        <v>210</v>
      </c>
      <c r="E13" s="220"/>
      <c r="F13" s="220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</row>
    <row r="14" spans="2:18" x14ac:dyDescent="0.5">
      <c r="B14" s="12"/>
      <c r="C14" s="13"/>
      <c r="D14" s="220"/>
      <c r="E14" s="220"/>
      <c r="F14" s="220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</row>
    <row r="15" spans="2:18" x14ac:dyDescent="0.5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2:18" x14ac:dyDescent="0.5"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2:18" x14ac:dyDescent="0.5">
      <c r="B17" s="12"/>
      <c r="C17" s="27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</row>
    <row r="18" spans="2:18" x14ac:dyDescent="0.5">
      <c r="B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2:18" x14ac:dyDescent="0.5">
      <c r="B19" s="12"/>
      <c r="C19" s="28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</row>
    <row r="20" spans="2:18" x14ac:dyDescent="0.5">
      <c r="B20" s="12"/>
      <c r="C20" s="28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</row>
    <row r="21" spans="2:18" x14ac:dyDescent="0.5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</row>
    <row r="22" spans="2:18" x14ac:dyDescent="0.5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</row>
    <row r="23" spans="2:18" x14ac:dyDescent="0.5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</row>
    <row r="24" spans="2:18" x14ac:dyDescent="0.5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4"/>
    </row>
    <row r="25" spans="2:18" x14ac:dyDescent="0.5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4"/>
    </row>
    <row r="26" spans="2:18" x14ac:dyDescent="0.5">
      <c r="B26" s="12"/>
      <c r="C26" s="19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4"/>
    </row>
    <row r="27" spans="2:18" ht="17.25" customHeight="1" x14ac:dyDescent="0.5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4"/>
    </row>
    <row r="28" spans="2:18" ht="17.25" customHeight="1" x14ac:dyDescent="0.5">
      <c r="B28" s="12"/>
      <c r="C28" s="28"/>
      <c r="D28" s="229"/>
      <c r="E28" s="229"/>
      <c r="F28" s="229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</row>
    <row r="29" spans="2:18" ht="17.25" customHeight="1" x14ac:dyDescent="0.5">
      <c r="B29" s="12"/>
      <c r="D29" s="229"/>
      <c r="E29" s="229"/>
      <c r="F29" s="229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4"/>
    </row>
    <row r="30" spans="2:18" ht="17.25" customHeight="1" x14ac:dyDescent="0.5">
      <c r="B30" s="12"/>
      <c r="C30" s="13"/>
      <c r="D30" s="229"/>
      <c r="E30" s="229"/>
      <c r="F30" s="229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/>
    </row>
    <row r="31" spans="2:18" x14ac:dyDescent="0.5">
      <c r="B31" s="12"/>
      <c r="C31" s="13"/>
      <c r="D31" s="229"/>
      <c r="E31" s="229"/>
      <c r="F31" s="229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4"/>
    </row>
    <row r="32" spans="2:18" ht="17.25" customHeight="1" x14ac:dyDescent="0.5">
      <c r="B32" s="12"/>
      <c r="C32" s="13"/>
      <c r="D32" s="229"/>
      <c r="E32" s="229"/>
      <c r="F32" s="229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4"/>
    </row>
    <row r="33" spans="1:27" ht="17.25" customHeight="1" x14ac:dyDescent="0.5">
      <c r="B33" s="12"/>
      <c r="C33" s="26"/>
      <c r="D33" s="221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4"/>
    </row>
    <row r="34" spans="1:27" x14ac:dyDescent="0.5">
      <c r="B34" s="12"/>
      <c r="C34" s="13"/>
      <c r="D34" s="1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</row>
    <row r="35" spans="1:27" x14ac:dyDescent="0.5">
      <c r="B35" s="12"/>
      <c r="C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4"/>
    </row>
    <row r="36" spans="1:27" x14ac:dyDescent="0.5">
      <c r="B36" s="12"/>
      <c r="C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4"/>
    </row>
    <row r="37" spans="1:27" ht="17.25" customHeight="1" x14ac:dyDescent="0.5">
      <c r="B37" s="12"/>
      <c r="C37" s="19"/>
      <c r="D37"/>
      <c r="E37"/>
      <c r="F37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4"/>
    </row>
    <row r="38" spans="1:27" x14ac:dyDescent="0.5">
      <c r="B38" s="12"/>
      <c r="C38" s="13"/>
      <c r="D38"/>
      <c r="E38"/>
      <c r="F38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4"/>
    </row>
    <row r="39" spans="1:27" x14ac:dyDescent="0.5">
      <c r="B39" s="12"/>
      <c r="C39" s="28"/>
      <c r="D39"/>
      <c r="E39"/>
      <c r="F39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</row>
    <row r="40" spans="1:27" x14ac:dyDescent="0.5">
      <c r="B40" s="12"/>
      <c r="D40"/>
      <c r="E40"/>
      <c r="F40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</row>
    <row r="41" spans="1:27" x14ac:dyDescent="0.5">
      <c r="B41" s="12"/>
      <c r="C41" s="13"/>
      <c r="D41"/>
      <c r="E41"/>
      <c r="F41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4"/>
    </row>
    <row r="42" spans="1:27" x14ac:dyDescent="0.5">
      <c r="B42" s="12"/>
      <c r="C42" s="13"/>
      <c r="D42"/>
      <c r="E42"/>
      <c r="F4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</row>
    <row r="43" spans="1:27" x14ac:dyDescent="0.5">
      <c r="B43" s="12"/>
      <c r="C43" s="13"/>
      <c r="D43"/>
      <c r="E43"/>
      <c r="F4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4"/>
    </row>
    <row r="44" spans="1:27" x14ac:dyDescent="0.5">
      <c r="B44" s="12"/>
      <c r="C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</row>
    <row r="45" spans="1:27" ht="18.600000000000001" thickBot="1" x14ac:dyDescent="0.55000000000000004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/>
    </row>
    <row r="46" spans="1:27" ht="18.600000000000001" thickBot="1" x14ac:dyDescent="0.55000000000000004"/>
    <row r="47" spans="1:27" x14ac:dyDescent="0.5">
      <c r="A47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/>
      <c r="S47"/>
      <c r="T47"/>
      <c r="U47"/>
      <c r="V47"/>
      <c r="W47"/>
      <c r="X47"/>
      <c r="Y47"/>
      <c r="Z47"/>
      <c r="AA47"/>
    </row>
    <row r="48" spans="1:27" x14ac:dyDescent="0.5">
      <c r="A48"/>
      <c r="B48" s="226" t="s">
        <v>181</v>
      </c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8"/>
      <c r="S48"/>
      <c r="T48"/>
      <c r="U48"/>
      <c r="V48"/>
      <c r="W48"/>
      <c r="X48"/>
      <c r="Y48"/>
      <c r="Z48"/>
      <c r="AA48"/>
    </row>
    <row r="49" spans="1:27" ht="18.600000000000001" thickBot="1" x14ac:dyDescent="0.55000000000000004">
      <c r="A49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7"/>
      <c r="S49"/>
      <c r="T49"/>
      <c r="U49"/>
      <c r="V49"/>
      <c r="W49"/>
      <c r="X49"/>
      <c r="Y49"/>
      <c r="Z49"/>
      <c r="AA49"/>
    </row>
    <row r="50" spans="1:27" x14ac:dyDescent="0.5">
      <c r="A50"/>
      <c r="B50" s="12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4"/>
      <c r="S50"/>
      <c r="T50"/>
      <c r="U50"/>
      <c r="V50"/>
      <c r="W50"/>
      <c r="X50"/>
      <c r="Y50"/>
      <c r="Z50"/>
      <c r="AA50"/>
    </row>
    <row r="51" spans="1:27" x14ac:dyDescent="0.5">
      <c r="A51"/>
      <c r="B51" s="12"/>
      <c r="C51" s="27"/>
      <c r="G51"/>
      <c r="H51"/>
      <c r="I51"/>
      <c r="J51"/>
      <c r="K51"/>
      <c r="L51"/>
      <c r="M51"/>
      <c r="N51"/>
      <c r="O51"/>
      <c r="P51"/>
      <c r="Q51"/>
      <c r="R51" s="14"/>
      <c r="S51"/>
      <c r="T51"/>
      <c r="U51"/>
      <c r="V51"/>
      <c r="W51"/>
      <c r="X51"/>
      <c r="Y51"/>
      <c r="Z51"/>
      <c r="AA51"/>
    </row>
    <row r="52" spans="1:27" x14ac:dyDescent="0.5">
      <c r="A52"/>
      <c r="B52" s="12"/>
      <c r="G52"/>
      <c r="H52"/>
      <c r="I52"/>
      <c r="J52"/>
      <c r="K52"/>
      <c r="L52"/>
      <c r="M52"/>
      <c r="N52"/>
      <c r="O52"/>
      <c r="P52"/>
      <c r="Q52"/>
      <c r="R52" s="14"/>
      <c r="S52"/>
      <c r="T52"/>
      <c r="U52"/>
      <c r="V52"/>
      <c r="W52"/>
      <c r="X52"/>
      <c r="Y52"/>
      <c r="Z52"/>
      <c r="AA52"/>
    </row>
    <row r="53" spans="1:27" ht="17.25" customHeight="1" x14ac:dyDescent="0.5">
      <c r="A53"/>
      <c r="B53" s="12"/>
      <c r="C53" s="28"/>
      <c r="D53" s="229"/>
      <c r="E53" s="229"/>
      <c r="F53" s="229"/>
      <c r="G53"/>
      <c r="H53"/>
      <c r="I53"/>
      <c r="J53"/>
      <c r="K53"/>
      <c r="L53"/>
      <c r="M53"/>
      <c r="N53"/>
      <c r="O53"/>
      <c r="P53"/>
      <c r="Q53"/>
      <c r="R53" s="14"/>
      <c r="S53"/>
      <c r="T53"/>
      <c r="U53"/>
      <c r="V53"/>
      <c r="W53"/>
      <c r="X53"/>
      <c r="Y53"/>
      <c r="Z53"/>
      <c r="AA53"/>
    </row>
    <row r="54" spans="1:27" x14ac:dyDescent="0.5">
      <c r="A54"/>
      <c r="B54" s="12"/>
      <c r="D54" s="229"/>
      <c r="E54" s="229"/>
      <c r="F54" s="229"/>
      <c r="G54"/>
      <c r="H54"/>
      <c r="I54"/>
      <c r="J54"/>
      <c r="K54"/>
      <c r="L54"/>
      <c r="M54"/>
      <c r="N54"/>
      <c r="O54"/>
      <c r="P54"/>
      <c r="Q54"/>
      <c r="R54" s="14"/>
      <c r="S54"/>
      <c r="T54"/>
      <c r="U54"/>
      <c r="V54"/>
      <c r="W54"/>
      <c r="X54"/>
      <c r="Y54"/>
      <c r="Z54"/>
      <c r="AA54"/>
    </row>
    <row r="55" spans="1:27" ht="17.25" customHeight="1" x14ac:dyDescent="0.5">
      <c r="A55"/>
      <c r="B55" s="12"/>
      <c r="C55" s="13"/>
      <c r="D55" s="229"/>
      <c r="E55" s="229"/>
      <c r="F55" s="229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/>
      <c r="T55"/>
      <c r="U55"/>
      <c r="V55"/>
      <c r="W55"/>
      <c r="X55"/>
      <c r="Y55"/>
      <c r="Z55"/>
      <c r="AA55"/>
    </row>
    <row r="56" spans="1:27" x14ac:dyDescent="0.5">
      <c r="A56"/>
      <c r="B56" s="12"/>
      <c r="C56" s="13"/>
      <c r="D56" s="229"/>
      <c r="E56" s="229"/>
      <c r="F56" s="229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/>
      <c r="T56"/>
      <c r="U56"/>
      <c r="V56"/>
      <c r="W56"/>
      <c r="X56"/>
      <c r="Y56"/>
      <c r="Z56"/>
      <c r="AA56"/>
    </row>
    <row r="57" spans="1:27" ht="17.25" customHeight="1" x14ac:dyDescent="0.5">
      <c r="A57"/>
      <c r="B57" s="12"/>
      <c r="C57" s="13"/>
      <c r="D57" s="229"/>
      <c r="E57" s="229"/>
      <c r="F57" s="229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4"/>
      <c r="S57"/>
      <c r="T57"/>
      <c r="U57"/>
      <c r="V57"/>
      <c r="W57"/>
      <c r="X57"/>
      <c r="Y57"/>
      <c r="Z57"/>
      <c r="AA57"/>
    </row>
    <row r="58" spans="1:27" ht="17.25" customHeight="1" x14ac:dyDescent="0.5">
      <c r="A58"/>
      <c r="B58" s="12"/>
      <c r="C58" s="26"/>
      <c r="D58" s="219"/>
      <c r="E58" s="220"/>
      <c r="F58" s="220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4"/>
      <c r="S58"/>
      <c r="T58"/>
      <c r="U58"/>
      <c r="V58"/>
      <c r="W58"/>
      <c r="X58"/>
      <c r="Y58"/>
      <c r="Z58"/>
      <c r="AA58"/>
    </row>
    <row r="59" spans="1:27" x14ac:dyDescent="0.5">
      <c r="A59"/>
      <c r="B59" s="12"/>
      <c r="C59" s="13"/>
      <c r="D59" s="220"/>
      <c r="E59" s="220"/>
      <c r="F59" s="220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4"/>
      <c r="S59"/>
      <c r="T59"/>
      <c r="U59"/>
      <c r="V59"/>
      <c r="W59"/>
      <c r="X59"/>
      <c r="Y59"/>
      <c r="Z59"/>
      <c r="AA59"/>
    </row>
    <row r="60" spans="1:27" x14ac:dyDescent="0.5">
      <c r="A60"/>
      <c r="B60" s="12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/>
      <c r="T60"/>
      <c r="U60"/>
      <c r="V60"/>
      <c r="W60"/>
      <c r="X60"/>
      <c r="Y60"/>
      <c r="Z60"/>
      <c r="AA60"/>
    </row>
    <row r="61" spans="1:27" x14ac:dyDescent="0.5">
      <c r="A61"/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4"/>
      <c r="S61"/>
      <c r="T61"/>
      <c r="U61"/>
      <c r="V61"/>
      <c r="W61"/>
      <c r="X61"/>
      <c r="Y61"/>
      <c r="Z61"/>
      <c r="AA61"/>
    </row>
    <row r="62" spans="1:27" x14ac:dyDescent="0.5">
      <c r="A62"/>
      <c r="B62" s="12"/>
      <c r="C62" s="27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4"/>
      <c r="S62"/>
      <c r="T62"/>
      <c r="U62"/>
      <c r="V62"/>
      <c r="W62"/>
      <c r="X62"/>
      <c r="Y62"/>
      <c r="Z62"/>
      <c r="AA62"/>
    </row>
    <row r="63" spans="1:27" x14ac:dyDescent="0.5">
      <c r="A63"/>
      <c r="B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/>
      <c r="T63"/>
      <c r="U63"/>
      <c r="V63"/>
      <c r="W63"/>
      <c r="X63"/>
      <c r="Y63"/>
      <c r="Z63"/>
      <c r="AA63"/>
    </row>
    <row r="64" spans="1:27" x14ac:dyDescent="0.5">
      <c r="A64"/>
      <c r="B64" s="12"/>
      <c r="C64" s="28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4"/>
      <c r="S64"/>
      <c r="T64"/>
      <c r="U64"/>
      <c r="V64"/>
      <c r="W64"/>
      <c r="X64"/>
      <c r="Y64"/>
      <c r="Z64"/>
      <c r="AA64"/>
    </row>
    <row r="65" spans="1:27" x14ac:dyDescent="0.5">
      <c r="A65"/>
      <c r="B65" s="12"/>
      <c r="C65" s="28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4"/>
      <c r="S65"/>
      <c r="T65"/>
      <c r="U65"/>
      <c r="V65"/>
      <c r="W65"/>
      <c r="X65"/>
      <c r="Y65"/>
      <c r="Z65"/>
      <c r="AA65"/>
    </row>
    <row r="66" spans="1:27" ht="18" customHeight="1" x14ac:dyDescent="0.5">
      <c r="A66"/>
      <c r="B66" s="12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4"/>
      <c r="S66"/>
      <c r="T66"/>
      <c r="U66"/>
      <c r="V66"/>
      <c r="W66"/>
      <c r="X66"/>
      <c r="Y66"/>
      <c r="Z66"/>
      <c r="AA66"/>
    </row>
    <row r="67" spans="1:27" ht="18" customHeight="1" x14ac:dyDescent="0.5">
      <c r="A67"/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/>
      <c r="S67"/>
      <c r="T67"/>
      <c r="U67"/>
      <c r="V67"/>
      <c r="W67"/>
      <c r="X67"/>
      <c r="Y67"/>
      <c r="Z67"/>
      <c r="AA67"/>
    </row>
    <row r="68" spans="1:27" ht="17.25" customHeight="1" x14ac:dyDescent="0.5">
      <c r="A68"/>
      <c r="B68" s="12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4"/>
      <c r="S68"/>
      <c r="T68"/>
      <c r="U68"/>
      <c r="V68"/>
      <c r="W68"/>
      <c r="X68"/>
      <c r="Y68"/>
      <c r="Z68"/>
      <c r="AA68"/>
    </row>
    <row r="69" spans="1:27" x14ac:dyDescent="0.5">
      <c r="A69"/>
      <c r="B69" s="12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4"/>
      <c r="S69"/>
      <c r="T69"/>
      <c r="U69"/>
      <c r="V69"/>
      <c r="W69"/>
      <c r="X69"/>
      <c r="Y69"/>
      <c r="Z69"/>
      <c r="AA69"/>
    </row>
    <row r="70" spans="1:27" x14ac:dyDescent="0.5">
      <c r="A70"/>
      <c r="B70" s="12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/>
      <c r="T70"/>
      <c r="U70"/>
      <c r="V70"/>
      <c r="W70"/>
      <c r="X70"/>
      <c r="Y70"/>
      <c r="Z70"/>
      <c r="AA70"/>
    </row>
    <row r="71" spans="1:27" x14ac:dyDescent="0.5">
      <c r="A71"/>
      <c r="B71" s="12"/>
      <c r="C71" s="19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4"/>
      <c r="S71"/>
      <c r="T71"/>
      <c r="U71"/>
      <c r="V71"/>
      <c r="W71"/>
      <c r="X71"/>
      <c r="Y71"/>
      <c r="Z71"/>
      <c r="AA71"/>
    </row>
    <row r="72" spans="1:27" x14ac:dyDescent="0.5">
      <c r="A72"/>
      <c r="B72" s="12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4"/>
      <c r="S72"/>
      <c r="T72"/>
      <c r="U72"/>
      <c r="V72"/>
      <c r="W72"/>
      <c r="X72"/>
      <c r="Y72"/>
      <c r="Z72"/>
      <c r="AA72"/>
    </row>
    <row r="73" spans="1:27" ht="17.25" customHeight="1" x14ac:dyDescent="0.5">
      <c r="A73"/>
      <c r="B73" s="12"/>
      <c r="C73" s="28"/>
      <c r="D73" s="229"/>
      <c r="E73" s="229"/>
      <c r="F73" s="229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4"/>
      <c r="S73"/>
      <c r="T73"/>
      <c r="U73"/>
      <c r="V73"/>
      <c r="W73"/>
      <c r="X73"/>
      <c r="Y73"/>
      <c r="Z73"/>
      <c r="AA73"/>
    </row>
    <row r="74" spans="1:27" x14ac:dyDescent="0.5">
      <c r="A74"/>
      <c r="B74" s="12"/>
      <c r="D74" s="229"/>
      <c r="E74" s="229"/>
      <c r="F74" s="229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4"/>
      <c r="S74"/>
      <c r="T74"/>
      <c r="U74"/>
      <c r="V74"/>
      <c r="W74"/>
      <c r="X74"/>
      <c r="Y74"/>
      <c r="Z74"/>
      <c r="AA74"/>
    </row>
    <row r="75" spans="1:27" ht="17.25" customHeight="1" x14ac:dyDescent="0.5">
      <c r="A75"/>
      <c r="B75" s="12"/>
      <c r="C75" s="13"/>
      <c r="D75" s="229"/>
      <c r="E75" s="229"/>
      <c r="F75" s="229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4"/>
      <c r="S75"/>
      <c r="T75"/>
      <c r="U75"/>
      <c r="V75"/>
      <c r="W75"/>
      <c r="X75"/>
      <c r="Y75"/>
      <c r="Z75"/>
      <c r="AA75"/>
    </row>
    <row r="76" spans="1:27" x14ac:dyDescent="0.5">
      <c r="A76"/>
      <c r="B76" s="12"/>
      <c r="C76" s="13"/>
      <c r="D76" s="229"/>
      <c r="E76" s="229"/>
      <c r="F76" s="229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4"/>
      <c r="S76"/>
      <c r="T76"/>
      <c r="U76"/>
      <c r="V76"/>
      <c r="W76"/>
      <c r="X76"/>
      <c r="Y76"/>
      <c r="Z76"/>
      <c r="AA76"/>
    </row>
    <row r="77" spans="1:27" x14ac:dyDescent="0.5">
      <c r="A77"/>
      <c r="B77" s="12"/>
      <c r="C77" s="13"/>
      <c r="D77" s="229"/>
      <c r="E77" s="229"/>
      <c r="F77" s="229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4"/>
      <c r="S77"/>
      <c r="T77"/>
      <c r="U77"/>
      <c r="V77"/>
      <c r="W77"/>
      <c r="X77"/>
      <c r="Y77"/>
      <c r="Z77"/>
      <c r="AA77"/>
    </row>
    <row r="78" spans="1:27" x14ac:dyDescent="0.5">
      <c r="A78"/>
      <c r="B78" s="12"/>
      <c r="C78" s="26"/>
      <c r="D78" s="221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4"/>
      <c r="S78"/>
      <c r="T78"/>
      <c r="U78"/>
      <c r="V78"/>
      <c r="W78"/>
      <c r="X78"/>
      <c r="Y78"/>
      <c r="Z78"/>
      <c r="AA78"/>
    </row>
    <row r="79" spans="1:27" x14ac:dyDescent="0.5">
      <c r="A79"/>
      <c r="B79" s="12"/>
      <c r="C79" s="13"/>
      <c r="D79" s="1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4"/>
      <c r="S79"/>
      <c r="T79"/>
      <c r="U79"/>
      <c r="V79"/>
      <c r="W79"/>
      <c r="X79"/>
      <c r="Y79"/>
      <c r="Z79"/>
      <c r="AA79"/>
    </row>
    <row r="80" spans="1:27" x14ac:dyDescent="0.5">
      <c r="A80"/>
      <c r="B80" s="12"/>
      <c r="C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4"/>
      <c r="S80"/>
      <c r="T80"/>
      <c r="U80"/>
      <c r="V80"/>
      <c r="W80"/>
      <c r="X80"/>
      <c r="Y80"/>
      <c r="Z80"/>
      <c r="AA80"/>
    </row>
    <row r="81" spans="1:27" x14ac:dyDescent="0.5">
      <c r="A81"/>
      <c r="B81" s="12"/>
      <c r="C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/>
      <c r="T81"/>
      <c r="U81"/>
      <c r="V81"/>
      <c r="W81"/>
      <c r="X81"/>
      <c r="Y81"/>
      <c r="Z81"/>
      <c r="AA81"/>
    </row>
    <row r="82" spans="1:27" ht="30" customHeight="1" x14ac:dyDescent="0.5">
      <c r="A82"/>
      <c r="B82" s="12"/>
      <c r="C82" s="19"/>
      <c r="D82"/>
      <c r="E82"/>
      <c r="F8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4"/>
      <c r="S82"/>
      <c r="T82"/>
      <c r="U82"/>
      <c r="V82"/>
      <c r="W82"/>
      <c r="X82"/>
      <c r="Y82"/>
      <c r="Z82"/>
      <c r="AA82"/>
    </row>
    <row r="83" spans="1:27" x14ac:dyDescent="0.5">
      <c r="A83"/>
      <c r="B83" s="12"/>
      <c r="C83" s="13"/>
      <c r="D83"/>
      <c r="E83"/>
      <c r="F8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4"/>
      <c r="S83"/>
      <c r="T83"/>
      <c r="U83"/>
      <c r="V83"/>
      <c r="W83"/>
      <c r="X83"/>
      <c r="Y83"/>
      <c r="Z83"/>
      <c r="AA83"/>
    </row>
    <row r="84" spans="1:27" x14ac:dyDescent="0.5">
      <c r="A84"/>
      <c r="B84" s="12"/>
      <c r="C84" s="28"/>
      <c r="D84"/>
      <c r="E84"/>
      <c r="F84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4"/>
      <c r="S84"/>
      <c r="T84"/>
      <c r="U84"/>
      <c r="V84"/>
      <c r="W84"/>
      <c r="X84"/>
      <c r="Y84"/>
      <c r="Z84"/>
      <c r="AA84"/>
    </row>
    <row r="85" spans="1:27" x14ac:dyDescent="0.5">
      <c r="A85"/>
      <c r="B85" s="12"/>
      <c r="D85"/>
      <c r="E85"/>
      <c r="F85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4"/>
      <c r="S85"/>
      <c r="T85"/>
      <c r="U85"/>
      <c r="V85"/>
      <c r="W85"/>
      <c r="X85"/>
      <c r="Y85"/>
      <c r="Z85"/>
      <c r="AA85"/>
    </row>
    <row r="86" spans="1:27" x14ac:dyDescent="0.5">
      <c r="A86"/>
      <c r="B86" s="12"/>
      <c r="C86" s="13"/>
      <c r="D86"/>
      <c r="E86"/>
      <c r="F86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4"/>
      <c r="S86"/>
      <c r="T86"/>
      <c r="U86"/>
      <c r="V86"/>
      <c r="W86"/>
      <c r="X86"/>
      <c r="Y86"/>
      <c r="Z86"/>
      <c r="AA86"/>
    </row>
    <row r="87" spans="1:27" x14ac:dyDescent="0.5">
      <c r="A87"/>
      <c r="B87" s="12"/>
      <c r="C87" s="13"/>
      <c r="D87"/>
      <c r="E87"/>
      <c r="F87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4"/>
      <c r="S87"/>
      <c r="T87"/>
      <c r="U87"/>
      <c r="V87"/>
      <c r="W87"/>
      <c r="X87"/>
      <c r="Y87"/>
      <c r="Z87"/>
      <c r="AA87"/>
    </row>
    <row r="88" spans="1:27" x14ac:dyDescent="0.5">
      <c r="A88"/>
      <c r="B88" s="12"/>
      <c r="C88" s="13"/>
      <c r="D88"/>
      <c r="E88"/>
      <c r="F88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4"/>
      <c r="S88"/>
      <c r="T88"/>
      <c r="U88"/>
      <c r="V88"/>
      <c r="W88"/>
      <c r="X88"/>
      <c r="Y88"/>
      <c r="Z88"/>
      <c r="AA88"/>
    </row>
    <row r="89" spans="1:27" x14ac:dyDescent="0.5">
      <c r="A89"/>
      <c r="B89" s="12"/>
      <c r="C89" s="26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4"/>
      <c r="S89"/>
      <c r="T89"/>
      <c r="U89"/>
      <c r="V89"/>
      <c r="W89"/>
      <c r="X89"/>
      <c r="Y89"/>
      <c r="Z89"/>
      <c r="AA89"/>
    </row>
    <row r="90" spans="1:27" ht="18.600000000000001" thickBot="1" x14ac:dyDescent="0.55000000000000004">
      <c r="A90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7"/>
      <c r="S90"/>
      <c r="T90"/>
      <c r="U90"/>
      <c r="V90"/>
      <c r="W90"/>
      <c r="X90"/>
      <c r="Y90"/>
      <c r="Z90"/>
      <c r="AA90"/>
    </row>
    <row r="91" spans="1:27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5">
      <c r="A93"/>
      <c r="B93"/>
      <c r="C93"/>
      <c r="D93"/>
      <c r="E93"/>
      <c r="F93"/>
      <c r="G93"/>
      <c r="H93"/>
      <c r="I93"/>
    </row>
    <row r="94" spans="1:27" x14ac:dyDescent="0.5">
      <c r="A94"/>
      <c r="B94"/>
      <c r="C94"/>
      <c r="D94"/>
      <c r="E94"/>
      <c r="F94"/>
      <c r="G94"/>
      <c r="H94"/>
      <c r="I94"/>
    </row>
    <row r="95" spans="1:27" x14ac:dyDescent="0.5">
      <c r="A95"/>
      <c r="B95"/>
      <c r="C95"/>
      <c r="D95"/>
      <c r="E95"/>
      <c r="F95"/>
      <c r="G95"/>
      <c r="H95"/>
      <c r="I95"/>
    </row>
    <row r="96" spans="1:27" x14ac:dyDescent="0.5">
      <c r="A96"/>
      <c r="B96"/>
      <c r="C96"/>
      <c r="D96"/>
      <c r="E96"/>
    </row>
    <row r="97" spans="1:5" x14ac:dyDescent="0.5">
      <c r="A97"/>
      <c r="B97"/>
      <c r="C97"/>
      <c r="D97"/>
      <c r="E97"/>
    </row>
    <row r="98" spans="1:5" x14ac:dyDescent="0.5">
      <c r="A98"/>
      <c r="B98"/>
      <c r="C98"/>
      <c r="D98"/>
      <c r="E98"/>
    </row>
    <row r="99" spans="1:5" ht="17.25" customHeight="1" x14ac:dyDescent="0.5">
      <c r="A99"/>
      <c r="B99"/>
      <c r="C99"/>
      <c r="D99"/>
      <c r="E99"/>
    </row>
    <row r="100" spans="1:5" x14ac:dyDescent="0.5">
      <c r="A100"/>
      <c r="B100"/>
      <c r="C100"/>
      <c r="D100"/>
      <c r="E100"/>
    </row>
    <row r="101" spans="1:5" ht="30" customHeight="1" x14ac:dyDescent="0.5">
      <c r="A101"/>
      <c r="B101"/>
      <c r="C101"/>
      <c r="D101"/>
      <c r="E101"/>
    </row>
    <row r="102" spans="1:5" x14ac:dyDescent="0.5">
      <c r="A102"/>
      <c r="B102"/>
      <c r="C102"/>
      <c r="D102"/>
      <c r="E102"/>
    </row>
    <row r="103" spans="1:5" x14ac:dyDescent="0.5">
      <c r="A103"/>
      <c r="B103"/>
      <c r="C103"/>
      <c r="D103"/>
      <c r="E103"/>
    </row>
    <row r="104" spans="1:5" x14ac:dyDescent="0.5">
      <c r="A104"/>
      <c r="B104"/>
      <c r="C104"/>
      <c r="D104"/>
      <c r="E104"/>
    </row>
    <row r="105" spans="1:5" x14ac:dyDescent="0.5">
      <c r="A105"/>
      <c r="B105"/>
      <c r="C105"/>
      <c r="D105"/>
      <c r="E105"/>
    </row>
    <row r="106" spans="1:5" x14ac:dyDescent="0.5">
      <c r="A106"/>
      <c r="B106"/>
      <c r="C106"/>
      <c r="D106"/>
      <c r="E106"/>
    </row>
    <row r="107" spans="1:5" x14ac:dyDescent="0.5">
      <c r="A107"/>
      <c r="B107"/>
      <c r="C107"/>
      <c r="D107"/>
      <c r="E107"/>
    </row>
    <row r="108" spans="1:5" x14ac:dyDescent="0.5">
      <c r="A108"/>
      <c r="B108"/>
      <c r="C108"/>
      <c r="D108"/>
      <c r="E108"/>
    </row>
    <row r="109" spans="1:5" x14ac:dyDescent="0.5">
      <c r="A109"/>
      <c r="B109"/>
      <c r="C109"/>
      <c r="D109"/>
      <c r="E109"/>
    </row>
    <row r="110" spans="1:5" x14ac:dyDescent="0.5">
      <c r="A110"/>
      <c r="B110"/>
      <c r="C110"/>
      <c r="D110"/>
      <c r="E110"/>
    </row>
    <row r="111" spans="1:5" x14ac:dyDescent="0.5">
      <c r="A111"/>
      <c r="B111"/>
      <c r="C111"/>
      <c r="D111"/>
      <c r="E111"/>
    </row>
    <row r="112" spans="1:5" x14ac:dyDescent="0.5">
      <c r="A112"/>
      <c r="B112"/>
      <c r="C112"/>
      <c r="D112"/>
      <c r="E112"/>
    </row>
    <row r="113" spans="1:5" x14ac:dyDescent="0.5">
      <c r="A113"/>
      <c r="B113"/>
      <c r="C113"/>
      <c r="D113"/>
      <c r="E113"/>
    </row>
    <row r="114" spans="1:5" x14ac:dyDescent="0.5">
      <c r="A114"/>
      <c r="B114"/>
      <c r="C114"/>
      <c r="D114"/>
      <c r="E114"/>
    </row>
    <row r="115" spans="1:5" x14ac:dyDescent="0.5">
      <c r="A115"/>
      <c r="B115"/>
      <c r="C115"/>
      <c r="D115"/>
      <c r="E115"/>
    </row>
    <row r="116" spans="1:5" x14ac:dyDescent="0.5">
      <c r="A116"/>
      <c r="B116"/>
      <c r="C116"/>
      <c r="D116"/>
      <c r="E116"/>
    </row>
    <row r="117" spans="1:5" x14ac:dyDescent="0.5">
      <c r="A117"/>
      <c r="B117"/>
      <c r="C117"/>
      <c r="D117"/>
      <c r="E117"/>
    </row>
    <row r="118" spans="1:5" x14ac:dyDescent="0.5">
      <c r="A118"/>
      <c r="B118"/>
      <c r="C118"/>
      <c r="D118"/>
      <c r="E118"/>
    </row>
    <row r="119" spans="1:5" x14ac:dyDescent="0.5">
      <c r="A119"/>
      <c r="B119"/>
      <c r="C119"/>
      <c r="D119"/>
      <c r="E119"/>
    </row>
    <row r="120" spans="1:5" x14ac:dyDescent="0.5">
      <c r="A120"/>
      <c r="B120"/>
      <c r="C120"/>
      <c r="D120"/>
      <c r="E120"/>
    </row>
    <row r="121" spans="1:5" x14ac:dyDescent="0.5">
      <c r="A121"/>
      <c r="B121"/>
      <c r="C121"/>
      <c r="D121"/>
      <c r="E121"/>
    </row>
    <row r="122" spans="1:5" x14ac:dyDescent="0.5">
      <c r="A122"/>
      <c r="B122"/>
      <c r="C122"/>
      <c r="D122"/>
      <c r="E122"/>
    </row>
    <row r="123" spans="1:5" x14ac:dyDescent="0.5">
      <c r="A123"/>
      <c r="B123"/>
      <c r="C123"/>
      <c r="D123"/>
      <c r="E123"/>
    </row>
    <row r="124" spans="1:5" x14ac:dyDescent="0.5">
      <c r="A124"/>
      <c r="B124"/>
      <c r="C124"/>
      <c r="D124"/>
      <c r="E124"/>
    </row>
    <row r="125" spans="1:5" x14ac:dyDescent="0.5">
      <c r="A125"/>
      <c r="B125"/>
      <c r="C125"/>
      <c r="D125"/>
      <c r="E125"/>
    </row>
    <row r="126" spans="1:5" x14ac:dyDescent="0.5">
      <c r="A126"/>
      <c r="B126"/>
      <c r="C126"/>
      <c r="D126"/>
      <c r="E126"/>
    </row>
    <row r="127" spans="1:5" x14ac:dyDescent="0.5">
      <c r="A127"/>
      <c r="B127"/>
      <c r="C127"/>
      <c r="D127"/>
      <c r="E127"/>
    </row>
    <row r="128" spans="1:5" x14ac:dyDescent="0.5">
      <c r="A128"/>
      <c r="B128"/>
      <c r="C128"/>
      <c r="D128"/>
      <c r="E128"/>
    </row>
    <row r="129" spans="1:23" x14ac:dyDescent="0.5">
      <c r="A129"/>
      <c r="B129"/>
      <c r="C129"/>
      <c r="D129"/>
      <c r="E129"/>
    </row>
    <row r="130" spans="1:23" x14ac:dyDescent="0.5">
      <c r="A130"/>
      <c r="B130"/>
      <c r="C130"/>
      <c r="D130"/>
      <c r="E130"/>
    </row>
    <row r="131" spans="1:23" x14ac:dyDescent="0.5">
      <c r="A131"/>
      <c r="B131"/>
      <c r="C131"/>
      <c r="D131"/>
      <c r="E131"/>
    </row>
    <row r="132" spans="1:23" x14ac:dyDescent="0.5">
      <c r="A132"/>
      <c r="B132"/>
      <c r="C132"/>
      <c r="D132"/>
      <c r="E132"/>
    </row>
    <row r="133" spans="1:23" x14ac:dyDescent="0.5">
      <c r="A133"/>
      <c r="B133"/>
      <c r="C133"/>
      <c r="D133"/>
      <c r="E133"/>
    </row>
    <row r="134" spans="1:23" x14ac:dyDescent="0.5">
      <c r="A134"/>
      <c r="B134"/>
      <c r="C134"/>
      <c r="D134"/>
      <c r="E134"/>
    </row>
    <row r="135" spans="1:23" x14ac:dyDescent="0.5">
      <c r="A135"/>
      <c r="B135"/>
      <c r="C135"/>
      <c r="D135"/>
      <c r="E135"/>
    </row>
    <row r="136" spans="1:23" x14ac:dyDescent="0.5">
      <c r="A136"/>
      <c r="B136"/>
      <c r="C136"/>
      <c r="D136"/>
      <c r="E136"/>
    </row>
    <row r="137" spans="1:23" x14ac:dyDescent="0.5">
      <c r="A137"/>
      <c r="B137"/>
      <c r="C137"/>
      <c r="D137"/>
      <c r="E137"/>
    </row>
    <row r="138" spans="1:23" x14ac:dyDescent="0.5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5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5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5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5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5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5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5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5">
      <c r="B146"/>
    </row>
    <row r="147" spans="1:23" x14ac:dyDescent="0.5">
      <c r="B147"/>
    </row>
    <row r="148" spans="1:23" x14ac:dyDescent="0.5">
      <c r="B148"/>
    </row>
    <row r="149" spans="1:23" x14ac:dyDescent="0.5">
      <c r="B149"/>
    </row>
    <row r="150" spans="1:23" x14ac:dyDescent="0.5">
      <c r="B150"/>
    </row>
    <row r="151" spans="1:23" x14ac:dyDescent="0.5">
      <c r="B151"/>
    </row>
  </sheetData>
  <mergeCells count="10">
    <mergeCell ref="D73:F74"/>
    <mergeCell ref="D75:F77"/>
    <mergeCell ref="D55:F57"/>
    <mergeCell ref="D28:F29"/>
    <mergeCell ref="D30:F32"/>
    <mergeCell ref="B3:R3"/>
    <mergeCell ref="D8:F9"/>
    <mergeCell ref="D10:F12"/>
    <mergeCell ref="B48:R48"/>
    <mergeCell ref="D53:F54"/>
  </mergeCells>
  <hyperlinks>
    <hyperlink ref="D13" r:id="rId1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opLeftCell="A7" zoomScale="70" zoomScaleNormal="70" zoomScalePageLayoutView="55" workbookViewId="0">
      <selection activeCell="L34" sqref="L34"/>
    </sheetView>
  </sheetViews>
  <sheetFormatPr baseColWidth="10" defaultColWidth="11.44140625" defaultRowHeight="18" x14ac:dyDescent="0.5"/>
  <cols>
    <col min="1" max="1" width="11.44140625" style="18"/>
    <col min="2" max="2" width="11.44140625" style="18" customWidth="1"/>
    <col min="3" max="3" width="2" style="18" customWidth="1"/>
    <col min="4" max="18" width="14.5546875" style="18" customWidth="1"/>
    <col min="19" max="19" width="2.109375" style="18" customWidth="1"/>
    <col min="20" max="16384" width="11.44140625" style="18"/>
  </cols>
  <sheetData>
    <row r="4" spans="3:19" ht="18.600000000000001" thickBot="1" x14ac:dyDescent="0.55000000000000004"/>
    <row r="5" spans="3:19" x14ac:dyDescent="0.5"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3:19" x14ac:dyDescent="0.5">
      <c r="C6" s="12"/>
      <c r="D6" s="227" t="s">
        <v>124</v>
      </c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14"/>
    </row>
    <row r="7" spans="3:19" ht="18.600000000000001" thickBot="1" x14ac:dyDescent="0.55000000000000004"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</row>
    <row r="8" spans="3:19" x14ac:dyDescent="0.5">
      <c r="C8" s="12"/>
      <c r="D8" s="13"/>
      <c r="E8" s="13"/>
      <c r="F8" s="13"/>
      <c r="G8" s="13"/>
      <c r="H8" s="13"/>
      <c r="I8" s="13"/>
      <c r="J8" s="13"/>
      <c r="K8" s="13"/>
      <c r="L8" s="10"/>
      <c r="M8" s="10"/>
      <c r="N8" s="10"/>
      <c r="O8" s="10"/>
      <c r="P8" s="10"/>
      <c r="Q8" s="10"/>
      <c r="R8" s="10"/>
      <c r="S8" s="11"/>
    </row>
    <row r="9" spans="3:19" ht="16.5" customHeight="1" x14ac:dyDescent="0.5">
      <c r="C9" s="12"/>
      <c r="S9" s="14"/>
    </row>
    <row r="10" spans="3:19" x14ac:dyDescent="0.5">
      <c r="C10" s="12"/>
      <c r="D10" s="19" t="s">
        <v>85</v>
      </c>
      <c r="K10" s="19"/>
      <c r="L10" s="13"/>
      <c r="M10" s="13"/>
      <c r="N10" s="13"/>
      <c r="S10" s="14"/>
    </row>
    <row r="11" spans="3:19" x14ac:dyDescent="0.5">
      <c r="C11" s="12"/>
      <c r="D11" s="117" t="s">
        <v>84</v>
      </c>
      <c r="E11" s="13" t="s">
        <v>218</v>
      </c>
      <c r="F11" s="13"/>
      <c r="H11" s="117" t="s">
        <v>88</v>
      </c>
      <c r="I11" s="119">
        <f>SUM(E24:Q24)</f>
        <v>4.5</v>
      </c>
      <c r="K11" s="13" t="s">
        <v>211</v>
      </c>
      <c r="L11" s="13"/>
      <c r="M11" s="13"/>
      <c r="N11" s="13" t="s">
        <v>206</v>
      </c>
      <c r="O11" s="215" t="s">
        <v>222</v>
      </c>
      <c r="P11" s="215"/>
      <c r="Q11" s="13"/>
      <c r="R11" s="13"/>
      <c r="S11" s="14"/>
    </row>
    <row r="12" spans="3:19" x14ac:dyDescent="0.5">
      <c r="C12" s="12"/>
      <c r="D12" s="118" t="s">
        <v>175</v>
      </c>
      <c r="E12" s="18" t="s">
        <v>219</v>
      </c>
      <c r="F12" s="13"/>
      <c r="H12" s="117" t="s">
        <v>86</v>
      </c>
      <c r="I12" s="120" t="s">
        <v>220</v>
      </c>
      <c r="K12" s="13" t="s">
        <v>225</v>
      </c>
      <c r="L12" s="13"/>
      <c r="M12" s="13"/>
      <c r="N12" s="13" t="s">
        <v>201</v>
      </c>
      <c r="O12" s="215" t="s">
        <v>222</v>
      </c>
      <c r="P12" s="215"/>
      <c r="Q12" s="13"/>
      <c r="R12" s="13"/>
      <c r="S12" s="14"/>
    </row>
    <row r="13" spans="3:19" x14ac:dyDescent="0.5">
      <c r="C13" s="12"/>
      <c r="D13" s="118" t="s">
        <v>176</v>
      </c>
      <c r="E13" s="18" t="s">
        <v>212</v>
      </c>
      <c r="F13" s="13"/>
      <c r="H13" s="117" t="s">
        <v>87</v>
      </c>
      <c r="I13" s="120" t="s">
        <v>120</v>
      </c>
      <c r="K13" s="13" t="s">
        <v>213</v>
      </c>
      <c r="L13" s="13"/>
      <c r="M13" s="13"/>
      <c r="N13" s="19" t="s">
        <v>202</v>
      </c>
      <c r="O13" s="216" t="s">
        <v>223</v>
      </c>
      <c r="P13" s="216"/>
      <c r="Q13" s="13"/>
      <c r="R13" s="13"/>
      <c r="S13" s="14"/>
    </row>
    <row r="14" spans="3:19" x14ac:dyDescent="0.5">
      <c r="C14" s="12"/>
      <c r="F14" s="13"/>
      <c r="G14" s="13"/>
      <c r="H14" s="13"/>
      <c r="L14" s="13"/>
      <c r="M14" s="13"/>
      <c r="N14" s="13"/>
      <c r="P14" s="13"/>
      <c r="Q14" s="13"/>
      <c r="R14" s="13"/>
      <c r="S14" s="14"/>
    </row>
    <row r="15" spans="3:19" x14ac:dyDescent="0.5">
      <c r="C15" s="12"/>
      <c r="O15" s="13"/>
      <c r="P15" s="13"/>
      <c r="Q15" s="13"/>
      <c r="R15" s="13"/>
      <c r="S15" s="14"/>
    </row>
    <row r="16" spans="3:19" x14ac:dyDescent="0.5">
      <c r="C16" s="12"/>
      <c r="S16" s="14"/>
    </row>
    <row r="17" spans="3:19" x14ac:dyDescent="0.5">
      <c r="C17" s="12"/>
      <c r="D17" s="27" t="s">
        <v>179</v>
      </c>
      <c r="S17" s="14"/>
    </row>
    <row r="18" spans="3:19" ht="18.600000000000001" thickBot="1" x14ac:dyDescent="0.55000000000000004">
      <c r="C18" s="12"/>
      <c r="D18" s="13"/>
      <c r="S18" s="14"/>
    </row>
    <row r="19" spans="3:19" x14ac:dyDescent="0.5">
      <c r="C19" s="12"/>
      <c r="D19" s="102" t="s">
        <v>127</v>
      </c>
      <c r="E19" s="207" t="str">
        <f>Douglas!F17</f>
        <v xml:space="preserve">Douglas </v>
      </c>
      <c r="F19" s="205">
        <f>B!F17</f>
        <v>0</v>
      </c>
      <c r="G19" s="205">
        <f>'C'!F17</f>
        <v>0</v>
      </c>
      <c r="H19" s="213">
        <f>D!F17</f>
        <v>0</v>
      </c>
      <c r="I19" s="213">
        <f>F!F17</f>
        <v>0</v>
      </c>
      <c r="J19" s="213">
        <f>E!F17</f>
        <v>0</v>
      </c>
      <c r="K19" s="205"/>
      <c r="L19" s="205"/>
      <c r="M19" s="205"/>
      <c r="N19" s="205"/>
      <c r="O19" s="205"/>
      <c r="P19" s="205"/>
      <c r="Q19" s="209"/>
      <c r="R19" s="106"/>
      <c r="S19" s="14"/>
    </row>
    <row r="20" spans="3:19" x14ac:dyDescent="0.5">
      <c r="C20" s="12"/>
      <c r="D20" s="103" t="s">
        <v>174</v>
      </c>
      <c r="E20" s="208" t="str">
        <f>Douglas!D5</f>
        <v>Forêt tempérée</v>
      </c>
      <c r="F20" s="206" t="str">
        <f>B!D5</f>
        <v>Forêt tempérée</v>
      </c>
      <c r="G20" s="206" t="str">
        <f>'C'!D5</f>
        <v>Forêt tempérée</v>
      </c>
      <c r="H20" s="214">
        <f>IF(H19=0,0,D!D5)</f>
        <v>0</v>
      </c>
      <c r="I20" s="214">
        <f>IF(I19=0,0,F!D5)</f>
        <v>0</v>
      </c>
      <c r="J20" s="214">
        <f>IF(J19=0,0,E!D5)</f>
        <v>0</v>
      </c>
      <c r="K20" s="206"/>
      <c r="L20" s="206"/>
      <c r="M20" s="206"/>
      <c r="N20" s="206"/>
      <c r="O20" s="206"/>
      <c r="P20" s="206"/>
      <c r="Q20" s="210"/>
      <c r="R20" s="107"/>
      <c r="S20" s="14"/>
    </row>
    <row r="21" spans="3:19" x14ac:dyDescent="0.5">
      <c r="C21" s="12"/>
      <c r="D21" s="104" t="s">
        <v>171</v>
      </c>
      <c r="E21" s="110">
        <f>IF(E19=0,0,Douglas!C127)</f>
        <v>265.0414383403114</v>
      </c>
      <c r="F21" s="111">
        <f>IF(F19=0,0,B!C127)</f>
        <v>0</v>
      </c>
      <c r="G21" s="111">
        <f>IF(G19=0,0,'C'!C127)</f>
        <v>0</v>
      </c>
      <c r="H21" s="111">
        <f>IF(H19=0,0,D!C127)</f>
        <v>0</v>
      </c>
      <c r="I21" s="111">
        <f>IF(I19=0,0,F!C127)</f>
        <v>0</v>
      </c>
      <c r="J21" s="111">
        <f>IF(J19=0,0,E!C127)</f>
        <v>0</v>
      </c>
      <c r="K21" s="111"/>
      <c r="L21" s="111"/>
      <c r="M21" s="111"/>
      <c r="N21" s="111"/>
      <c r="O21" s="111"/>
      <c r="P21" s="111"/>
      <c r="Q21" s="115"/>
      <c r="R21" s="108">
        <f>SUMPRODUCT(E21:Q21,$E$24:$Q$24)</f>
        <v>1192.6864725314013</v>
      </c>
      <c r="S21" s="14"/>
    </row>
    <row r="22" spans="3:19" x14ac:dyDescent="0.5">
      <c r="C22" s="12"/>
      <c r="D22" s="104" t="s">
        <v>172</v>
      </c>
      <c r="E22" s="110">
        <f>IF(E19=0,0,Douglas!D127)</f>
        <v>5.4166953072142014</v>
      </c>
      <c r="F22" s="111">
        <f>IF(F19=0,0,B!D127)</f>
        <v>0</v>
      </c>
      <c r="G22" s="111">
        <f>IF(G19=0,0,'C'!D127)</f>
        <v>0</v>
      </c>
      <c r="H22" s="111">
        <f>IF(H19=0,0,D!D127)</f>
        <v>0</v>
      </c>
      <c r="I22" s="111">
        <f>IF(I19=0,0,F!D127)</f>
        <v>0</v>
      </c>
      <c r="J22" s="111">
        <f>IF(J19=0,0,E!D127)</f>
        <v>0</v>
      </c>
      <c r="K22" s="111"/>
      <c r="L22" s="111"/>
      <c r="M22" s="111"/>
      <c r="N22" s="111"/>
      <c r="O22" s="111"/>
      <c r="P22" s="111"/>
      <c r="Q22" s="115"/>
      <c r="R22" s="108">
        <f t="shared" ref="R22:R23" si="0">SUMPRODUCT(E22:Q22,$E$24:$Q$24)</f>
        <v>24.375128882463905</v>
      </c>
      <c r="S22" s="14"/>
    </row>
    <row r="23" spans="3:19" x14ac:dyDescent="0.5">
      <c r="C23" s="12"/>
      <c r="D23" s="104" t="s">
        <v>173</v>
      </c>
      <c r="E23" s="110">
        <f>IF(E19=0,0,Douglas!E127)</f>
        <v>33.11</v>
      </c>
      <c r="F23" s="111">
        <f>IF(F19=0,0,B!E127)</f>
        <v>0</v>
      </c>
      <c r="G23" s="111">
        <f>IF(G19=0,0,'C'!E127)</f>
        <v>0</v>
      </c>
      <c r="H23" s="111">
        <f>IF(H19=0,0,D!E127)</f>
        <v>0</v>
      </c>
      <c r="I23" s="111">
        <f>IF(I19=0,0,F!E127)</f>
        <v>0</v>
      </c>
      <c r="J23" s="111">
        <f>IF(J19=0,0,E!E127)</f>
        <v>0</v>
      </c>
      <c r="K23" s="111"/>
      <c r="L23" s="111"/>
      <c r="M23" s="111"/>
      <c r="N23" s="111"/>
      <c r="O23" s="111"/>
      <c r="P23" s="111"/>
      <c r="Q23" s="115"/>
      <c r="R23" s="108">
        <f t="shared" si="0"/>
        <v>148.995</v>
      </c>
      <c r="S23" s="14"/>
    </row>
    <row r="24" spans="3:19" ht="18.600000000000001" thickBot="1" x14ac:dyDescent="0.55000000000000004">
      <c r="C24" s="12"/>
      <c r="D24" s="105" t="s">
        <v>170</v>
      </c>
      <c r="E24" s="112">
        <f>Douglas!F21</f>
        <v>4.5</v>
      </c>
      <c r="F24" s="113">
        <f>B!F21</f>
        <v>0</v>
      </c>
      <c r="G24" s="113">
        <f>'C'!F21</f>
        <v>0</v>
      </c>
      <c r="H24" s="113">
        <f>D!F21</f>
        <v>0</v>
      </c>
      <c r="I24" s="113">
        <f>F!F21</f>
        <v>0</v>
      </c>
      <c r="J24" s="113">
        <f>E!F21</f>
        <v>0</v>
      </c>
      <c r="K24" s="113">
        <f>0</f>
        <v>0</v>
      </c>
      <c r="L24" s="113">
        <f>0</f>
        <v>0</v>
      </c>
      <c r="M24" s="113">
        <f>0</f>
        <v>0</v>
      </c>
      <c r="N24" s="113">
        <f>0</f>
        <v>0</v>
      </c>
      <c r="O24" s="113">
        <f>0</f>
        <v>0</v>
      </c>
      <c r="P24" s="113">
        <f>0</f>
        <v>0</v>
      </c>
      <c r="Q24" s="116">
        <f>0</f>
        <v>0</v>
      </c>
      <c r="R24" s="109"/>
      <c r="S24" s="14"/>
    </row>
    <row r="25" spans="3:19" x14ac:dyDescent="0.5">
      <c r="C25" s="12"/>
      <c r="D25" s="10"/>
      <c r="E25" s="114">
        <f>SUM(E21:E23)*E24</f>
        <v>1366.0566014138651</v>
      </c>
      <c r="F25" s="114">
        <f>SUM(F21:F23)*F24</f>
        <v>0</v>
      </c>
      <c r="G25" s="114">
        <f>SUM(G21:G23)*G24</f>
        <v>0</v>
      </c>
      <c r="H25" s="114">
        <f>SUM(H21:H23)*H24</f>
        <v>0</v>
      </c>
      <c r="I25" s="114">
        <f>SUM(I21:I23)*I24</f>
        <v>0</v>
      </c>
      <c r="J25" s="114">
        <f t="shared" ref="J25:Q25" si="1">SUM(J21:J23)*J24</f>
        <v>0</v>
      </c>
      <c r="K25" s="114">
        <f t="shared" si="1"/>
        <v>0</v>
      </c>
      <c r="L25" s="114">
        <f t="shared" si="1"/>
        <v>0</v>
      </c>
      <c r="M25" s="114">
        <f t="shared" si="1"/>
        <v>0</v>
      </c>
      <c r="N25" s="114">
        <f t="shared" si="1"/>
        <v>0</v>
      </c>
      <c r="O25" s="114">
        <f t="shared" si="1"/>
        <v>0</v>
      </c>
      <c r="P25" s="114">
        <f t="shared" si="1"/>
        <v>0</v>
      </c>
      <c r="Q25" s="114">
        <f t="shared" si="1"/>
        <v>0</v>
      </c>
      <c r="R25" s="121">
        <f>IF(SUM(E25:P25)=SUM(R21:R23),SUM(R21:R23),"erreur")</f>
        <v>1366.0566014138653</v>
      </c>
      <c r="S25" s="14"/>
    </row>
    <row r="26" spans="3:19" x14ac:dyDescent="0.5">
      <c r="C26" s="12"/>
      <c r="I26" s="13"/>
      <c r="J26" s="13"/>
      <c r="K26" s="13"/>
      <c r="R26" s="13"/>
      <c r="S26" s="14"/>
    </row>
    <row r="27" spans="3:19" x14ac:dyDescent="0.5">
      <c r="C27" s="12"/>
      <c r="S27" s="14"/>
    </row>
    <row r="28" spans="3:19" x14ac:dyDescent="0.5">
      <c r="C28" s="12"/>
      <c r="S28" s="14"/>
    </row>
    <row r="29" spans="3:19" x14ac:dyDescent="0.5">
      <c r="C29" s="12"/>
      <c r="D29" s="19" t="s">
        <v>178</v>
      </c>
      <c r="M29" s="19" t="s">
        <v>123</v>
      </c>
      <c r="S29" s="14"/>
    </row>
    <row r="30" spans="3:19" x14ac:dyDescent="0.5">
      <c r="C30" s="12"/>
      <c r="K30" s="13"/>
      <c r="M30" s="13"/>
      <c r="N30" s="13"/>
      <c r="O30" s="13"/>
      <c r="P30" s="13"/>
      <c r="Q30" s="13"/>
      <c r="R30" s="13" t="s">
        <v>93</v>
      </c>
      <c r="S30" s="14"/>
    </row>
    <row r="31" spans="3:19" x14ac:dyDescent="0.5">
      <c r="C31" s="12"/>
      <c r="E31" s="13"/>
      <c r="F31" s="13"/>
      <c r="G31" s="13"/>
      <c r="H31" s="13"/>
      <c r="I31" s="13"/>
      <c r="J31" s="165" t="s">
        <v>187</v>
      </c>
      <c r="K31" s="166" t="s">
        <v>188</v>
      </c>
      <c r="L31" s="13"/>
      <c r="M31" s="20" t="s">
        <v>89</v>
      </c>
      <c r="N31" s="230" t="s">
        <v>208</v>
      </c>
      <c r="O31" s="231"/>
      <c r="P31" s="232"/>
      <c r="Q31" s="20" t="s">
        <v>221</v>
      </c>
      <c r="R31" s="122">
        <v>0.2</v>
      </c>
      <c r="S31" s="14"/>
    </row>
    <row r="32" spans="3:19" x14ac:dyDescent="0.5">
      <c r="C32" s="12"/>
      <c r="D32" s="233" t="s">
        <v>180</v>
      </c>
      <c r="E32" s="233"/>
      <c r="F32" s="13" t="s">
        <v>216</v>
      </c>
      <c r="G32" s="13"/>
      <c r="H32" s="13"/>
      <c r="I32" s="13" t="s">
        <v>98</v>
      </c>
      <c r="J32" s="29">
        <f>SUMPRODUCT(E24:Q24,E21:Q21)</f>
        <v>1192.6864725314013</v>
      </c>
      <c r="K32" s="178">
        <f>J32*(1-$R$31)*(1-$R$32)*(1-$R$33)*(1-$R$34)</f>
        <v>858.73426022260901</v>
      </c>
      <c r="L32" s="13"/>
      <c r="M32" s="20" t="s">
        <v>90</v>
      </c>
      <c r="N32" s="230" t="s">
        <v>75</v>
      </c>
      <c r="O32" s="231"/>
      <c r="P32" s="232"/>
      <c r="Q32" s="20" t="s">
        <v>94</v>
      </c>
      <c r="R32" s="122">
        <v>0.1</v>
      </c>
      <c r="S32" s="14"/>
    </row>
    <row r="33" spans="1:24" x14ac:dyDescent="0.5">
      <c r="C33" s="12"/>
      <c r="D33" s="233"/>
      <c r="E33" s="233"/>
      <c r="F33" s="13" t="s">
        <v>215</v>
      </c>
      <c r="G33" s="13"/>
      <c r="H33" s="13"/>
      <c r="I33" s="13" t="s">
        <v>99</v>
      </c>
      <c r="J33" s="29">
        <f>SUMPRODUCT(E24:Q24,E22:Q22)</f>
        <v>24.375128882463905</v>
      </c>
      <c r="K33" s="178">
        <f t="shared" ref="K33:K34" si="2">J33*(1-$R$31)*(1-$R$32)*(1-$R$33)*(1-$R$34)</f>
        <v>17.550092795374013</v>
      </c>
      <c r="L33" s="13"/>
      <c r="M33" s="20" t="s">
        <v>91</v>
      </c>
      <c r="N33" s="230" t="s">
        <v>95</v>
      </c>
      <c r="O33" s="231"/>
      <c r="P33" s="232"/>
      <c r="Q33" s="20" t="s">
        <v>97</v>
      </c>
      <c r="R33" s="122">
        <v>0</v>
      </c>
      <c r="S33" s="14"/>
    </row>
    <row r="34" spans="1:24" x14ac:dyDescent="0.5">
      <c r="C34" s="12"/>
      <c r="D34" s="13" t="s">
        <v>214</v>
      </c>
      <c r="E34" s="13"/>
      <c r="F34" s="13"/>
      <c r="G34" s="13"/>
      <c r="H34" s="13"/>
      <c r="I34" s="13" t="s">
        <v>100</v>
      </c>
      <c r="J34" s="29">
        <f>SUMPRODUCT(E24:Q24,E23:Q23)</f>
        <v>148.995</v>
      </c>
      <c r="K34" s="178">
        <f t="shared" si="2"/>
        <v>107.27640000000001</v>
      </c>
      <c r="L34" s="13"/>
      <c r="M34" s="20" t="s">
        <v>92</v>
      </c>
      <c r="N34" s="230" t="s">
        <v>96</v>
      </c>
      <c r="O34" s="231"/>
      <c r="P34" s="232"/>
      <c r="Q34" s="20" t="s">
        <v>77</v>
      </c>
      <c r="R34" s="122">
        <v>0</v>
      </c>
      <c r="S34" s="14"/>
    </row>
    <row r="35" spans="1:24" x14ac:dyDescent="0.5"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4"/>
    </row>
    <row r="36" spans="1:24" x14ac:dyDescent="0.5">
      <c r="C36" s="12"/>
      <c r="D36" s="13"/>
      <c r="E36" s="13"/>
      <c r="F36" s="13"/>
      <c r="G36" s="13"/>
      <c r="H36" s="13"/>
      <c r="I36" s="30" t="s">
        <v>177</v>
      </c>
      <c r="J36" s="29">
        <f>J34+J33+J32</f>
        <v>1366.0566014138651</v>
      </c>
      <c r="K36" s="13"/>
      <c r="L36" s="13"/>
      <c r="M36" s="13"/>
      <c r="N36" s="13"/>
      <c r="O36" s="13"/>
      <c r="P36" s="13"/>
      <c r="Q36" s="30" t="s">
        <v>182</v>
      </c>
      <c r="R36" s="29">
        <f>J36*(1-R31)*(1-R32)*(1-R33)*(1-R34)</f>
        <v>983.56075301798296</v>
      </c>
      <c r="S36" s="14"/>
    </row>
    <row r="37" spans="1:24" x14ac:dyDescent="0.5">
      <c r="C37" s="12"/>
      <c r="K37" s="13"/>
      <c r="S37" s="14"/>
    </row>
    <row r="38" spans="1:24" x14ac:dyDescent="0.5">
      <c r="C38" s="12"/>
      <c r="K38" s="13"/>
      <c r="S38" s="14"/>
    </row>
    <row r="39" spans="1:24" ht="18.600000000000001" thickBot="1" x14ac:dyDescent="0.55000000000000004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</row>
    <row r="41" spans="1:24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5">
      <c r="G79"/>
      <c r="H79"/>
      <c r="I79"/>
      <c r="J79"/>
      <c r="K79"/>
      <c r="L79"/>
    </row>
    <row r="80" spans="1:24" x14ac:dyDescent="0.5">
      <c r="G80"/>
      <c r="H80"/>
      <c r="I80"/>
      <c r="J80"/>
      <c r="K80"/>
      <c r="L80"/>
    </row>
    <row r="81" spans="7:12" x14ac:dyDescent="0.5">
      <c r="G81"/>
      <c r="H81"/>
      <c r="I81"/>
      <c r="J81"/>
      <c r="K81"/>
      <c r="L81"/>
    </row>
    <row r="82" spans="7:12" x14ac:dyDescent="0.5">
      <c r="G82"/>
      <c r="H82"/>
      <c r="I82"/>
      <c r="J82"/>
      <c r="K82"/>
      <c r="L82"/>
    </row>
    <row r="83" spans="7:12" x14ac:dyDescent="0.5">
      <c r="G83"/>
      <c r="H83"/>
      <c r="I83"/>
      <c r="J83"/>
      <c r="K83"/>
      <c r="L83"/>
    </row>
    <row r="84" spans="7:12" x14ac:dyDescent="0.5">
      <c r="G84"/>
      <c r="H84"/>
      <c r="I84"/>
      <c r="J84"/>
      <c r="K84"/>
      <c r="L84"/>
    </row>
    <row r="85" spans="7:12" x14ac:dyDescent="0.5">
      <c r="G85"/>
      <c r="H85"/>
      <c r="I85"/>
      <c r="J85"/>
      <c r="K85"/>
      <c r="L85"/>
    </row>
    <row r="86" spans="7:12" x14ac:dyDescent="0.5">
      <c r="G86"/>
      <c r="H86"/>
      <c r="I86"/>
      <c r="J86"/>
      <c r="K86"/>
      <c r="L86"/>
    </row>
    <row r="87" spans="7:12" x14ac:dyDescent="0.5">
      <c r="G87"/>
      <c r="H87"/>
      <c r="I87"/>
      <c r="J87"/>
      <c r="K87"/>
      <c r="L87"/>
    </row>
    <row r="88" spans="7:12" x14ac:dyDescent="0.5">
      <c r="G88"/>
      <c r="H88"/>
      <c r="I88"/>
      <c r="J88"/>
      <c r="K88"/>
      <c r="L88"/>
    </row>
    <row r="89" spans="7:12" x14ac:dyDescent="0.5">
      <c r="G89"/>
      <c r="H89"/>
      <c r="I89"/>
      <c r="J89"/>
      <c r="K89"/>
      <c r="L89"/>
    </row>
    <row r="90" spans="7:12" x14ac:dyDescent="0.5">
      <c r="G90"/>
      <c r="H90"/>
      <c r="I90"/>
      <c r="J90"/>
      <c r="K90"/>
      <c r="L90"/>
    </row>
    <row r="91" spans="7:12" x14ac:dyDescent="0.5">
      <c r="G91"/>
      <c r="H91"/>
      <c r="I91"/>
      <c r="J91"/>
      <c r="K91"/>
      <c r="L91"/>
    </row>
    <row r="92" spans="7:12" x14ac:dyDescent="0.5">
      <c r="G92"/>
      <c r="H92"/>
      <c r="I92"/>
      <c r="J92"/>
      <c r="K92"/>
      <c r="L92"/>
    </row>
    <row r="93" spans="7:12" x14ac:dyDescent="0.5">
      <c r="G93"/>
      <c r="H93"/>
      <c r="I93"/>
      <c r="J93"/>
      <c r="K93"/>
      <c r="L93"/>
    </row>
    <row r="94" spans="7:12" x14ac:dyDescent="0.5">
      <c r="G94"/>
      <c r="H94"/>
      <c r="I94"/>
      <c r="J94"/>
      <c r="K94"/>
      <c r="L94"/>
    </row>
    <row r="95" spans="7:12" x14ac:dyDescent="0.5">
      <c r="G95"/>
      <c r="H95"/>
      <c r="I95"/>
      <c r="J95"/>
      <c r="K95"/>
      <c r="L95"/>
    </row>
    <row r="96" spans="7:12" x14ac:dyDescent="0.5">
      <c r="G96"/>
      <c r="H96"/>
      <c r="I96"/>
      <c r="J96"/>
      <c r="K96"/>
      <c r="L96"/>
    </row>
    <row r="97" spans="7:12" x14ac:dyDescent="0.5">
      <c r="G97"/>
      <c r="H97"/>
      <c r="I97"/>
      <c r="J97"/>
      <c r="K97"/>
      <c r="L97"/>
    </row>
    <row r="98" spans="7:12" x14ac:dyDescent="0.5">
      <c r="G98"/>
      <c r="H98"/>
      <c r="I98"/>
      <c r="J98"/>
      <c r="K98"/>
      <c r="L98"/>
    </row>
    <row r="99" spans="7:12" x14ac:dyDescent="0.5">
      <c r="G99"/>
      <c r="H99"/>
      <c r="I99"/>
      <c r="J99"/>
      <c r="K99"/>
      <c r="L99"/>
    </row>
    <row r="100" spans="7:12" x14ac:dyDescent="0.5">
      <c r="G100"/>
      <c r="H100"/>
      <c r="I100"/>
      <c r="J100"/>
      <c r="K100"/>
      <c r="L100"/>
    </row>
    <row r="101" spans="7:12" x14ac:dyDescent="0.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7"/>
  <sheetViews>
    <sheetView tabSelected="1" zoomScale="85" zoomScaleNormal="85" workbookViewId="0">
      <selection activeCell="D94" sqref="D94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0" customWidth="1"/>
    <col min="47" max="51" width="10.5546875" customWidth="1"/>
    <col min="54" max="54" width="19.33203125" customWidth="1"/>
  </cols>
  <sheetData>
    <row r="3" spans="2:51" ht="15.6" x14ac:dyDescent="0.3">
      <c r="I3" s="257" t="s">
        <v>168</v>
      </c>
      <c r="J3" s="258"/>
      <c r="K3" s="258"/>
      <c r="L3" s="258"/>
      <c r="M3" s="258"/>
      <c r="N3" s="258"/>
      <c r="O3" s="259"/>
      <c r="P3" s="260" t="s">
        <v>140</v>
      </c>
      <c r="Q3" s="261"/>
      <c r="R3" s="261"/>
      <c r="S3" s="261"/>
      <c r="T3" s="261"/>
      <c r="U3" s="261"/>
      <c r="V3" s="261"/>
      <c r="W3" s="261"/>
      <c r="X3" s="262"/>
      <c r="Y3" s="88"/>
      <c r="Z3" s="88"/>
      <c r="AA3" s="248" t="s">
        <v>155</v>
      </c>
      <c r="AB3" s="249"/>
      <c r="AC3" s="249"/>
      <c r="AD3" s="249"/>
      <c r="AE3" s="249"/>
      <c r="AF3" s="249"/>
      <c r="AG3" s="249"/>
      <c r="AH3" s="249"/>
      <c r="AI3" s="250"/>
      <c r="AJ3" s="88"/>
      <c r="AK3" s="248" t="s">
        <v>167</v>
      </c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50"/>
    </row>
    <row r="4" spans="2:51" ht="45" customHeight="1" x14ac:dyDescent="0.3">
      <c r="B4" s="252" t="s">
        <v>169</v>
      </c>
      <c r="C4" s="252"/>
      <c r="D4" s="252"/>
      <c r="E4" s="252"/>
      <c r="F4" s="252"/>
      <c r="I4" s="57" t="s">
        <v>76</v>
      </c>
      <c r="J4" s="58" t="s">
        <v>105</v>
      </c>
      <c r="K4" s="58" t="s">
        <v>106</v>
      </c>
      <c r="L4" s="58" t="s">
        <v>72</v>
      </c>
      <c r="M4" s="58" t="s">
        <v>107</v>
      </c>
      <c r="N4" s="58" t="s">
        <v>108</v>
      </c>
      <c r="O4" s="86" t="s">
        <v>110</v>
      </c>
      <c r="P4" s="57" t="s">
        <v>76</v>
      </c>
      <c r="Q4" s="59" t="s">
        <v>115</v>
      </c>
      <c r="R4" s="59" t="s">
        <v>116</v>
      </c>
      <c r="S4" s="60" t="s">
        <v>102</v>
      </c>
      <c r="T4" s="61" t="s">
        <v>101</v>
      </c>
      <c r="U4" s="58" t="s">
        <v>3</v>
      </c>
      <c r="V4" s="58" t="s">
        <v>103</v>
      </c>
      <c r="W4" s="58" t="s">
        <v>104</v>
      </c>
      <c r="X4" s="87" t="s">
        <v>109</v>
      </c>
      <c r="Y4" s="64" t="s">
        <v>117</v>
      </c>
      <c r="AA4" s="68" t="s">
        <v>76</v>
      </c>
      <c r="AB4" s="59" t="s">
        <v>142</v>
      </c>
      <c r="AC4" s="60" t="s">
        <v>143</v>
      </c>
      <c r="AD4" s="66" t="s">
        <v>144</v>
      </c>
      <c r="AE4" s="62" t="s">
        <v>145</v>
      </c>
      <c r="AF4" s="62" t="s">
        <v>146</v>
      </c>
      <c r="AG4" s="62" t="s">
        <v>147</v>
      </c>
      <c r="AH4" s="62" t="s">
        <v>148</v>
      </c>
      <c r="AI4" s="73" t="s">
        <v>149</v>
      </c>
      <c r="AK4" s="68" t="s">
        <v>76</v>
      </c>
      <c r="AL4" s="59" t="s">
        <v>142</v>
      </c>
      <c r="AM4" s="60" t="s">
        <v>143</v>
      </c>
      <c r="AN4" s="66" t="s">
        <v>144</v>
      </c>
      <c r="AO4" s="62" t="s">
        <v>145</v>
      </c>
      <c r="AP4" s="62" t="s">
        <v>157</v>
      </c>
      <c r="AQ4" s="187" t="s">
        <v>183</v>
      </c>
      <c r="AR4" s="187" t="s">
        <v>184</v>
      </c>
      <c r="AS4" s="187" t="s">
        <v>185</v>
      </c>
      <c r="AT4" s="187" t="s">
        <v>186</v>
      </c>
      <c r="AU4" s="62" t="s">
        <v>158</v>
      </c>
      <c r="AV4" s="62" t="s">
        <v>159</v>
      </c>
      <c r="AW4" s="62" t="s">
        <v>160</v>
      </c>
      <c r="AX4" s="62" t="s">
        <v>161</v>
      </c>
      <c r="AY4" s="73" t="s">
        <v>149</v>
      </c>
    </row>
    <row r="5" spans="2:51" x14ac:dyDescent="0.3">
      <c r="B5" s="241" t="s">
        <v>129</v>
      </c>
      <c r="C5" s="89" t="s">
        <v>73</v>
      </c>
      <c r="D5" s="253" t="s">
        <v>131</v>
      </c>
      <c r="E5" s="253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03">
        <f t="shared" ref="AC5:AC29" si="7">IF(AA5&lt;=$F$18,IFERROR(VLOOKUP($AA5,$B$82:$G$94,3,FALSE),0),)*50%</f>
        <v>0</v>
      </c>
      <c r="AD5" s="99">
        <f t="shared" ref="AD5:AD68" si="8">IF(AA5&lt;=$F$18,IFERROR(VLOOKUP($AA5,$B$82:$G$94,4,FALSE),0),)</f>
        <v>0.56000000000000005</v>
      </c>
      <c r="AE5" s="99">
        <f t="shared" ref="AE5:AE68" si="9">IF(AA5&lt;=$F$18,IFERROR(VLOOKUP($AA5,$B$82:$G$94,5,FALSE),0),)</f>
        <v>0.44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IF(AK5&lt;=$F$18,IFERROR(VLOOKUP($AA5,$B$82:$G$94,2,FALSE),0),)</f>
        <v>0</v>
      </c>
      <c r="AM5" s="31">
        <f t="shared" ref="AM5:AM68" si="11">IF(AK5&lt;=$F$18,IFERROR(VLOOKUP($AA5,$B$82:$G$94,3,FALSE),0),)</f>
        <v>0</v>
      </c>
      <c r="AN5" s="31">
        <f t="shared" ref="AN5:AN68" si="12">IF(AK5&lt;=$F$18,IFERROR(VLOOKUP($AA5,$B$82:$G$94,4,FALSE),0),)</f>
        <v>0.56000000000000005</v>
      </c>
      <c r="AO5" s="31">
        <f t="shared" ref="AO5:AO68" si="13">IF(AK5&lt;=$F$18,IFERROR(VLOOKUP($AA5,$B$82:$G$94,5,FALSE),0),)</f>
        <v>0.44</v>
      </c>
      <c r="AP5" s="31">
        <f t="shared" ref="AP5:AP68" si="14">IF(AK5&lt;=$F$18,IFERROR(VLOOKUP($AA5,$B$82:$G$94,6,FALSE),0),)</f>
        <v>0</v>
      </c>
      <c r="AQ5" s="188">
        <f t="shared" ref="AQ5:AT35" si="15">IF($AK5&lt;=$F$18,$AL5*AM5,)</f>
        <v>0</v>
      </c>
      <c r="AR5" s="188">
        <f t="shared" ref="AR5:AR34" si="16">IF($AK5&lt;=$F$18,$AL5*AN5,)</f>
        <v>0</v>
      </c>
      <c r="AS5" s="188">
        <f t="shared" ref="AS5:AS34" si="17">IF($AK5&lt;=$F$18,$AL5*AO5,)</f>
        <v>0</v>
      </c>
      <c r="AT5" s="188">
        <f t="shared" ref="AT5:AT34" si="18">IF($AK5&lt;=$F$18,$AL5*AP5,)</f>
        <v>0</v>
      </c>
      <c r="AU5" s="31"/>
      <c r="AV5" s="31"/>
      <c r="AW5" s="31"/>
      <c r="AX5" s="31"/>
      <c r="AY5" s="167">
        <v>0</v>
      </c>
    </row>
    <row r="6" spans="2:51" x14ac:dyDescent="0.3">
      <c r="B6" s="242"/>
      <c r="C6" s="97" t="s">
        <v>74</v>
      </c>
      <c r="D6" s="244" t="s">
        <v>204</v>
      </c>
      <c r="E6" s="244"/>
      <c r="F6" s="98">
        <f>VLOOKUP(D5,$B$97:$D$100,3,FALSE)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69" si="19">IF(P6&lt;=$F$18,LOOKUP(P6-1,$B$25:$B$78,$G$25:$G$78),)</f>
        <v>8.7100000000000009</v>
      </c>
      <c r="R6" s="31">
        <f>IF(P6&lt;=$F$18,Q6+R5,)</f>
        <v>8.7100000000000009</v>
      </c>
      <c r="S6" s="31">
        <f>$F$19*R6</f>
        <v>3.7453000000000003</v>
      </c>
      <c r="T6" s="31">
        <f t="shared" si="2"/>
        <v>1.4800787862258724</v>
      </c>
      <c r="U6" s="31">
        <f t="shared" ref="U6:U69" si="20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266.98975694156559</v>
      </c>
      <c r="Y6" s="36">
        <f t="shared" si="5"/>
        <v>7.6196815337177668</v>
      </c>
      <c r="AA6" s="69">
        <v>1</v>
      </c>
      <c r="AB6" s="31">
        <f t="shared" si="6"/>
        <v>0</v>
      </c>
      <c r="AC6" s="203">
        <f t="shared" si="7"/>
        <v>0</v>
      </c>
      <c r="AD6" s="99">
        <f t="shared" si="8"/>
        <v>0</v>
      </c>
      <c r="AE6" s="99">
        <f t="shared" si="9"/>
        <v>0</v>
      </c>
      <c r="AF6" s="188">
        <f t="shared" ref="AF6:AF7" si="21">IF(OR(AA6&lt;=$F$18,AA6&lt;=30),EXP(-LN(2)/$D$104)*AF5+((1-EXP(-LN(2)/$D$104))/(LN(2)/$D$104))*$AB6*AC6*0.475*$F$19*44/12,)</f>
        <v>0</v>
      </c>
      <c r="AG6" s="188">
        <f t="shared" ref="AG6:AG7" si="22">IF(OR(AA6&lt;=$F$18,AA6&lt;=30),EXP(-LN(2)/$D$106)*AG5+((1-EXP(-LN(2)/$D$106))/(LN(2)/$D$106))*$AB6*AD6*0.475*$F$19*44/12,)</f>
        <v>0</v>
      </c>
      <c r="AH6" s="188">
        <f t="shared" ref="AH6:AH7" si="23">IF(OR(AA6&lt;=$F$18,AA6&lt;=30),EXP(-LN(2)/$D$105)*AH5+((1-EXP(-LN(2)/$D$105))/(LN(2)/$D$105))*$AB6*AE6*0.475*$F$19*44/12,)</f>
        <v>0</v>
      </c>
      <c r="AI6" s="193">
        <f t="shared" ref="AI6:AI7" si="24"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88">
        <f t="shared" si="15"/>
        <v>0</v>
      </c>
      <c r="AR6" s="188">
        <f t="shared" si="16"/>
        <v>0</v>
      </c>
      <c r="AS6" s="188">
        <f t="shared" si="17"/>
        <v>0</v>
      </c>
      <c r="AT6" s="188">
        <f t="shared" si="18"/>
        <v>0</v>
      </c>
      <c r="AU6" s="31"/>
      <c r="AV6" s="31"/>
      <c r="AW6" s="31"/>
      <c r="AX6" s="31"/>
      <c r="AY6" s="167">
        <f t="shared" ref="AY6:AY24" si="25">IF(AK6&lt;=$F$18,AL6*G$108+AY5,)</f>
        <v>0</v>
      </c>
    </row>
    <row r="7" spans="2:51" x14ac:dyDescent="0.3">
      <c r="B7" s="241" t="s">
        <v>130</v>
      </c>
      <c r="C7" s="254"/>
      <c r="D7" s="255"/>
      <c r="E7" s="255"/>
      <c r="F7" s="256"/>
      <c r="I7" s="53">
        <v>2</v>
      </c>
      <c r="J7" s="31">
        <f t="shared" ref="J7:J70" si="26">IF($I7&lt;=$F$10,$F$11*$F$13+J6,)</f>
        <v>1.1399999999999999</v>
      </c>
      <c r="K7" s="31">
        <f t="shared" ref="K7:K70" si="27">IF(J7=0,0,EXP(-1.0587+0.8836*LN(J7)+0.284))</f>
        <v>0.5174080621339946</v>
      </c>
      <c r="L7" s="31">
        <f t="shared" ref="L7:L70" si="28">IF(I7&lt;=$F$10,$F$5+($F$8-$F$5)*(1-EXP(-0.0175*I7)),)</f>
        <v>70</v>
      </c>
      <c r="M7" s="31">
        <f t="shared" ref="M7:M70" si="29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9"/>
        <v>8.7100000000000009</v>
      </c>
      <c r="R7" s="31">
        <f t="shared" ref="R7:R70" si="30">IF(P7&lt;=$F$18,Q7+R6,)</f>
        <v>17.420000000000002</v>
      </c>
      <c r="S7" s="31">
        <f t="shared" ref="S7:S70" si="31">$F$19*R7</f>
        <v>7.4906000000000006</v>
      </c>
      <c r="T7" s="31">
        <f t="shared" si="2"/>
        <v>2.7307059596296246</v>
      </c>
      <c r="U7" s="31">
        <f t="shared" si="20"/>
        <v>70</v>
      </c>
      <c r="V7" s="31">
        <f t="shared" si="3"/>
        <v>0.66666666666666663</v>
      </c>
      <c r="W7" s="31">
        <v>0</v>
      </c>
      <c r="X7" s="31">
        <f t="shared" si="4"/>
        <v>276.91321899079935</v>
      </c>
      <c r="Y7" s="36">
        <f t="shared" si="5"/>
        <v>14.915455504804811</v>
      </c>
      <c r="AA7" s="69">
        <v>2</v>
      </c>
      <c r="AB7" s="31">
        <f t="shared" si="6"/>
        <v>0</v>
      </c>
      <c r="AC7" s="203">
        <f t="shared" si="7"/>
        <v>0</v>
      </c>
      <c r="AD7" s="99">
        <f t="shared" si="8"/>
        <v>0</v>
      </c>
      <c r="AE7" s="99">
        <f t="shared" si="9"/>
        <v>0</v>
      </c>
      <c r="AF7" s="188">
        <f t="shared" si="21"/>
        <v>0</v>
      </c>
      <c r="AG7" s="188">
        <f t="shared" si="22"/>
        <v>0</v>
      </c>
      <c r="AH7" s="188">
        <f t="shared" si="23"/>
        <v>0</v>
      </c>
      <c r="AI7" s="193">
        <f t="shared" si="24"/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88">
        <f t="shared" si="15"/>
        <v>0</v>
      </c>
      <c r="AR7" s="188">
        <f t="shared" si="16"/>
        <v>0</v>
      </c>
      <c r="AS7" s="188">
        <f t="shared" si="17"/>
        <v>0</v>
      </c>
      <c r="AT7" s="188">
        <f t="shared" si="18"/>
        <v>0</v>
      </c>
      <c r="AU7" s="31"/>
      <c r="AV7" s="31"/>
      <c r="AW7" s="31"/>
      <c r="AX7" s="31"/>
      <c r="AY7" s="167">
        <f t="shared" si="25"/>
        <v>0</v>
      </c>
    </row>
    <row r="8" spans="2:51" x14ac:dyDescent="0.3">
      <c r="B8" s="251"/>
      <c r="C8" s="91" t="s">
        <v>73</v>
      </c>
      <c r="D8" s="247" t="s">
        <v>131</v>
      </c>
      <c r="E8" s="247"/>
      <c r="F8" s="92">
        <f>IF(D8="","",VLOOKUP(D8,$B$97:$C$100,2,0))</f>
        <v>70</v>
      </c>
      <c r="I8" s="53">
        <v>3</v>
      </c>
      <c r="J8" s="31">
        <f t="shared" si="26"/>
        <v>1.71</v>
      </c>
      <c r="K8" s="31">
        <f t="shared" si="27"/>
        <v>0.74033354502612181</v>
      </c>
      <c r="L8" s="31">
        <f t="shared" si="28"/>
        <v>70</v>
      </c>
      <c r="M8" s="31">
        <f t="shared" si="29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9"/>
        <v>8.7100000000000009</v>
      </c>
      <c r="R8" s="31">
        <f t="shared" si="30"/>
        <v>26.130000000000003</v>
      </c>
      <c r="S8" s="31">
        <f t="shared" si="31"/>
        <v>11.235900000000001</v>
      </c>
      <c r="T8" s="31">
        <f t="shared" si="2"/>
        <v>3.9072317798422893</v>
      </c>
      <c r="U8" s="31">
        <f t="shared" si="20"/>
        <v>70</v>
      </c>
      <c r="V8" s="31">
        <f t="shared" si="3"/>
        <v>1</v>
      </c>
      <c r="W8" s="31">
        <v>0</v>
      </c>
      <c r="X8" s="31">
        <f t="shared" si="4"/>
        <v>286.70762118322529</v>
      </c>
      <c r="Y8" s="36">
        <f t="shared" si="5"/>
        <v>22.1066235923048</v>
      </c>
      <c r="AA8" s="69">
        <v>3</v>
      </c>
      <c r="AB8" s="31">
        <f t="shared" si="6"/>
        <v>0</v>
      </c>
      <c r="AC8" s="203">
        <f t="shared" si="7"/>
        <v>0</v>
      </c>
      <c r="AD8" s="99">
        <f t="shared" si="8"/>
        <v>0</v>
      </c>
      <c r="AE8" s="99">
        <f t="shared" si="9"/>
        <v>0</v>
      </c>
      <c r="AF8" s="188">
        <f>IF(OR(AA8&lt;=$F$18,AA8&lt;=30),EXP(-LN(2)/$D$104)*AF7+((1-EXP(-LN(2)/$D$104))/(LN(2)/$D$104))*$AB8*AC8*0.475*$F$19*44/12,)</f>
        <v>0</v>
      </c>
      <c r="AG8" s="188">
        <f>IF(OR(AA8&lt;=$F$18,AA8&lt;=30),EXP(-LN(2)/$D$106)*AG7+((1-EXP(-LN(2)/$D$106))/(LN(2)/$D$106))*$AB8*AD8*0.475*$F$19*44/12,)</f>
        <v>0</v>
      </c>
      <c r="AH8" s="188">
        <f>IF(OR(AA8&lt;=$F$18,AA8&lt;=30),EXP(-LN(2)/$D$105)*AH7+((1-EXP(-LN(2)/$D$105))/(LN(2)/$D$105))*$AB8*AE8*0.475*$F$19*44/12,)</f>
        <v>0</v>
      </c>
      <c r="AI8" s="193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88">
        <f t="shared" si="15"/>
        <v>0</v>
      </c>
      <c r="AR8" s="188">
        <f t="shared" si="16"/>
        <v>0</v>
      </c>
      <c r="AS8" s="188">
        <f t="shared" si="17"/>
        <v>0</v>
      </c>
      <c r="AT8" s="188">
        <f t="shared" si="18"/>
        <v>0</v>
      </c>
      <c r="AU8" s="31"/>
      <c r="AV8" s="31"/>
      <c r="AW8" s="31"/>
      <c r="AX8" s="31"/>
      <c r="AY8" s="167">
        <f t="shared" si="25"/>
        <v>0</v>
      </c>
    </row>
    <row r="9" spans="2:51" x14ac:dyDescent="0.3">
      <c r="B9" s="251"/>
      <c r="C9" s="91" t="s">
        <v>74</v>
      </c>
      <c r="D9" s="243" t="str">
        <f>IF(D8=$B$100,"totale","néant")</f>
        <v>totale</v>
      </c>
      <c r="E9" s="243"/>
      <c r="F9" s="92">
        <f>IF(D8=B100,10,VLOOKUP(D8,$B$97:$D$100,3,FALSE))</f>
        <v>10</v>
      </c>
      <c r="I9" s="53">
        <v>4</v>
      </c>
      <c r="J9" s="31">
        <f t="shared" si="26"/>
        <v>2.2799999999999998</v>
      </c>
      <c r="K9" s="31">
        <f t="shared" si="27"/>
        <v>0.95460410079419578</v>
      </c>
      <c r="L9" s="31">
        <f t="shared" si="28"/>
        <v>70</v>
      </c>
      <c r="M9" s="31">
        <f t="shared" si="29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9"/>
        <v>8.7100000000000009</v>
      </c>
      <c r="R9" s="31">
        <f t="shared" si="30"/>
        <v>34.840000000000003</v>
      </c>
      <c r="S9" s="31">
        <f t="shared" si="31"/>
        <v>14.981200000000001</v>
      </c>
      <c r="T9" s="31">
        <f t="shared" si="2"/>
        <v>5.0380798017996753</v>
      </c>
      <c r="U9" s="31">
        <f t="shared" si="20"/>
        <v>70</v>
      </c>
      <c r="V9" s="31">
        <f t="shared" si="3"/>
        <v>1.3333333333333333</v>
      </c>
      <c r="W9" s="31">
        <v>0</v>
      </c>
      <c r="X9" s="31">
        <f t="shared" si="4"/>
        <v>296.42246787702334</v>
      </c>
      <c r="Y9" s="36">
        <f t="shared" si="5"/>
        <v>29.233310179251191</v>
      </c>
      <c r="AA9" s="69">
        <v>4</v>
      </c>
      <c r="AB9" s="31">
        <f t="shared" si="6"/>
        <v>0</v>
      </c>
      <c r="AC9" s="203">
        <f t="shared" si="7"/>
        <v>0</v>
      </c>
      <c r="AD9" s="99">
        <f t="shared" si="8"/>
        <v>0</v>
      </c>
      <c r="AE9" s="99">
        <f t="shared" si="9"/>
        <v>0</v>
      </c>
      <c r="AF9" s="188">
        <f>IF(OR(AA9&lt;=$F$18,AA9&lt;=30),EXP(-LN(2)/$D$104)*AF8+((1-EXP(-LN(2)/$D$104))/(LN(2)/$D$104))*$AB9*AC9*0.475*$F$19*44/12,)</f>
        <v>0</v>
      </c>
      <c r="AG9" s="188">
        <f>IF(OR(AA9&lt;=$F$18,AA9&lt;=30),EXP(-LN(2)/$D$106)*AG8+((1-EXP(-LN(2)/$D$106))/(LN(2)/$D$106))*$AB9*AD9*0.475*$F$19*44/12,)</f>
        <v>0</v>
      </c>
      <c r="AH9" s="188">
        <f>IF(OR(AA9&lt;=$F$18,AA9&lt;=30),EXP(-LN(2)/$D$105)*AH8+((1-EXP(-LN(2)/$D$105))/(LN(2)/$D$105))*$AB9*AE9*0.475*$F$19*44/12,)</f>
        <v>0</v>
      </c>
      <c r="AI9" s="193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88">
        <f t="shared" si="15"/>
        <v>0</v>
      </c>
      <c r="AR9" s="188">
        <f t="shared" si="16"/>
        <v>0</v>
      </c>
      <c r="AS9" s="188">
        <f t="shared" si="17"/>
        <v>0</v>
      </c>
      <c r="AT9" s="188">
        <f t="shared" si="18"/>
        <v>0</v>
      </c>
      <c r="AU9" s="31"/>
      <c r="AV9" s="31"/>
      <c r="AW9" s="31"/>
      <c r="AX9" s="31"/>
      <c r="AY9" s="167">
        <f t="shared" si="25"/>
        <v>0</v>
      </c>
    </row>
    <row r="10" spans="2:51" x14ac:dyDescent="0.3">
      <c r="B10" s="251"/>
      <c r="C10" s="245" t="s">
        <v>121</v>
      </c>
      <c r="D10" s="240" t="s">
        <v>132</v>
      </c>
      <c r="E10" s="240"/>
      <c r="F10" s="93">
        <f>F18</f>
        <v>55</v>
      </c>
      <c r="I10" s="53">
        <v>5</v>
      </c>
      <c r="J10" s="31">
        <f t="shared" si="26"/>
        <v>2.8499999999999996</v>
      </c>
      <c r="K10" s="31">
        <f t="shared" si="27"/>
        <v>1.1626606742605301</v>
      </c>
      <c r="L10" s="31">
        <f t="shared" si="28"/>
        <v>70</v>
      </c>
      <c r="M10" s="31">
        <f t="shared" si="29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9"/>
        <v>8.7100000000000009</v>
      </c>
      <c r="R10" s="31">
        <f t="shared" si="30"/>
        <v>43.550000000000004</v>
      </c>
      <c r="S10" s="31">
        <f t="shared" si="31"/>
        <v>18.726500000000001</v>
      </c>
      <c r="T10" s="31">
        <f t="shared" si="2"/>
        <v>6.1361325123844308</v>
      </c>
      <c r="U10" s="31">
        <f t="shared" si="20"/>
        <v>70</v>
      </c>
      <c r="V10" s="31">
        <f t="shared" si="3"/>
        <v>1.6666666666666667</v>
      </c>
      <c r="W10" s="31">
        <v>0</v>
      </c>
      <c r="X10" s="31">
        <f t="shared" si="4"/>
        <v>306.08019607018065</v>
      </c>
      <c r="Y10" s="36">
        <f t="shared" si="5"/>
        <v>36.313700951399085</v>
      </c>
      <c r="AA10" s="69">
        <v>5</v>
      </c>
      <c r="AB10" s="31">
        <f t="shared" si="6"/>
        <v>0</v>
      </c>
      <c r="AC10" s="203">
        <f t="shared" si="7"/>
        <v>0</v>
      </c>
      <c r="AD10" s="99">
        <f t="shared" si="8"/>
        <v>0</v>
      </c>
      <c r="AE10" s="99">
        <f t="shared" si="9"/>
        <v>0</v>
      </c>
      <c r="AF10" s="188">
        <f t="shared" ref="AF10:AF24" si="32">IF(OR(AA10&lt;=$F$18,AA10&lt;=30),EXP(-LN(2)/$D$104)*AF9+((1-EXP(-LN(2)/$D$104))/(LN(2)/$D$104))*$AB10*AC10*0.475*$F$19*44/12,)</f>
        <v>0</v>
      </c>
      <c r="AG10" s="188">
        <f t="shared" ref="AG10:AG24" si="33">IF(OR(AA10&lt;=$F$18,AA10&lt;=30),EXP(-LN(2)/$D$106)*AG9+((1-EXP(-LN(2)/$D$106))/(LN(2)/$D$106))*$AB10*AD10*0.475*$F$19*44/12,)</f>
        <v>0</v>
      </c>
      <c r="AH10" s="188">
        <f t="shared" ref="AH10:AH24" si="34">IF(OR(AA10&lt;=$F$18,AA10&lt;=30),EXP(-LN(2)/$D$105)*AH9+((1-EXP(-LN(2)/$D$105))/(LN(2)/$D$105))*$AB10*AE10*0.475*$F$19*44/12,)</f>
        <v>0</v>
      </c>
      <c r="AI10" s="193">
        <f t="shared" ref="AI10:AI24" si="35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88">
        <f t="shared" si="15"/>
        <v>0</v>
      </c>
      <c r="AR10" s="188">
        <f t="shared" si="16"/>
        <v>0</v>
      </c>
      <c r="AS10" s="188">
        <f t="shared" si="17"/>
        <v>0</v>
      </c>
      <c r="AT10" s="188">
        <f t="shared" si="18"/>
        <v>0</v>
      </c>
      <c r="AU10" s="31"/>
      <c r="AV10" s="31"/>
      <c r="AW10" s="31"/>
      <c r="AX10" s="31"/>
      <c r="AY10" s="167">
        <f t="shared" si="25"/>
        <v>0</v>
      </c>
    </row>
    <row r="11" spans="2:51" x14ac:dyDescent="0.3">
      <c r="B11" s="251"/>
      <c r="C11" s="245"/>
      <c r="D11" s="243" t="s">
        <v>135</v>
      </c>
      <c r="E11" s="243"/>
      <c r="F11" s="34">
        <f>IF(D8=$B$100,1,0)</f>
        <v>1</v>
      </c>
      <c r="I11" s="53">
        <v>6</v>
      </c>
      <c r="J11" s="31">
        <f t="shared" si="26"/>
        <v>3.4199999999999995</v>
      </c>
      <c r="K11" s="31">
        <f t="shared" si="27"/>
        <v>1.3658956822640649</v>
      </c>
      <c r="L11" s="31">
        <f t="shared" si="28"/>
        <v>70</v>
      </c>
      <c r="M11" s="31">
        <f t="shared" si="29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9"/>
        <v>8.7100000000000009</v>
      </c>
      <c r="R11" s="31">
        <f t="shared" si="30"/>
        <v>52.260000000000005</v>
      </c>
      <c r="S11" s="31">
        <f t="shared" si="31"/>
        <v>22.471800000000002</v>
      </c>
      <c r="T11" s="31">
        <f t="shared" si="2"/>
        <v>7.2087386199732668</v>
      </c>
      <c r="U11" s="31">
        <f t="shared" si="20"/>
        <v>70</v>
      </c>
      <c r="V11" s="31">
        <f t="shared" si="3"/>
        <v>2</v>
      </c>
      <c r="W11" s="31">
        <v>0</v>
      </c>
      <c r="X11" s="31">
        <f t="shared" si="4"/>
        <v>315.69360476312011</v>
      </c>
      <c r="Y11" s="36">
        <f t="shared" si="5"/>
        <v>43.358169783176834</v>
      </c>
      <c r="AA11" s="69">
        <v>6</v>
      </c>
      <c r="AB11" s="31">
        <f t="shared" si="6"/>
        <v>0</v>
      </c>
      <c r="AC11" s="203">
        <f t="shared" si="7"/>
        <v>0</v>
      </c>
      <c r="AD11" s="99">
        <f t="shared" si="8"/>
        <v>0</v>
      </c>
      <c r="AE11" s="99">
        <f t="shared" si="9"/>
        <v>0</v>
      </c>
      <c r="AF11" s="188">
        <f t="shared" si="32"/>
        <v>0</v>
      </c>
      <c r="AG11" s="188">
        <f t="shared" si="33"/>
        <v>0</v>
      </c>
      <c r="AH11" s="188">
        <f t="shared" si="34"/>
        <v>0</v>
      </c>
      <c r="AI11" s="193">
        <f t="shared" si="35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88">
        <f t="shared" si="15"/>
        <v>0</v>
      </c>
      <c r="AR11" s="188">
        <f t="shared" si="16"/>
        <v>0</v>
      </c>
      <c r="AS11" s="188">
        <f t="shared" si="17"/>
        <v>0</v>
      </c>
      <c r="AT11" s="188">
        <f t="shared" si="18"/>
        <v>0</v>
      </c>
      <c r="AU11" s="31"/>
      <c r="AV11" s="31"/>
      <c r="AW11" s="31"/>
      <c r="AX11" s="31"/>
      <c r="AY11" s="167">
        <f t="shared" si="25"/>
        <v>0</v>
      </c>
    </row>
    <row r="12" spans="2:51" x14ac:dyDescent="0.3">
      <c r="B12" s="251"/>
      <c r="C12" s="245"/>
      <c r="D12" s="240" t="s">
        <v>127</v>
      </c>
      <c r="E12" s="240"/>
      <c r="F12" s="94" t="s">
        <v>70</v>
      </c>
      <c r="I12" s="53">
        <v>7</v>
      </c>
      <c r="J12" s="31">
        <f t="shared" si="26"/>
        <v>3.9899999999999993</v>
      </c>
      <c r="K12" s="31">
        <f t="shared" si="27"/>
        <v>1.5652067621022838</v>
      </c>
      <c r="L12" s="31">
        <f t="shared" si="28"/>
        <v>70</v>
      </c>
      <c r="M12" s="31">
        <f t="shared" si="29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9"/>
        <v>8.7100000000000009</v>
      </c>
      <c r="R12" s="31">
        <f t="shared" si="30"/>
        <v>60.970000000000006</v>
      </c>
      <c r="S12" s="31">
        <f t="shared" si="31"/>
        <v>26.217100000000002</v>
      </c>
      <c r="T12" s="31">
        <f t="shared" si="2"/>
        <v>8.2606355527147031</v>
      </c>
      <c r="U12" s="31">
        <f t="shared" si="20"/>
        <v>70</v>
      </c>
      <c r="V12" s="31">
        <f t="shared" si="3"/>
        <v>2.3333333333333335</v>
      </c>
      <c r="W12" s="31">
        <v>0</v>
      </c>
      <c r="X12" s="31">
        <f t="shared" si="4"/>
        <v>325.27094497653366</v>
      </c>
      <c r="Y12" s="36">
        <f t="shared" si="5"/>
        <v>50.37340431031663</v>
      </c>
      <c r="AA12" s="69">
        <v>7</v>
      </c>
      <c r="AB12" s="31">
        <f t="shared" si="6"/>
        <v>0</v>
      </c>
      <c r="AC12" s="203">
        <f t="shared" si="7"/>
        <v>0</v>
      </c>
      <c r="AD12" s="99">
        <f t="shared" si="8"/>
        <v>0</v>
      </c>
      <c r="AE12" s="99">
        <f t="shared" si="9"/>
        <v>0</v>
      </c>
      <c r="AF12" s="188">
        <f t="shared" si="32"/>
        <v>0</v>
      </c>
      <c r="AG12" s="188">
        <f t="shared" si="33"/>
        <v>0</v>
      </c>
      <c r="AH12" s="188">
        <f t="shared" si="34"/>
        <v>0</v>
      </c>
      <c r="AI12" s="193">
        <f t="shared" si="35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88">
        <f t="shared" si="15"/>
        <v>0</v>
      </c>
      <c r="AR12" s="188">
        <f t="shared" si="16"/>
        <v>0</v>
      </c>
      <c r="AS12" s="188">
        <f t="shared" si="17"/>
        <v>0</v>
      </c>
      <c r="AT12" s="188">
        <f t="shared" si="18"/>
        <v>0</v>
      </c>
      <c r="AU12" s="31"/>
      <c r="AV12" s="31"/>
      <c r="AW12" s="31"/>
      <c r="AX12" s="31"/>
      <c r="AY12" s="167">
        <f t="shared" si="25"/>
        <v>0</v>
      </c>
    </row>
    <row r="13" spans="2:51" x14ac:dyDescent="0.3">
      <c r="B13" s="242"/>
      <c r="C13" s="246"/>
      <c r="D13" s="244" t="s">
        <v>151</v>
      </c>
      <c r="E13" s="244"/>
      <c r="F13" s="35">
        <f>IF(ISBLANK(F$12),,VLOOKUP(F$12,C131:D195,2,FALSE))</f>
        <v>0.56999999999999995</v>
      </c>
      <c r="I13" s="53">
        <v>8</v>
      </c>
      <c r="J13" s="31">
        <f t="shared" si="26"/>
        <v>4.5599999999999996</v>
      </c>
      <c r="K13" s="31">
        <f t="shared" si="27"/>
        <v>1.7612191535915833</v>
      </c>
      <c r="L13" s="31">
        <f t="shared" si="28"/>
        <v>70</v>
      </c>
      <c r="M13" s="31">
        <f t="shared" si="29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9"/>
        <v>8.7100000000000009</v>
      </c>
      <c r="R13" s="31">
        <f t="shared" si="30"/>
        <v>69.680000000000007</v>
      </c>
      <c r="S13" s="31">
        <f t="shared" si="31"/>
        <v>29.962400000000002</v>
      </c>
      <c r="T13" s="31">
        <f t="shared" si="2"/>
        <v>9.2951231163477317</v>
      </c>
      <c r="U13" s="31">
        <f t="shared" si="20"/>
        <v>70</v>
      </c>
      <c r="V13" s="31">
        <f t="shared" si="3"/>
        <v>2.6666666666666665</v>
      </c>
      <c r="W13" s="31">
        <v>0</v>
      </c>
      <c r="X13" s="31">
        <f t="shared" si="4"/>
        <v>334.81796387208345</v>
      </c>
      <c r="Y13" s="36">
        <f t="shared" si="5"/>
        <v>57.364062735133643</v>
      </c>
      <c r="AA13" s="69">
        <v>8</v>
      </c>
      <c r="AB13" s="31">
        <f t="shared" si="6"/>
        <v>0</v>
      </c>
      <c r="AC13" s="203">
        <f t="shared" si="7"/>
        <v>0</v>
      </c>
      <c r="AD13" s="99">
        <f t="shared" si="8"/>
        <v>0</v>
      </c>
      <c r="AE13" s="99">
        <f t="shared" si="9"/>
        <v>0</v>
      </c>
      <c r="AF13" s="188">
        <f t="shared" si="32"/>
        <v>0</v>
      </c>
      <c r="AG13" s="188">
        <f t="shared" si="33"/>
        <v>0</v>
      </c>
      <c r="AH13" s="188">
        <f t="shared" si="34"/>
        <v>0</v>
      </c>
      <c r="AI13" s="193">
        <f t="shared" si="35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88">
        <f t="shared" si="15"/>
        <v>0</v>
      </c>
      <c r="AR13" s="188">
        <f t="shared" si="16"/>
        <v>0</v>
      </c>
      <c r="AS13" s="188">
        <f t="shared" si="17"/>
        <v>0</v>
      </c>
      <c r="AT13" s="188">
        <f t="shared" si="18"/>
        <v>0</v>
      </c>
      <c r="AU13" s="31"/>
      <c r="AV13" s="31"/>
      <c r="AW13" s="31"/>
      <c r="AX13" s="31"/>
      <c r="AY13" s="167">
        <f t="shared" si="25"/>
        <v>0</v>
      </c>
    </row>
    <row r="14" spans="2:51" x14ac:dyDescent="0.3">
      <c r="B14" s="241" t="s">
        <v>128</v>
      </c>
      <c r="C14" s="237"/>
      <c r="D14" s="238"/>
      <c r="E14" s="238"/>
      <c r="F14" s="239"/>
      <c r="I14" s="53">
        <v>9</v>
      </c>
      <c r="J14" s="31">
        <f t="shared" si="26"/>
        <v>5.13</v>
      </c>
      <c r="K14" s="31">
        <f t="shared" si="27"/>
        <v>1.9543924159507027</v>
      </c>
      <c r="L14" s="31">
        <f t="shared" si="28"/>
        <v>70</v>
      </c>
      <c r="M14" s="31">
        <f t="shared" si="29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9"/>
        <v>8.7100000000000009</v>
      </c>
      <c r="R14" s="31">
        <f t="shared" si="30"/>
        <v>78.390000000000015</v>
      </c>
      <c r="S14" s="31">
        <f t="shared" si="31"/>
        <v>33.707700000000003</v>
      </c>
      <c r="T14" s="31">
        <f t="shared" si="2"/>
        <v>10.314626710067417</v>
      </c>
      <c r="U14" s="31">
        <f t="shared" si="20"/>
        <v>70</v>
      </c>
      <c r="V14" s="31">
        <f t="shared" si="3"/>
        <v>3</v>
      </c>
      <c r="W14" s="31">
        <v>0</v>
      </c>
      <c r="X14" s="31">
        <f t="shared" si="4"/>
        <v>344.33888568670073</v>
      </c>
      <c r="Y14" s="36">
        <f t="shared" si="5"/>
        <v>64.333568895586552</v>
      </c>
      <c r="AA14" s="69">
        <v>9</v>
      </c>
      <c r="AB14" s="31">
        <f t="shared" si="6"/>
        <v>0</v>
      </c>
      <c r="AC14" s="203">
        <f t="shared" si="7"/>
        <v>0</v>
      </c>
      <c r="AD14" s="99">
        <f t="shared" si="8"/>
        <v>0</v>
      </c>
      <c r="AE14" s="99">
        <f t="shared" si="9"/>
        <v>0</v>
      </c>
      <c r="AF14" s="188">
        <f t="shared" si="32"/>
        <v>0</v>
      </c>
      <c r="AG14" s="188">
        <f t="shared" si="33"/>
        <v>0</v>
      </c>
      <c r="AH14" s="188">
        <f t="shared" si="34"/>
        <v>0</v>
      </c>
      <c r="AI14" s="193">
        <f t="shared" si="35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88">
        <f t="shared" si="15"/>
        <v>0</v>
      </c>
      <c r="AR14" s="188">
        <f t="shared" si="16"/>
        <v>0</v>
      </c>
      <c r="AS14" s="188">
        <f t="shared" si="17"/>
        <v>0</v>
      </c>
      <c r="AT14" s="188">
        <f t="shared" si="18"/>
        <v>0</v>
      </c>
      <c r="AU14" s="31"/>
      <c r="AV14" s="31"/>
      <c r="AW14" s="31"/>
      <c r="AX14" s="31"/>
      <c r="AY14" s="167">
        <f t="shared" si="25"/>
        <v>0</v>
      </c>
    </row>
    <row r="15" spans="2:51" x14ac:dyDescent="0.3">
      <c r="B15" s="251"/>
      <c r="C15" s="91" t="s">
        <v>73</v>
      </c>
      <c r="D15" s="247" t="s">
        <v>131</v>
      </c>
      <c r="E15" s="247"/>
      <c r="F15" s="92">
        <f>IF(D15="","",VLOOKUP(D15,$B$97:$C$100,2,0))</f>
        <v>70</v>
      </c>
      <c r="I15" s="53">
        <v>10</v>
      </c>
      <c r="J15" s="31">
        <f t="shared" si="26"/>
        <v>5.7</v>
      </c>
      <c r="K15" s="31">
        <f t="shared" si="27"/>
        <v>2.1450779929938899</v>
      </c>
      <c r="L15" s="31">
        <f t="shared" si="28"/>
        <v>70</v>
      </c>
      <c r="M15" s="31">
        <f t="shared" si="29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9"/>
        <v>8.7100000000000009</v>
      </c>
      <c r="R15" s="31">
        <f t="shared" si="30"/>
        <v>87.100000000000023</v>
      </c>
      <c r="S15" s="31">
        <f t="shared" si="31"/>
        <v>37.45300000000001</v>
      </c>
      <c r="T15" s="31">
        <f t="shared" si="2"/>
        <v>11.321001136278808</v>
      </c>
      <c r="U15" s="31">
        <f t="shared" si="20"/>
        <v>70</v>
      </c>
      <c r="V15" s="31">
        <f t="shared" si="3"/>
        <v>3.3333333333333335</v>
      </c>
      <c r="W15" s="31">
        <v>0</v>
      </c>
      <c r="X15" s="31">
        <f t="shared" si="4"/>
        <v>353.8369408679078</v>
      </c>
      <c r="Y15" s="36">
        <f t="shared" si="5"/>
        <v>71.284541141221212</v>
      </c>
      <c r="AA15" s="69">
        <v>10</v>
      </c>
      <c r="AB15" s="31">
        <f t="shared" si="6"/>
        <v>0</v>
      </c>
      <c r="AC15" s="203">
        <f t="shared" si="7"/>
        <v>0</v>
      </c>
      <c r="AD15" s="99">
        <f t="shared" si="8"/>
        <v>0</v>
      </c>
      <c r="AE15" s="99">
        <f t="shared" si="9"/>
        <v>0</v>
      </c>
      <c r="AF15" s="188">
        <f t="shared" si="32"/>
        <v>0</v>
      </c>
      <c r="AG15" s="188">
        <f t="shared" si="33"/>
        <v>0</v>
      </c>
      <c r="AH15" s="188">
        <f t="shared" si="34"/>
        <v>0</v>
      </c>
      <c r="AI15" s="193">
        <f t="shared" si="35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88">
        <f t="shared" si="15"/>
        <v>0</v>
      </c>
      <c r="AR15" s="188">
        <f t="shared" si="16"/>
        <v>0</v>
      </c>
      <c r="AS15" s="188">
        <f t="shared" si="17"/>
        <v>0</v>
      </c>
      <c r="AT15" s="188">
        <f t="shared" si="18"/>
        <v>0</v>
      </c>
      <c r="AU15" s="31"/>
      <c r="AV15" s="31"/>
      <c r="AW15" s="31"/>
      <c r="AX15" s="31"/>
      <c r="AY15" s="167">
        <f t="shared" si="25"/>
        <v>0</v>
      </c>
    </row>
    <row r="16" spans="2:51" x14ac:dyDescent="0.3">
      <c r="B16" s="251"/>
      <c r="C16" s="91" t="s">
        <v>74</v>
      </c>
      <c r="D16" s="243" t="s">
        <v>134</v>
      </c>
      <c r="E16" s="243"/>
      <c r="F16" s="92">
        <v>10</v>
      </c>
      <c r="I16" s="53">
        <v>11</v>
      </c>
      <c r="J16" s="31">
        <f t="shared" si="26"/>
        <v>6.2700000000000005</v>
      </c>
      <c r="K16" s="31">
        <f t="shared" si="27"/>
        <v>2.3335529723496968</v>
      </c>
      <c r="L16" s="31">
        <f t="shared" si="28"/>
        <v>70</v>
      </c>
      <c r="M16" s="31">
        <f t="shared" si="29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9"/>
        <v>8.7100000000000009</v>
      </c>
      <c r="R16" s="31">
        <f t="shared" si="30"/>
        <v>95.810000000000031</v>
      </c>
      <c r="S16" s="31">
        <f t="shared" si="31"/>
        <v>41.19830000000001</v>
      </c>
      <c r="T16" s="31">
        <f t="shared" si="2"/>
        <v>12.31570877041437</v>
      </c>
      <c r="U16" s="31">
        <f t="shared" si="20"/>
        <v>70</v>
      </c>
      <c r="V16" s="31">
        <f t="shared" si="3"/>
        <v>3.6666666666666665</v>
      </c>
      <c r="W16" s="31">
        <v>0</v>
      </c>
      <c r="X16" s="31">
        <f t="shared" si="4"/>
        <v>363.31467638624946</v>
      </c>
      <c r="Y16" s="36">
        <f t="shared" si="5"/>
        <v>78.219043848295939</v>
      </c>
      <c r="AA16" s="69">
        <v>11</v>
      </c>
      <c r="AB16" s="31">
        <f t="shared" si="6"/>
        <v>0</v>
      </c>
      <c r="AC16" s="203">
        <f t="shared" si="7"/>
        <v>0</v>
      </c>
      <c r="AD16" s="99">
        <f t="shared" si="8"/>
        <v>0</v>
      </c>
      <c r="AE16" s="99">
        <f t="shared" si="9"/>
        <v>0</v>
      </c>
      <c r="AF16" s="188">
        <f t="shared" si="32"/>
        <v>0</v>
      </c>
      <c r="AG16" s="188">
        <f t="shared" si="33"/>
        <v>0</v>
      </c>
      <c r="AH16" s="188">
        <f t="shared" si="34"/>
        <v>0</v>
      </c>
      <c r="AI16" s="193">
        <f t="shared" si="35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88">
        <f t="shared" si="15"/>
        <v>0</v>
      </c>
      <c r="AR16" s="188">
        <f t="shared" si="16"/>
        <v>0</v>
      </c>
      <c r="AS16" s="188">
        <f t="shared" si="17"/>
        <v>0</v>
      </c>
      <c r="AT16" s="188">
        <f t="shared" si="18"/>
        <v>0</v>
      </c>
      <c r="AU16" s="31"/>
      <c r="AV16" s="31"/>
      <c r="AW16" s="31"/>
      <c r="AX16" s="31"/>
      <c r="AY16" s="167">
        <f t="shared" si="25"/>
        <v>0</v>
      </c>
    </row>
    <row r="17" spans="2:51" x14ac:dyDescent="0.3">
      <c r="B17" s="251"/>
      <c r="C17" s="245" t="s">
        <v>121</v>
      </c>
      <c r="D17" s="240" t="s">
        <v>127</v>
      </c>
      <c r="E17" s="240"/>
      <c r="F17" s="94" t="s">
        <v>27</v>
      </c>
      <c r="I17" s="53">
        <v>12</v>
      </c>
      <c r="J17" s="31">
        <f t="shared" si="26"/>
        <v>6.8400000000000007</v>
      </c>
      <c r="K17" s="31">
        <f t="shared" si="27"/>
        <v>2.5200411724715086</v>
      </c>
      <c r="L17" s="31">
        <f t="shared" si="28"/>
        <v>70</v>
      </c>
      <c r="M17" s="31">
        <f t="shared" si="29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9"/>
        <v>8.7100000000000009</v>
      </c>
      <c r="R17" s="31">
        <f t="shared" si="30"/>
        <v>104.52000000000004</v>
      </c>
      <c r="S17" s="31">
        <f t="shared" si="31"/>
        <v>44.943600000000018</v>
      </c>
      <c r="T17" s="31">
        <f t="shared" si="2"/>
        <v>13.299930851092643</v>
      </c>
      <c r="U17" s="31">
        <f t="shared" si="20"/>
        <v>70</v>
      </c>
      <c r="V17" s="31">
        <f t="shared" si="3"/>
        <v>4</v>
      </c>
      <c r="W17" s="31">
        <v>0</v>
      </c>
      <c r="X17" s="31">
        <f t="shared" si="4"/>
        <v>372.77414956565309</v>
      </c>
      <c r="Y17" s="36">
        <f t="shared" si="5"/>
        <v>85.138744523598518</v>
      </c>
      <c r="AA17" s="69">
        <v>12</v>
      </c>
      <c r="AB17" s="31">
        <f t="shared" si="6"/>
        <v>0</v>
      </c>
      <c r="AC17" s="203">
        <f t="shared" si="7"/>
        <v>0</v>
      </c>
      <c r="AD17" s="99">
        <f t="shared" si="8"/>
        <v>0</v>
      </c>
      <c r="AE17" s="99">
        <f t="shared" si="9"/>
        <v>0</v>
      </c>
      <c r="AF17" s="188">
        <f t="shared" si="32"/>
        <v>0</v>
      </c>
      <c r="AG17" s="188">
        <f t="shared" si="33"/>
        <v>0</v>
      </c>
      <c r="AH17" s="188">
        <f t="shared" si="34"/>
        <v>0</v>
      </c>
      <c r="AI17" s="193">
        <f t="shared" si="35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88">
        <f t="shared" si="15"/>
        <v>0</v>
      </c>
      <c r="AR17" s="188">
        <f t="shared" si="16"/>
        <v>0</v>
      </c>
      <c r="AS17" s="188">
        <f t="shared" si="17"/>
        <v>0</v>
      </c>
      <c r="AT17" s="188">
        <f t="shared" si="18"/>
        <v>0</v>
      </c>
      <c r="AU17" s="31"/>
      <c r="AV17" s="31"/>
      <c r="AW17" s="31"/>
      <c r="AX17" s="31"/>
      <c r="AY17" s="167">
        <f t="shared" si="25"/>
        <v>0</v>
      </c>
    </row>
    <row r="18" spans="2:51" x14ac:dyDescent="0.3">
      <c r="B18" s="251"/>
      <c r="C18" s="245"/>
      <c r="D18" s="240" t="s">
        <v>132</v>
      </c>
      <c r="E18" s="240"/>
      <c r="F18" s="95">
        <v>55</v>
      </c>
      <c r="I18" s="53">
        <v>13</v>
      </c>
      <c r="J18" s="31">
        <f t="shared" si="26"/>
        <v>7.410000000000001</v>
      </c>
      <c r="K18" s="31">
        <f t="shared" si="27"/>
        <v>2.7047269815583848</v>
      </c>
      <c r="L18" s="31">
        <f t="shared" si="28"/>
        <v>70</v>
      </c>
      <c r="M18" s="31">
        <f t="shared" si="29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9"/>
        <v>8.7100000000000009</v>
      </c>
      <c r="R18" s="31">
        <f t="shared" si="30"/>
        <v>113.23000000000005</v>
      </c>
      <c r="S18" s="31">
        <f t="shared" si="31"/>
        <v>48.688900000000018</v>
      </c>
      <c r="T18" s="31">
        <f t="shared" si="2"/>
        <v>14.274640517294067</v>
      </c>
      <c r="U18" s="31">
        <f t="shared" si="20"/>
        <v>70</v>
      </c>
      <c r="V18" s="31">
        <f t="shared" si="3"/>
        <v>4.333333333333333</v>
      </c>
      <c r="W18" s="31">
        <v>0</v>
      </c>
      <c r="X18" s="31">
        <f t="shared" si="4"/>
        <v>382.21705528984268</v>
      </c>
      <c r="Y18" s="36">
        <f t="shared" si="5"/>
        <v>92.045016908072967</v>
      </c>
      <c r="AA18" s="69">
        <v>13</v>
      </c>
      <c r="AB18" s="31">
        <f t="shared" si="6"/>
        <v>0</v>
      </c>
      <c r="AC18" s="203">
        <f t="shared" si="7"/>
        <v>0</v>
      </c>
      <c r="AD18" s="99">
        <f t="shared" si="8"/>
        <v>0</v>
      </c>
      <c r="AE18" s="99">
        <f t="shared" si="9"/>
        <v>0</v>
      </c>
      <c r="AF18" s="188">
        <f t="shared" si="32"/>
        <v>0</v>
      </c>
      <c r="AG18" s="188">
        <f t="shared" si="33"/>
        <v>0</v>
      </c>
      <c r="AH18" s="188">
        <f t="shared" si="34"/>
        <v>0</v>
      </c>
      <c r="AI18" s="193">
        <f t="shared" si="35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88">
        <f t="shared" si="15"/>
        <v>0</v>
      </c>
      <c r="AR18" s="188">
        <f t="shared" si="16"/>
        <v>0</v>
      </c>
      <c r="AS18" s="188">
        <f t="shared" si="17"/>
        <v>0</v>
      </c>
      <c r="AT18" s="188">
        <f t="shared" si="18"/>
        <v>0</v>
      </c>
      <c r="AU18" s="31"/>
      <c r="AV18" s="31"/>
      <c r="AW18" s="31"/>
      <c r="AX18" s="31"/>
      <c r="AY18" s="167">
        <f t="shared" si="25"/>
        <v>0</v>
      </c>
    </row>
    <row r="19" spans="2:51" x14ac:dyDescent="0.3">
      <c r="B19" s="251"/>
      <c r="C19" s="245"/>
      <c r="D19" s="243" t="s">
        <v>151</v>
      </c>
      <c r="E19" s="243"/>
      <c r="F19" s="34">
        <f>IF(ISBLANK(F$17),,VLOOKUP(F$17,C131:D195,2,FALSE))</f>
        <v>0.43</v>
      </c>
      <c r="I19" s="53">
        <v>14</v>
      </c>
      <c r="J19" s="31">
        <f t="shared" si="26"/>
        <v>7.9800000000000013</v>
      </c>
      <c r="K19" s="31">
        <f t="shared" si="27"/>
        <v>2.887764808942427</v>
      </c>
      <c r="L19" s="31">
        <f t="shared" si="28"/>
        <v>70</v>
      </c>
      <c r="M19" s="31">
        <f t="shared" si="29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9"/>
        <v>8.7100000000000009</v>
      </c>
      <c r="R19" s="31">
        <f t="shared" si="30"/>
        <v>121.94000000000005</v>
      </c>
      <c r="S19" s="31">
        <f t="shared" si="31"/>
        <v>52.434200000000025</v>
      </c>
      <c r="T19" s="31">
        <f t="shared" si="2"/>
        <v>15.240652689608883</v>
      </c>
      <c r="U19" s="31">
        <f t="shared" si="20"/>
        <v>70</v>
      </c>
      <c r="V19" s="31">
        <f t="shared" si="3"/>
        <v>4.666666666666667</v>
      </c>
      <c r="W19" s="31">
        <v>0</v>
      </c>
      <c r="X19" s="31">
        <f t="shared" si="4"/>
        <v>391.64481287884661</v>
      </c>
      <c r="Y19" s="36">
        <f t="shared" si="5"/>
        <v>98.939011392160751</v>
      </c>
      <c r="AA19" s="69">
        <v>14</v>
      </c>
      <c r="AB19" s="31">
        <f t="shared" si="6"/>
        <v>0</v>
      </c>
      <c r="AC19" s="203">
        <f t="shared" si="7"/>
        <v>0</v>
      </c>
      <c r="AD19" s="99">
        <f t="shared" si="8"/>
        <v>0</v>
      </c>
      <c r="AE19" s="99">
        <f t="shared" si="9"/>
        <v>0</v>
      </c>
      <c r="AF19" s="188">
        <f t="shared" si="32"/>
        <v>0</v>
      </c>
      <c r="AG19" s="188">
        <f t="shared" si="33"/>
        <v>0</v>
      </c>
      <c r="AH19" s="188">
        <f t="shared" si="34"/>
        <v>0</v>
      </c>
      <c r="AI19" s="193">
        <f t="shared" si="35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88">
        <f t="shared" si="15"/>
        <v>0</v>
      </c>
      <c r="AR19" s="188">
        <f t="shared" si="16"/>
        <v>0</v>
      </c>
      <c r="AS19" s="188">
        <f t="shared" si="17"/>
        <v>0</v>
      </c>
      <c r="AT19" s="188">
        <f t="shared" si="18"/>
        <v>0</v>
      </c>
      <c r="AU19" s="31"/>
      <c r="AV19" s="31"/>
      <c r="AW19" s="31"/>
      <c r="AX19" s="31"/>
      <c r="AY19" s="167">
        <f t="shared" si="25"/>
        <v>0</v>
      </c>
    </row>
    <row r="20" spans="2:51" x14ac:dyDescent="0.3">
      <c r="B20" s="251"/>
      <c r="C20" s="245"/>
      <c r="D20" s="243" t="s">
        <v>136</v>
      </c>
      <c r="E20" s="243"/>
      <c r="F20" s="96">
        <v>1.3</v>
      </c>
      <c r="I20" s="53">
        <v>15</v>
      </c>
      <c r="J20" s="31">
        <f t="shared" si="26"/>
        <v>8.5500000000000007</v>
      </c>
      <c r="K20" s="31">
        <f t="shared" si="27"/>
        <v>3.0692857555424364</v>
      </c>
      <c r="L20" s="31">
        <f t="shared" si="28"/>
        <v>70</v>
      </c>
      <c r="M20" s="31">
        <f t="shared" si="29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9"/>
        <v>8.7100000000000009</v>
      </c>
      <c r="R20" s="31">
        <f t="shared" si="30"/>
        <v>130.65000000000006</v>
      </c>
      <c r="S20" s="31">
        <f t="shared" si="31"/>
        <v>56.179500000000026</v>
      </c>
      <c r="T20" s="31">
        <f t="shared" si="2"/>
        <v>16.198659274651018</v>
      </c>
      <c r="U20" s="31">
        <f t="shared" si="20"/>
        <v>70</v>
      </c>
      <c r="V20" s="31">
        <f t="shared" si="3"/>
        <v>5</v>
      </c>
      <c r="W20" s="31">
        <v>0</v>
      </c>
      <c r="X20" s="31">
        <f t="shared" si="4"/>
        <v>401.05862740335056</v>
      </c>
      <c r="Y20" s="36">
        <f t="shared" si="5"/>
        <v>105.82170471244746</v>
      </c>
      <c r="AA20" s="69">
        <v>15</v>
      </c>
      <c r="AB20" s="31">
        <f t="shared" si="6"/>
        <v>0</v>
      </c>
      <c r="AC20" s="203">
        <f t="shared" si="7"/>
        <v>0</v>
      </c>
      <c r="AD20" s="99">
        <f t="shared" si="8"/>
        <v>0</v>
      </c>
      <c r="AE20" s="99">
        <f t="shared" si="9"/>
        <v>0</v>
      </c>
      <c r="AF20" s="188">
        <f t="shared" si="32"/>
        <v>0</v>
      </c>
      <c r="AG20" s="188">
        <f t="shared" si="33"/>
        <v>0</v>
      </c>
      <c r="AH20" s="188">
        <f t="shared" si="34"/>
        <v>0</v>
      </c>
      <c r="AI20" s="193">
        <f t="shared" si="35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88">
        <f t="shared" si="15"/>
        <v>0</v>
      </c>
      <c r="AR20" s="188">
        <f t="shared" si="16"/>
        <v>0</v>
      </c>
      <c r="AS20" s="188">
        <f t="shared" si="17"/>
        <v>0</v>
      </c>
      <c r="AT20" s="188">
        <f t="shared" si="18"/>
        <v>0</v>
      </c>
      <c r="AU20" s="31"/>
      <c r="AV20" s="31"/>
      <c r="AW20" s="31"/>
      <c r="AX20" s="31"/>
      <c r="AY20" s="167">
        <f t="shared" si="25"/>
        <v>0</v>
      </c>
    </row>
    <row r="21" spans="2:51" x14ac:dyDescent="0.3">
      <c r="B21" s="242"/>
      <c r="C21" s="246"/>
      <c r="D21" s="244" t="s">
        <v>139</v>
      </c>
      <c r="E21" s="244"/>
      <c r="F21" s="101">
        <v>4.5</v>
      </c>
      <c r="I21" s="53">
        <v>16</v>
      </c>
      <c r="J21" s="31">
        <f t="shared" si="26"/>
        <v>9.120000000000001</v>
      </c>
      <c r="K21" s="31">
        <f t="shared" si="27"/>
        <v>3.2494024532234786</v>
      </c>
      <c r="L21" s="31">
        <f t="shared" si="28"/>
        <v>70</v>
      </c>
      <c r="M21" s="31">
        <f t="shared" si="29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9"/>
        <v>8.7100000000000009</v>
      </c>
      <c r="R21" s="31">
        <f t="shared" si="30"/>
        <v>139.36000000000007</v>
      </c>
      <c r="S21" s="31">
        <f t="shared" si="31"/>
        <v>59.924800000000026</v>
      </c>
      <c r="T21" s="31">
        <f t="shared" si="2"/>
        <v>17.149254705572336</v>
      </c>
      <c r="U21" s="31">
        <f t="shared" si="20"/>
        <v>70</v>
      </c>
      <c r="V21" s="31">
        <f t="shared" si="3"/>
        <v>5.333333333333333</v>
      </c>
      <c r="W21" s="31">
        <v>0</v>
      </c>
      <c r="X21" s="31">
        <f t="shared" si="4"/>
        <v>410.45953416776069</v>
      </c>
      <c r="Y21" s="36">
        <f t="shared" si="5"/>
        <v>112.69393600617428</v>
      </c>
      <c r="AA21" s="69">
        <v>16</v>
      </c>
      <c r="AB21" s="31">
        <f t="shared" si="6"/>
        <v>0</v>
      </c>
      <c r="AC21" s="203">
        <f t="shared" si="7"/>
        <v>0</v>
      </c>
      <c r="AD21" s="99">
        <f t="shared" si="8"/>
        <v>0</v>
      </c>
      <c r="AE21" s="99">
        <f t="shared" si="9"/>
        <v>0</v>
      </c>
      <c r="AF21" s="188">
        <f t="shared" si="32"/>
        <v>0</v>
      </c>
      <c r="AG21" s="188">
        <f t="shared" si="33"/>
        <v>0</v>
      </c>
      <c r="AH21" s="188">
        <f t="shared" si="34"/>
        <v>0</v>
      </c>
      <c r="AI21" s="193">
        <f t="shared" si="35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88">
        <f t="shared" si="15"/>
        <v>0</v>
      </c>
      <c r="AR21" s="188">
        <f t="shared" si="16"/>
        <v>0</v>
      </c>
      <c r="AS21" s="188">
        <f t="shared" si="17"/>
        <v>0</v>
      </c>
      <c r="AT21" s="188">
        <f t="shared" si="18"/>
        <v>0</v>
      </c>
      <c r="AU21" s="31"/>
      <c r="AV21" s="31"/>
      <c r="AW21" s="31"/>
      <c r="AX21" s="31"/>
      <c r="AY21" s="167">
        <f t="shared" si="25"/>
        <v>0</v>
      </c>
    </row>
    <row r="22" spans="2:51" x14ac:dyDescent="0.3">
      <c r="E22" s="6"/>
      <c r="I22" s="53">
        <v>17</v>
      </c>
      <c r="J22" s="31">
        <f t="shared" si="26"/>
        <v>9.6900000000000013</v>
      </c>
      <c r="K22" s="31">
        <f t="shared" si="27"/>
        <v>3.4282126591207973</v>
      </c>
      <c r="L22" s="31">
        <f t="shared" si="28"/>
        <v>70</v>
      </c>
      <c r="M22" s="31">
        <f t="shared" si="29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9"/>
        <v>8.7100000000000009</v>
      </c>
      <c r="R22" s="31">
        <f t="shared" si="30"/>
        <v>148.07000000000008</v>
      </c>
      <c r="S22" s="31">
        <f t="shared" si="31"/>
        <v>63.670100000000033</v>
      </c>
      <c r="T22" s="31">
        <f t="shared" si="2"/>
        <v>18.092954911696989</v>
      </c>
      <c r="U22" s="31">
        <f t="shared" si="20"/>
        <v>70</v>
      </c>
      <c r="V22" s="31">
        <f t="shared" si="3"/>
        <v>5.666666666666667</v>
      </c>
      <c r="W22" s="31">
        <v>0</v>
      </c>
      <c r="X22" s="31">
        <f t="shared" si="4"/>
        <v>419.8484317489835</v>
      </c>
      <c r="Y22" s="36">
        <f t="shared" si="5"/>
        <v>119.55643358990363</v>
      </c>
      <c r="AA22" s="69">
        <v>17</v>
      </c>
      <c r="AB22" s="31">
        <f t="shared" si="6"/>
        <v>0</v>
      </c>
      <c r="AC22" s="203">
        <f t="shared" si="7"/>
        <v>0</v>
      </c>
      <c r="AD22" s="99">
        <f t="shared" si="8"/>
        <v>0</v>
      </c>
      <c r="AE22" s="99">
        <f t="shared" si="9"/>
        <v>0</v>
      </c>
      <c r="AF22" s="188">
        <f t="shared" si="32"/>
        <v>0</v>
      </c>
      <c r="AG22" s="188">
        <f t="shared" si="33"/>
        <v>0</v>
      </c>
      <c r="AH22" s="188">
        <f t="shared" si="34"/>
        <v>0</v>
      </c>
      <c r="AI22" s="193">
        <f t="shared" si="35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88">
        <f t="shared" si="15"/>
        <v>0</v>
      </c>
      <c r="AR22" s="188">
        <f t="shared" si="16"/>
        <v>0</v>
      </c>
      <c r="AS22" s="188">
        <f t="shared" si="17"/>
        <v>0</v>
      </c>
      <c r="AT22" s="188">
        <f t="shared" si="18"/>
        <v>0</v>
      </c>
      <c r="AU22" s="31"/>
      <c r="AV22" s="31"/>
      <c r="AW22" s="31"/>
      <c r="AX22" s="31"/>
      <c r="AY22" s="167">
        <f t="shared" si="25"/>
        <v>0</v>
      </c>
    </row>
    <row r="23" spans="2:51" x14ac:dyDescent="0.3">
      <c r="B23" s="234" t="s">
        <v>138</v>
      </c>
      <c r="C23" s="235"/>
      <c r="D23" s="235"/>
      <c r="E23" s="235"/>
      <c r="F23" s="235"/>
      <c r="G23" s="236"/>
      <c r="I23" s="53">
        <v>18</v>
      </c>
      <c r="J23" s="31">
        <f t="shared" si="26"/>
        <v>10.260000000000002</v>
      </c>
      <c r="K23" s="31">
        <f t="shared" si="27"/>
        <v>3.605801979839383</v>
      </c>
      <c r="L23" s="31">
        <f t="shared" si="28"/>
        <v>70</v>
      </c>
      <c r="M23" s="31">
        <f t="shared" si="29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9"/>
        <v>8.7100000000000009</v>
      </c>
      <c r="R23" s="31">
        <f t="shared" si="30"/>
        <v>156.78000000000009</v>
      </c>
      <c r="S23" s="31">
        <f t="shared" si="31"/>
        <v>67.415400000000034</v>
      </c>
      <c r="T23" s="31">
        <f t="shared" si="2"/>
        <v>19.030211695931705</v>
      </c>
      <c r="U23" s="31">
        <f t="shared" si="20"/>
        <v>70</v>
      </c>
      <c r="V23" s="31">
        <f t="shared" si="3"/>
        <v>6</v>
      </c>
      <c r="W23" s="31">
        <v>0</v>
      </c>
      <c r="X23" s="31">
        <f t="shared" si="4"/>
        <v>429.22610703708114</v>
      </c>
      <c r="Y23" s="36">
        <f t="shared" si="5"/>
        <v>126.40983525552753</v>
      </c>
      <c r="AA23" s="69">
        <v>18</v>
      </c>
      <c r="AB23" s="31">
        <f t="shared" si="6"/>
        <v>0</v>
      </c>
      <c r="AC23" s="203">
        <f t="shared" si="7"/>
        <v>0</v>
      </c>
      <c r="AD23" s="99">
        <f t="shared" si="8"/>
        <v>0</v>
      </c>
      <c r="AE23" s="99">
        <f t="shared" si="9"/>
        <v>0</v>
      </c>
      <c r="AF23" s="188">
        <f t="shared" si="32"/>
        <v>0</v>
      </c>
      <c r="AG23" s="188">
        <f t="shared" si="33"/>
        <v>0</v>
      </c>
      <c r="AH23" s="188">
        <f t="shared" si="34"/>
        <v>0</v>
      </c>
      <c r="AI23" s="193">
        <f t="shared" si="35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88">
        <f t="shared" si="15"/>
        <v>0</v>
      </c>
      <c r="AR23" s="188">
        <f t="shared" si="16"/>
        <v>0</v>
      </c>
      <c r="AS23" s="188">
        <f t="shared" si="17"/>
        <v>0</v>
      </c>
      <c r="AT23" s="188">
        <f t="shared" si="18"/>
        <v>0</v>
      </c>
      <c r="AU23" s="31"/>
      <c r="AV23" s="31"/>
      <c r="AW23" s="31"/>
      <c r="AX23" s="31"/>
      <c r="AY23" s="167">
        <f t="shared" si="25"/>
        <v>0</v>
      </c>
    </row>
    <row r="24" spans="2:51" x14ac:dyDescent="0.3">
      <c r="B24" s="45" t="s">
        <v>111</v>
      </c>
      <c r="C24" s="46" t="s">
        <v>112</v>
      </c>
      <c r="D24" s="46" t="s">
        <v>83</v>
      </c>
      <c r="E24" s="46" t="s">
        <v>114</v>
      </c>
      <c r="F24" s="46" t="s">
        <v>113</v>
      </c>
      <c r="G24" s="47" t="s">
        <v>137</v>
      </c>
      <c r="I24" s="53">
        <v>19</v>
      </c>
      <c r="J24" s="31">
        <f t="shared" si="26"/>
        <v>10.830000000000002</v>
      </c>
      <c r="K24" s="31">
        <f t="shared" si="27"/>
        <v>3.7822459729202591</v>
      </c>
      <c r="L24" s="31">
        <f t="shared" si="28"/>
        <v>70</v>
      </c>
      <c r="M24" s="31">
        <f t="shared" si="29"/>
        <v>6.333333333333333</v>
      </c>
      <c r="N24" s="31">
        <f t="shared" si="0"/>
        <v>0</v>
      </c>
      <c r="O24" s="32">
        <f t="shared" si="1"/>
        <v>305.3385506250583</v>
      </c>
      <c r="P24" s="53">
        <v>19</v>
      </c>
      <c r="Q24" s="31">
        <f t="shared" si="19"/>
        <v>8.7100000000000009</v>
      </c>
      <c r="R24" s="31">
        <f t="shared" si="30"/>
        <v>165.49000000000009</v>
      </c>
      <c r="S24" s="31">
        <f t="shared" si="31"/>
        <v>71.160700000000034</v>
      </c>
      <c r="T24" s="31">
        <f t="shared" si="2"/>
        <v>19.961423825598935</v>
      </c>
      <c r="U24" s="31">
        <f t="shared" si="20"/>
        <v>70</v>
      </c>
      <c r="V24" s="31">
        <f t="shared" si="3"/>
        <v>6.333333333333333</v>
      </c>
      <c r="W24" s="31">
        <v>0</v>
      </c>
      <c r="X24" s="31">
        <f t="shared" si="4"/>
        <v>438.59325455180709</v>
      </c>
      <c r="Y24" s="36">
        <f t="shared" si="5"/>
        <v>133.25470392674879</v>
      </c>
      <c r="AA24" s="69">
        <v>19</v>
      </c>
      <c r="AB24" s="31">
        <f t="shared" si="6"/>
        <v>0</v>
      </c>
      <c r="AC24" s="203">
        <f t="shared" si="7"/>
        <v>0</v>
      </c>
      <c r="AD24" s="99">
        <f t="shared" si="8"/>
        <v>0</v>
      </c>
      <c r="AE24" s="99">
        <f t="shared" si="9"/>
        <v>0</v>
      </c>
      <c r="AF24" s="188">
        <f t="shared" si="32"/>
        <v>0</v>
      </c>
      <c r="AG24" s="188">
        <f t="shared" si="33"/>
        <v>0</v>
      </c>
      <c r="AH24" s="188">
        <f t="shared" si="34"/>
        <v>0</v>
      </c>
      <c r="AI24" s="193">
        <f t="shared" si="35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88">
        <f t="shared" si="15"/>
        <v>0</v>
      </c>
      <c r="AR24" s="188">
        <f t="shared" si="16"/>
        <v>0</v>
      </c>
      <c r="AS24" s="188">
        <f t="shared" si="17"/>
        <v>0</v>
      </c>
      <c r="AT24" s="188">
        <f t="shared" si="18"/>
        <v>0</v>
      </c>
      <c r="AU24" s="31"/>
      <c r="AV24" s="31"/>
      <c r="AW24" s="31"/>
      <c r="AX24" s="31"/>
      <c r="AY24" s="167">
        <f t="shared" si="25"/>
        <v>0</v>
      </c>
    </row>
    <row r="25" spans="2:51" x14ac:dyDescent="0.3">
      <c r="B25" s="43">
        <v>0</v>
      </c>
      <c r="C25" s="204">
        <v>20</v>
      </c>
      <c r="D25" s="135">
        <v>134</v>
      </c>
      <c r="E25" s="140">
        <f t="shared" ref="E25:E46" si="36">$F$20</f>
        <v>1.3</v>
      </c>
      <c r="F25" s="44">
        <f t="shared" ref="F25:F46" si="37">D25*E25</f>
        <v>174.20000000000002</v>
      </c>
      <c r="G25" s="48">
        <f>F25/(C25-B25)</f>
        <v>8.7100000000000009</v>
      </c>
      <c r="I25" s="53">
        <v>20</v>
      </c>
      <c r="J25" s="31">
        <f t="shared" si="26"/>
        <v>11.400000000000002</v>
      </c>
      <c r="K25" s="31">
        <f t="shared" si="27"/>
        <v>3.9576117932716941</v>
      </c>
      <c r="L25" s="31">
        <f t="shared" si="28"/>
        <v>70</v>
      </c>
      <c r="M25" s="31">
        <f t="shared" si="29"/>
        <v>6.666666666666667</v>
      </c>
      <c r="N25" s="31">
        <f t="shared" si="0"/>
        <v>0</v>
      </c>
      <c r="O25" s="32">
        <f t="shared" si="1"/>
        <v>307.85895165105927</v>
      </c>
      <c r="P25" s="53">
        <v>20</v>
      </c>
      <c r="Q25" s="31">
        <f t="shared" si="19"/>
        <v>8.7100000000000009</v>
      </c>
      <c r="R25" s="31">
        <f t="shared" si="30"/>
        <v>174.2000000000001</v>
      </c>
      <c r="S25" s="31">
        <f t="shared" si="31"/>
        <v>74.906000000000049</v>
      </c>
      <c r="T25" s="31">
        <f t="shared" si="2"/>
        <v>20.886945721747892</v>
      </c>
      <c r="U25" s="31">
        <f t="shared" si="20"/>
        <v>70</v>
      </c>
      <c r="V25" s="31">
        <f t="shared" si="3"/>
        <v>6.666666666666667</v>
      </c>
      <c r="W25" s="31">
        <v>0</v>
      </c>
      <c r="X25" s="31">
        <f t="shared" si="4"/>
        <v>447.95049157648879</v>
      </c>
      <c r="Y25" s="36">
        <f t="shared" si="5"/>
        <v>140.09153992542952</v>
      </c>
      <c r="AA25" s="69">
        <v>20</v>
      </c>
      <c r="AB25" s="31">
        <f t="shared" si="6"/>
        <v>9</v>
      </c>
      <c r="AC25" s="203">
        <f t="shared" si="7"/>
        <v>0</v>
      </c>
      <c r="AD25" s="99">
        <f t="shared" si="8"/>
        <v>0.56000000000000005</v>
      </c>
      <c r="AE25" s="99">
        <f t="shared" si="9"/>
        <v>0.44</v>
      </c>
      <c r="AF25" s="188">
        <f>IF(OR(AA25&lt;=$F$18,AA25&lt;=30),EXP(-LN(2)/$D$104)*AF24+((1-EXP(-LN(2)/$D$104))/(LN(2)/$D$104))*$AB25*AC25*0.475*$F$19*44/12,)</f>
        <v>0</v>
      </c>
      <c r="AG25" s="188">
        <f>IF(OR(AA25&lt;=$F$18,AA25&lt;=30),EXP(-LN(2)/$D$106)*AG24+((1-EXP(-LN(2)/$D$106))/(LN(2)/$D$106))*$AB25*AD25*0.475*$F$19*44/12,)</f>
        <v>3.7226940283826728</v>
      </c>
      <c r="AH25" s="188">
        <f>IF(OR(AA25&lt;=$F$18,AA25&lt;=30),EXP(-LN(2)/$D$105)*AH24+((1-EXP(-LN(2)/$D$105))/(LN(2)/$D$105))*$AB25*AE25*0.475*$F$19*44/12,)</f>
        <v>2.5063547030964859</v>
      </c>
      <c r="AI25" s="193">
        <f>IF(OR(AA25&lt;=$F$18,AA25&lt;=30),SUM(AF25:AH25),)</f>
        <v>6.2290487314791587</v>
      </c>
      <c r="AK25" s="69">
        <v>20</v>
      </c>
      <c r="AL25" s="31">
        <f t="shared" si="10"/>
        <v>9</v>
      </c>
      <c r="AM25" s="31">
        <f t="shared" si="11"/>
        <v>0</v>
      </c>
      <c r="AN25" s="31">
        <f t="shared" si="12"/>
        <v>0.56000000000000005</v>
      </c>
      <c r="AO25" s="31">
        <f t="shared" si="13"/>
        <v>0.44</v>
      </c>
      <c r="AP25" s="31">
        <f t="shared" si="14"/>
        <v>0</v>
      </c>
      <c r="AQ25" s="188">
        <f t="shared" si="15"/>
        <v>0</v>
      </c>
      <c r="AR25" s="188">
        <f t="shared" si="16"/>
        <v>5.0400000000000009</v>
      </c>
      <c r="AS25" s="188">
        <f t="shared" si="17"/>
        <v>3.96</v>
      </c>
      <c r="AT25" s="188">
        <f t="shared" si="18"/>
        <v>0</v>
      </c>
      <c r="AU25" s="31"/>
      <c r="AV25" s="31"/>
      <c r="AW25" s="31"/>
      <c r="AX25" s="31"/>
      <c r="AY25" s="167">
        <f>IF(AK25&lt;=$F$18,AL25*G$108+AY24,)</f>
        <v>3.87</v>
      </c>
    </row>
    <row r="26" spans="2:51" x14ac:dyDescent="0.3">
      <c r="B26" s="38">
        <f t="shared" ref="B26:B46" si="38">C25</f>
        <v>20</v>
      </c>
      <c r="C26" s="217">
        <f>B26+1</f>
        <v>21</v>
      </c>
      <c r="D26" s="135">
        <v>125</v>
      </c>
      <c r="E26" s="141">
        <f t="shared" si="36"/>
        <v>1.3</v>
      </c>
      <c r="F26" s="40">
        <f t="shared" si="37"/>
        <v>162.5</v>
      </c>
      <c r="G26" s="142">
        <f>(F26-F25)/(C26-B26)</f>
        <v>-11.700000000000017</v>
      </c>
      <c r="I26" s="53">
        <v>21</v>
      </c>
      <c r="J26" s="31">
        <f t="shared" si="26"/>
        <v>11.970000000000002</v>
      </c>
      <c r="K26" s="31">
        <f t="shared" si="27"/>
        <v>4.1319595009564569</v>
      </c>
      <c r="L26" s="31">
        <f t="shared" si="28"/>
        <v>70</v>
      </c>
      <c r="M26" s="31">
        <f t="shared" si="29"/>
        <v>7</v>
      </c>
      <c r="N26" s="31">
        <f t="shared" si="0"/>
        <v>0</v>
      </c>
      <c r="O26" s="32">
        <f t="shared" si="1"/>
        <v>310.37757946416582</v>
      </c>
      <c r="P26" s="53">
        <v>21</v>
      </c>
      <c r="Q26" s="31">
        <f t="shared" si="19"/>
        <v>-11.700000000000017</v>
      </c>
      <c r="R26" s="31">
        <f t="shared" si="30"/>
        <v>162.50000000000009</v>
      </c>
      <c r="S26" s="31">
        <f t="shared" si="31"/>
        <v>69.875000000000043</v>
      </c>
      <c r="T26" s="31">
        <f t="shared" si="2"/>
        <v>19.642412437538567</v>
      </c>
      <c r="U26" s="31">
        <f t="shared" si="20"/>
        <v>70</v>
      </c>
      <c r="V26" s="31">
        <f t="shared" si="3"/>
        <v>7</v>
      </c>
      <c r="W26" s="31">
        <v>0</v>
      </c>
      <c r="X26" s="31">
        <f t="shared" si="4"/>
        <v>438.24282666204641</v>
      </c>
      <c r="Y26" s="36">
        <f t="shared" si="5"/>
        <v>127.86524719788059</v>
      </c>
      <c r="AA26" s="69">
        <v>21</v>
      </c>
      <c r="AB26" s="31">
        <f t="shared" si="6"/>
        <v>0</v>
      </c>
      <c r="AC26" s="203">
        <f t="shared" si="7"/>
        <v>0</v>
      </c>
      <c r="AD26" s="99">
        <f t="shared" si="8"/>
        <v>0</v>
      </c>
      <c r="AE26" s="99">
        <f t="shared" si="9"/>
        <v>0</v>
      </c>
      <c r="AF26" s="188">
        <f>IF(OR(AA26&lt;=$F$18,AA26&lt;=30),EXP(-LN(2)/$D$104)*AF25+((1-EXP(-LN(2)/$D$104))/(LN(2)/$D$104))*$AB26*AC26*0.475*$F$19*44/12,)</f>
        <v>0</v>
      </c>
      <c r="AG26" s="188">
        <f>IF(OR(AA26&lt;=$F$18,AA26&lt;=30),EXP(-LN(2)/$D$106)*AG25+((1-EXP(-LN(2)/$D$106))/(LN(2)/$D$106))*$AB26*AD26*0.475*$F$19*44/12,)</f>
        <v>3.6208967644085779</v>
      </c>
      <c r="AH26" s="188">
        <f>IF(OR(AA26&lt;=$F$18,AA26&lt;=30),EXP(-LN(2)/$D$105)*AH25+((1-EXP(-LN(2)/$D$105))/(LN(2)/$D$105))*$AB26*AE26*0.475*$F$19*44/12,)</f>
        <v>1.7722604066183212</v>
      </c>
      <c r="AI26" s="193">
        <f>IF(OR(AA26&lt;=$F$18,AA26&lt;=30),SUM(AF26:AH26),)</f>
        <v>5.3931571710268988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88">
        <f t="shared" si="15"/>
        <v>0</v>
      </c>
      <c r="AR26" s="188">
        <f t="shared" si="16"/>
        <v>0</v>
      </c>
      <c r="AS26" s="188">
        <f t="shared" si="17"/>
        <v>0</v>
      </c>
      <c r="AT26" s="188">
        <f t="shared" si="18"/>
        <v>0</v>
      </c>
      <c r="AU26" s="31"/>
      <c r="AV26" s="31"/>
      <c r="AW26" s="31"/>
      <c r="AX26" s="31"/>
      <c r="AY26" s="167">
        <f t="shared" ref="AY26:AY35" si="39">IF(AK26&lt;=$F$18,AL26*G$108+AY25,)</f>
        <v>3.87</v>
      </c>
    </row>
    <row r="27" spans="2:51" x14ac:dyDescent="0.3">
      <c r="B27" s="38">
        <f t="shared" si="38"/>
        <v>21</v>
      </c>
      <c r="C27" s="218">
        <f>C25+5</f>
        <v>25</v>
      </c>
      <c r="D27" s="136">
        <v>220</v>
      </c>
      <c r="E27" s="141">
        <f t="shared" si="36"/>
        <v>1.3</v>
      </c>
      <c r="F27" s="40">
        <f t="shared" si="37"/>
        <v>286</v>
      </c>
      <c r="G27" s="49">
        <f t="shared" ref="G27:G46" si="40">(F27-F26)/(C27-B27)</f>
        <v>30.875</v>
      </c>
      <c r="I27" s="53">
        <v>22</v>
      </c>
      <c r="J27" s="31">
        <f t="shared" si="26"/>
        <v>12.540000000000003</v>
      </c>
      <c r="K27" s="31">
        <f t="shared" si="27"/>
        <v>4.3053431128187816</v>
      </c>
      <c r="L27" s="31">
        <f t="shared" si="28"/>
        <v>70</v>
      </c>
      <c r="M27" s="31">
        <f t="shared" si="29"/>
        <v>7.333333333333333</v>
      </c>
      <c r="N27" s="31">
        <f t="shared" si="0"/>
        <v>0</v>
      </c>
      <c r="O27" s="32">
        <f t="shared" si="1"/>
        <v>312.89452814371492</v>
      </c>
      <c r="P27" s="53">
        <v>22</v>
      </c>
      <c r="Q27" s="31">
        <f t="shared" si="19"/>
        <v>30.875</v>
      </c>
      <c r="R27" s="31">
        <f t="shared" si="30"/>
        <v>193.37500000000009</v>
      </c>
      <c r="S27" s="31">
        <f t="shared" si="31"/>
        <v>83.151250000000033</v>
      </c>
      <c r="T27" s="31">
        <f t="shared" si="2"/>
        <v>22.905940111202597</v>
      </c>
      <c r="U27" s="31">
        <f t="shared" si="20"/>
        <v>70</v>
      </c>
      <c r="V27" s="31">
        <f t="shared" si="3"/>
        <v>7.333333333333333</v>
      </c>
      <c r="W27" s="31">
        <v>0</v>
      </c>
      <c r="X27" s="31">
        <f t="shared" si="4"/>
        <v>468.27182833256683</v>
      </c>
      <c r="Y27" s="36">
        <f t="shared" si="5"/>
        <v>155.3773001888519</v>
      </c>
      <c r="AA27" s="69">
        <v>22</v>
      </c>
      <c r="AB27" s="31">
        <f t="shared" si="6"/>
        <v>0</v>
      </c>
      <c r="AC27" s="203">
        <f t="shared" si="7"/>
        <v>0</v>
      </c>
      <c r="AD27" s="99">
        <f t="shared" si="8"/>
        <v>0</v>
      </c>
      <c r="AE27" s="99">
        <f t="shared" si="9"/>
        <v>0</v>
      </c>
      <c r="AF27" s="188">
        <f t="shared" ref="AF27:AF90" si="41">IF(OR(AA27&lt;=$F$18,AA27&lt;=30),EXP(-LN(2)/$D$104)*AF26+((1-EXP(-LN(2)/$D$104))/(LN(2)/$D$104))*$AB27*AC27*0.475*$F$19*44/12,)</f>
        <v>0</v>
      </c>
      <c r="AG27" s="188">
        <f t="shared" ref="AG27:AG90" si="42">IF(OR(AA27&lt;=$F$18,AA27&lt;=30),EXP(-LN(2)/$D$106)*AG26+((1-EXP(-LN(2)/$D$106))/(LN(2)/$D$106))*$AB27*AD27*0.475*$F$19*44/12,)</f>
        <v>3.52188315197114</v>
      </c>
      <c r="AH27" s="188">
        <f t="shared" ref="AH27:AH90" si="43">IF(OR(AA27&lt;=$F$18,AA27&lt;=30),EXP(-LN(2)/$D$105)*AH26+((1-EXP(-LN(2)/$D$105))/(LN(2)/$D$105))*$AB27*AE27*0.475*$F$19*44/12,)</f>
        <v>1.2531773515482432</v>
      </c>
      <c r="AI27" s="193">
        <f t="shared" ref="AI27:AI90" si="44">IF(OR(AA27&lt;=$F$18,AA27&lt;=30),SUM(AF27:AH27),)</f>
        <v>4.7750605035193834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88">
        <f t="shared" si="15"/>
        <v>0</v>
      </c>
      <c r="AR27" s="188">
        <f t="shared" si="16"/>
        <v>0</v>
      </c>
      <c r="AS27" s="188">
        <f t="shared" si="17"/>
        <v>0</v>
      </c>
      <c r="AT27" s="188">
        <f t="shared" si="18"/>
        <v>0</v>
      </c>
      <c r="AU27" s="31"/>
      <c r="AV27" s="31"/>
      <c r="AW27" s="31"/>
      <c r="AX27" s="31"/>
      <c r="AY27" s="167">
        <f t="shared" si="39"/>
        <v>3.87</v>
      </c>
    </row>
    <row r="28" spans="2:51" x14ac:dyDescent="0.3">
      <c r="B28" s="38">
        <f t="shared" si="38"/>
        <v>25</v>
      </c>
      <c r="C28" s="218">
        <f t="shared" ref="C28:C46" si="45">C26+5</f>
        <v>26</v>
      </c>
      <c r="D28" s="136">
        <v>191</v>
      </c>
      <c r="E28" s="141">
        <f t="shared" si="36"/>
        <v>1.3</v>
      </c>
      <c r="F28" s="40">
        <f t="shared" si="37"/>
        <v>248.3</v>
      </c>
      <c r="G28" s="49">
        <f t="shared" si="40"/>
        <v>-37.699999999999989</v>
      </c>
      <c r="I28" s="53">
        <v>23</v>
      </c>
      <c r="J28" s="31">
        <f t="shared" si="26"/>
        <v>13.110000000000003</v>
      </c>
      <c r="K28" s="31">
        <f t="shared" si="27"/>
        <v>4.4778114575015309</v>
      </c>
      <c r="L28" s="31">
        <f t="shared" si="28"/>
        <v>70</v>
      </c>
      <c r="M28" s="31">
        <f t="shared" si="29"/>
        <v>7.666666666666667</v>
      </c>
      <c r="N28" s="31">
        <f t="shared" si="0"/>
        <v>0</v>
      </c>
      <c r="O28" s="32">
        <f t="shared" si="1"/>
        <v>315.40988273292629</v>
      </c>
      <c r="P28" s="53">
        <v>23</v>
      </c>
      <c r="Q28" s="31">
        <f t="shared" si="19"/>
        <v>30.875</v>
      </c>
      <c r="R28" s="31">
        <f t="shared" si="30"/>
        <v>224.25000000000009</v>
      </c>
      <c r="S28" s="31">
        <f t="shared" si="31"/>
        <v>96.427500000000038</v>
      </c>
      <c r="T28" s="31">
        <f t="shared" si="2"/>
        <v>26.10910510569553</v>
      </c>
      <c r="U28" s="31">
        <f t="shared" si="20"/>
        <v>70</v>
      </c>
      <c r="V28" s="31">
        <f t="shared" si="3"/>
        <v>7.666666666666667</v>
      </c>
      <c r="W28" s="31">
        <v>0</v>
      </c>
      <c r="X28" s="31">
        <f t="shared" si="4"/>
        <v>498.19569833686415</v>
      </c>
      <c r="Y28" s="36">
        <f t="shared" si="5"/>
        <v>182.78581560393786</v>
      </c>
      <c r="AA28" s="69">
        <v>23</v>
      </c>
      <c r="AB28" s="31">
        <f t="shared" si="6"/>
        <v>0</v>
      </c>
      <c r="AC28" s="203">
        <f t="shared" si="7"/>
        <v>0</v>
      </c>
      <c r="AD28" s="99">
        <f t="shared" si="8"/>
        <v>0</v>
      </c>
      <c r="AE28" s="99">
        <f t="shared" si="9"/>
        <v>0</v>
      </c>
      <c r="AF28" s="188">
        <f t="shared" si="41"/>
        <v>0</v>
      </c>
      <c r="AG28" s="188">
        <f t="shared" si="42"/>
        <v>3.4255770719727034</v>
      </c>
      <c r="AH28" s="188">
        <f t="shared" si="43"/>
        <v>0.88613020330916081</v>
      </c>
      <c r="AI28" s="193">
        <f t="shared" si="44"/>
        <v>4.3117072752818641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88">
        <f t="shared" si="15"/>
        <v>0</v>
      </c>
      <c r="AR28" s="188">
        <f t="shared" si="16"/>
        <v>0</v>
      </c>
      <c r="AS28" s="188">
        <f t="shared" si="17"/>
        <v>0</v>
      </c>
      <c r="AT28" s="188">
        <f t="shared" si="18"/>
        <v>0</v>
      </c>
      <c r="AU28" s="31"/>
      <c r="AV28" s="31"/>
      <c r="AW28" s="31"/>
      <c r="AX28" s="31"/>
      <c r="AY28" s="167">
        <f t="shared" si="39"/>
        <v>3.87</v>
      </c>
    </row>
    <row r="29" spans="2:51" x14ac:dyDescent="0.3">
      <c r="B29" s="38">
        <f t="shared" si="38"/>
        <v>26</v>
      </c>
      <c r="C29" s="218">
        <f t="shared" si="45"/>
        <v>30</v>
      </c>
      <c r="D29" s="136">
        <v>291</v>
      </c>
      <c r="E29" s="141">
        <f t="shared" si="36"/>
        <v>1.3</v>
      </c>
      <c r="F29" s="40">
        <f t="shared" si="37"/>
        <v>378.3</v>
      </c>
      <c r="G29" s="49">
        <f t="shared" si="40"/>
        <v>32.5</v>
      </c>
      <c r="I29" s="53">
        <v>24</v>
      </c>
      <c r="J29" s="31">
        <f t="shared" si="26"/>
        <v>13.680000000000003</v>
      </c>
      <c r="K29" s="31">
        <f t="shared" si="27"/>
        <v>4.6494088775688995</v>
      </c>
      <c r="L29" s="31">
        <f t="shared" si="28"/>
        <v>70</v>
      </c>
      <c r="M29" s="31">
        <f t="shared" si="29"/>
        <v>8</v>
      </c>
      <c r="N29" s="31">
        <f t="shared" si="0"/>
        <v>0</v>
      </c>
      <c r="O29" s="32">
        <f t="shared" si="1"/>
        <v>317.92372046176581</v>
      </c>
      <c r="P29" s="53">
        <v>24</v>
      </c>
      <c r="Q29" s="31">
        <f t="shared" si="19"/>
        <v>30.875</v>
      </c>
      <c r="R29" s="31">
        <f t="shared" si="30"/>
        <v>255.12500000000009</v>
      </c>
      <c r="S29" s="31">
        <f t="shared" si="31"/>
        <v>109.70375000000004</v>
      </c>
      <c r="T29" s="31">
        <f t="shared" si="2"/>
        <v>29.261174810426272</v>
      </c>
      <c r="U29" s="31">
        <f t="shared" si="20"/>
        <v>70</v>
      </c>
      <c r="V29" s="31">
        <f t="shared" si="3"/>
        <v>8</v>
      </c>
      <c r="W29" s="31">
        <v>0</v>
      </c>
      <c r="X29" s="31">
        <f t="shared" si="4"/>
        <v>528.03057737815925</v>
      </c>
      <c r="Y29" s="36">
        <f t="shared" si="5"/>
        <v>210.10685691639344</v>
      </c>
      <c r="AA29" s="69">
        <v>24</v>
      </c>
      <c r="AB29" s="31">
        <f t="shared" si="6"/>
        <v>0</v>
      </c>
      <c r="AC29" s="203">
        <f t="shared" si="7"/>
        <v>0</v>
      </c>
      <c r="AD29" s="99">
        <f t="shared" si="8"/>
        <v>0</v>
      </c>
      <c r="AE29" s="99">
        <f t="shared" si="9"/>
        <v>0</v>
      </c>
      <c r="AF29" s="188">
        <f t="shared" si="41"/>
        <v>0</v>
      </c>
      <c r="AG29" s="188">
        <f t="shared" si="42"/>
        <v>3.3319044867963408</v>
      </c>
      <c r="AH29" s="188">
        <f t="shared" si="43"/>
        <v>0.6265886757741217</v>
      </c>
      <c r="AI29" s="193">
        <f t="shared" si="44"/>
        <v>3.9584931625704627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88">
        <f t="shared" si="15"/>
        <v>0</v>
      </c>
      <c r="AR29" s="188">
        <f t="shared" si="16"/>
        <v>0</v>
      </c>
      <c r="AS29" s="188">
        <f t="shared" si="17"/>
        <v>0</v>
      </c>
      <c r="AT29" s="188">
        <f t="shared" si="18"/>
        <v>0</v>
      </c>
      <c r="AU29" s="31"/>
      <c r="AV29" s="31"/>
      <c r="AW29" s="31"/>
      <c r="AX29" s="31"/>
      <c r="AY29" s="167">
        <f t="shared" si="39"/>
        <v>3.87</v>
      </c>
    </row>
    <row r="30" spans="2:51" x14ac:dyDescent="0.3">
      <c r="B30" s="38">
        <f t="shared" si="38"/>
        <v>30</v>
      </c>
      <c r="C30" s="218">
        <f t="shared" si="45"/>
        <v>31</v>
      </c>
      <c r="D30" s="136">
        <v>252</v>
      </c>
      <c r="E30" s="141">
        <f t="shared" si="36"/>
        <v>1.3</v>
      </c>
      <c r="F30" s="40">
        <f t="shared" si="37"/>
        <v>327.60000000000002</v>
      </c>
      <c r="G30" s="49">
        <f t="shared" si="40"/>
        <v>-50.699999999999989</v>
      </c>
      <c r="I30" s="53">
        <v>25</v>
      </c>
      <c r="J30" s="31">
        <f t="shared" si="26"/>
        <v>14.250000000000004</v>
      </c>
      <c r="K30" s="31">
        <f t="shared" si="27"/>
        <v>4.8201758113112367</v>
      </c>
      <c r="L30" s="31">
        <f t="shared" si="28"/>
        <v>70</v>
      </c>
      <c r="M30" s="31">
        <f t="shared" si="29"/>
        <v>8.3333333333333339</v>
      </c>
      <c r="N30" s="31">
        <f t="shared" si="0"/>
        <v>0</v>
      </c>
      <c r="O30" s="32">
        <f t="shared" si="1"/>
        <v>320.43611176025593</v>
      </c>
      <c r="P30" s="53">
        <v>25</v>
      </c>
      <c r="Q30" s="31">
        <f t="shared" si="19"/>
        <v>30.875</v>
      </c>
      <c r="R30" s="31">
        <f t="shared" si="30"/>
        <v>286.00000000000011</v>
      </c>
      <c r="S30" s="31">
        <f t="shared" si="31"/>
        <v>122.98000000000005</v>
      </c>
      <c r="T30" s="31">
        <f t="shared" si="2"/>
        <v>32.369039984453217</v>
      </c>
      <c r="U30" s="31">
        <f t="shared" si="20"/>
        <v>70</v>
      </c>
      <c r="V30" s="31">
        <f t="shared" si="3"/>
        <v>8.3333333333333339</v>
      </c>
      <c r="W30" s="31">
        <v>0</v>
      </c>
      <c r="X30" s="31">
        <f t="shared" si="4"/>
        <v>557.78846686181168</v>
      </c>
      <c r="Y30" s="36">
        <f t="shared" si="5"/>
        <v>237.35235510155576</v>
      </c>
      <c r="AA30" s="69">
        <v>25</v>
      </c>
      <c r="AB30" s="31">
        <f t="shared" si="6"/>
        <v>29</v>
      </c>
      <c r="AC30" s="203">
        <f>IF(AA30&lt;=$F$18,IFERROR(VLOOKUP($AA30,$B$82:$G$94,3,FALSE),0),)*50%</f>
        <v>0</v>
      </c>
      <c r="AD30" s="99">
        <f t="shared" si="8"/>
        <v>0.56000000000000005</v>
      </c>
      <c r="AE30" s="99">
        <f t="shared" si="9"/>
        <v>0.44</v>
      </c>
      <c r="AF30" s="188">
        <f t="shared" si="41"/>
        <v>0</v>
      </c>
      <c r="AG30" s="188">
        <f t="shared" si="42"/>
        <v>15.236140808176263</v>
      </c>
      <c r="AH30" s="188">
        <f t="shared" si="43"/>
        <v>8.5190969227432571</v>
      </c>
      <c r="AI30" s="193">
        <f t="shared" si="44"/>
        <v>23.755237730919518</v>
      </c>
      <c r="AK30" s="69">
        <v>25</v>
      </c>
      <c r="AL30" s="31">
        <f t="shared" si="10"/>
        <v>29</v>
      </c>
      <c r="AM30" s="31">
        <f t="shared" si="11"/>
        <v>0</v>
      </c>
      <c r="AN30" s="31">
        <f t="shared" si="12"/>
        <v>0.56000000000000005</v>
      </c>
      <c r="AO30" s="31">
        <f t="shared" si="13"/>
        <v>0.44</v>
      </c>
      <c r="AP30" s="31">
        <f t="shared" si="14"/>
        <v>0</v>
      </c>
      <c r="AQ30" s="188">
        <f t="shared" si="15"/>
        <v>0</v>
      </c>
      <c r="AR30" s="188">
        <f t="shared" si="16"/>
        <v>16.240000000000002</v>
      </c>
      <c r="AS30" s="188">
        <f t="shared" si="17"/>
        <v>12.76</v>
      </c>
      <c r="AT30" s="188">
        <f t="shared" si="18"/>
        <v>0</v>
      </c>
      <c r="AU30" s="31"/>
      <c r="AV30" s="31"/>
      <c r="AW30" s="31"/>
      <c r="AX30" s="31"/>
      <c r="AY30" s="167">
        <f t="shared" si="39"/>
        <v>16.34</v>
      </c>
    </row>
    <row r="31" spans="2:51" x14ac:dyDescent="0.3">
      <c r="B31" s="38">
        <f t="shared" si="38"/>
        <v>31</v>
      </c>
      <c r="C31" s="218">
        <f t="shared" si="45"/>
        <v>35</v>
      </c>
      <c r="D31" s="136">
        <v>354</v>
      </c>
      <c r="E31" s="141">
        <f t="shared" si="36"/>
        <v>1.3</v>
      </c>
      <c r="F31" s="40">
        <f t="shared" si="37"/>
        <v>460.2</v>
      </c>
      <c r="G31" s="49">
        <f t="shared" si="40"/>
        <v>33.149999999999991</v>
      </c>
      <c r="I31" s="53">
        <v>26</v>
      </c>
      <c r="J31" s="31">
        <f t="shared" si="26"/>
        <v>14.820000000000004</v>
      </c>
      <c r="K31" s="31">
        <f t="shared" si="27"/>
        <v>4.9901492788407484</v>
      </c>
      <c r="L31" s="31">
        <f t="shared" si="28"/>
        <v>70</v>
      </c>
      <c r="M31" s="31">
        <f t="shared" si="29"/>
        <v>8.6666666666666661</v>
      </c>
      <c r="N31" s="31">
        <f t="shared" si="0"/>
        <v>0</v>
      </c>
      <c r="O31" s="32">
        <f t="shared" si="1"/>
        <v>322.94712110509209</v>
      </c>
      <c r="P31" s="53">
        <v>26</v>
      </c>
      <c r="Q31" s="31">
        <f t="shared" si="19"/>
        <v>-37.699999999999989</v>
      </c>
      <c r="R31" s="31">
        <f t="shared" si="30"/>
        <v>248.30000000000013</v>
      </c>
      <c r="S31" s="31">
        <f t="shared" si="31"/>
        <v>106.76900000000005</v>
      </c>
      <c r="T31" s="31">
        <f t="shared" si="2"/>
        <v>28.568419972715517</v>
      </c>
      <c r="U31" s="31">
        <f t="shared" si="20"/>
        <v>70</v>
      </c>
      <c r="V31" s="31">
        <f t="shared" si="3"/>
        <v>8.6666666666666661</v>
      </c>
      <c r="W31" s="31">
        <v>0</v>
      </c>
      <c r="X31" s="31">
        <f t="shared" si="4"/>
        <v>524.15711756359065</v>
      </c>
      <c r="Y31" s="36">
        <f t="shared" si="5"/>
        <v>201.20999645849855</v>
      </c>
      <c r="AA31" s="69">
        <v>26</v>
      </c>
      <c r="AB31" s="31">
        <f t="shared" si="6"/>
        <v>0</v>
      </c>
      <c r="AC31" s="203">
        <f t="shared" ref="AC31:AC94" si="46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88">
        <f t="shared" si="41"/>
        <v>0</v>
      </c>
      <c r="AG31" s="188">
        <f t="shared" si="42"/>
        <v>14.81950773654286</v>
      </c>
      <c r="AH31" s="188">
        <f t="shared" si="43"/>
        <v>6.0239112036572067</v>
      </c>
      <c r="AI31" s="193">
        <f t="shared" si="44"/>
        <v>20.843418940200067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88">
        <f t="shared" si="15"/>
        <v>0</v>
      </c>
      <c r="AR31" s="188">
        <f t="shared" si="16"/>
        <v>0</v>
      </c>
      <c r="AS31" s="188">
        <f t="shared" si="17"/>
        <v>0</v>
      </c>
      <c r="AT31" s="188">
        <f t="shared" si="18"/>
        <v>0</v>
      </c>
      <c r="AU31" s="31"/>
      <c r="AV31" s="31"/>
      <c r="AW31" s="31"/>
      <c r="AX31" s="31"/>
      <c r="AY31" s="167">
        <f t="shared" si="39"/>
        <v>16.34</v>
      </c>
    </row>
    <row r="32" spans="2:51" x14ac:dyDescent="0.3">
      <c r="B32" s="38">
        <f t="shared" si="38"/>
        <v>35</v>
      </c>
      <c r="C32" s="218">
        <f t="shared" si="45"/>
        <v>36</v>
      </c>
      <c r="D32" s="136">
        <v>308</v>
      </c>
      <c r="E32" s="141">
        <f t="shared" si="36"/>
        <v>1.3</v>
      </c>
      <c r="F32" s="40">
        <f t="shared" si="37"/>
        <v>400.40000000000003</v>
      </c>
      <c r="G32" s="49">
        <f t="shared" si="40"/>
        <v>-59.799999999999955</v>
      </c>
      <c r="I32" s="53">
        <v>27</v>
      </c>
      <c r="J32" s="31">
        <f t="shared" si="26"/>
        <v>15.390000000000004</v>
      </c>
      <c r="K32" s="31">
        <f t="shared" si="27"/>
        <v>5.1593632912998046</v>
      </c>
      <c r="L32" s="31">
        <f t="shared" si="28"/>
        <v>70</v>
      </c>
      <c r="M32" s="31">
        <f t="shared" si="29"/>
        <v>9</v>
      </c>
      <c r="N32" s="31">
        <f t="shared" si="0"/>
        <v>0</v>
      </c>
      <c r="O32" s="32">
        <f t="shared" si="1"/>
        <v>325.45680773234716</v>
      </c>
      <c r="P32" s="53">
        <v>27</v>
      </c>
      <c r="Q32" s="31">
        <f t="shared" si="19"/>
        <v>32.5</v>
      </c>
      <c r="R32" s="31">
        <f t="shared" si="30"/>
        <v>280.80000000000013</v>
      </c>
      <c r="S32" s="31">
        <f t="shared" si="31"/>
        <v>120.74400000000006</v>
      </c>
      <c r="T32" s="31">
        <f t="shared" si="2"/>
        <v>31.848462605207835</v>
      </c>
      <c r="U32" s="31">
        <f t="shared" si="20"/>
        <v>70</v>
      </c>
      <c r="V32" s="31">
        <f t="shared" si="3"/>
        <v>9</v>
      </c>
      <c r="W32" s="31">
        <v>0</v>
      </c>
      <c r="X32" s="31">
        <f t="shared" si="4"/>
        <v>555.4318723707371</v>
      </c>
      <c r="Y32" s="36">
        <f t="shared" si="5"/>
        <v>229.97506463838994</v>
      </c>
      <c r="AA32" s="69">
        <v>27</v>
      </c>
      <c r="AB32" s="31">
        <f t="shared" si="6"/>
        <v>0</v>
      </c>
      <c r="AC32" s="203">
        <f t="shared" si="46"/>
        <v>0</v>
      </c>
      <c r="AD32" s="99">
        <f t="shared" si="8"/>
        <v>0</v>
      </c>
      <c r="AE32" s="99">
        <f t="shared" si="9"/>
        <v>0</v>
      </c>
      <c r="AF32" s="188">
        <f t="shared" si="41"/>
        <v>0</v>
      </c>
      <c r="AG32" s="188">
        <f t="shared" si="42"/>
        <v>14.414267518163054</v>
      </c>
      <c r="AH32" s="188">
        <f t="shared" si="43"/>
        <v>4.2595484613716286</v>
      </c>
      <c r="AI32" s="193">
        <f t="shared" si="44"/>
        <v>18.673815979534684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88">
        <f t="shared" si="15"/>
        <v>0</v>
      </c>
      <c r="AR32" s="188">
        <f t="shared" si="16"/>
        <v>0</v>
      </c>
      <c r="AS32" s="188">
        <f t="shared" si="17"/>
        <v>0</v>
      </c>
      <c r="AT32" s="188">
        <f t="shared" si="18"/>
        <v>0</v>
      </c>
      <c r="AU32" s="31"/>
      <c r="AV32" s="31"/>
      <c r="AW32" s="31"/>
      <c r="AX32" s="31"/>
      <c r="AY32" s="167">
        <f t="shared" si="39"/>
        <v>16.34</v>
      </c>
    </row>
    <row r="33" spans="2:51" x14ac:dyDescent="0.3">
      <c r="B33" s="38">
        <f t="shared" si="38"/>
        <v>36</v>
      </c>
      <c r="C33" s="218">
        <f t="shared" si="45"/>
        <v>40</v>
      </c>
      <c r="D33" s="136">
        <v>409</v>
      </c>
      <c r="E33" s="141">
        <f t="shared" si="36"/>
        <v>1.3</v>
      </c>
      <c r="F33" s="40">
        <f t="shared" si="37"/>
        <v>531.70000000000005</v>
      </c>
      <c r="G33" s="49">
        <f t="shared" si="40"/>
        <v>32.825000000000003</v>
      </c>
      <c r="I33" s="53">
        <v>28</v>
      </c>
      <c r="J33" s="31">
        <f t="shared" si="26"/>
        <v>15.960000000000004</v>
      </c>
      <c r="K33" s="31">
        <f t="shared" si="27"/>
        <v>5.3278491977415401</v>
      </c>
      <c r="L33" s="31">
        <f t="shared" si="28"/>
        <v>70</v>
      </c>
      <c r="M33" s="31">
        <f t="shared" si="29"/>
        <v>9.3333333333333339</v>
      </c>
      <c r="N33" s="31">
        <f t="shared" si="0"/>
        <v>0</v>
      </c>
      <c r="O33" s="32">
        <f t="shared" si="1"/>
        <v>327.96522624162202</v>
      </c>
      <c r="P33" s="53">
        <v>28</v>
      </c>
      <c r="Q33" s="31">
        <f t="shared" si="19"/>
        <v>32.5</v>
      </c>
      <c r="R33" s="31">
        <f t="shared" si="30"/>
        <v>313.30000000000013</v>
      </c>
      <c r="S33" s="31">
        <f t="shared" si="31"/>
        <v>134.71900000000005</v>
      </c>
      <c r="T33" s="31">
        <f t="shared" si="2"/>
        <v>35.084508522213049</v>
      </c>
      <c r="U33" s="31">
        <f t="shared" si="20"/>
        <v>70</v>
      </c>
      <c r="V33" s="31">
        <f t="shared" si="3"/>
        <v>9.3333333333333339</v>
      </c>
      <c r="W33" s="31">
        <v>0</v>
      </c>
      <c r="X33" s="31">
        <f t="shared" si="4"/>
        <v>586.62999956507667</v>
      </c>
      <c r="Y33" s="36">
        <f t="shared" si="5"/>
        <v>258.66477332345465</v>
      </c>
      <c r="AA33" s="69">
        <v>28</v>
      </c>
      <c r="AB33" s="31">
        <f t="shared" si="6"/>
        <v>0</v>
      </c>
      <c r="AC33" s="203">
        <f t="shared" si="46"/>
        <v>0</v>
      </c>
      <c r="AD33" s="99">
        <f t="shared" si="8"/>
        <v>0</v>
      </c>
      <c r="AE33" s="99">
        <f t="shared" si="9"/>
        <v>0</v>
      </c>
      <c r="AF33" s="188">
        <f t="shared" si="41"/>
        <v>0</v>
      </c>
      <c r="AG33" s="188">
        <f t="shared" si="42"/>
        <v>14.020108614865501</v>
      </c>
      <c r="AH33" s="188">
        <f t="shared" si="43"/>
        <v>3.0119556018286033</v>
      </c>
      <c r="AI33" s="193">
        <f t="shared" si="44"/>
        <v>17.032064216694103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88">
        <f t="shared" si="15"/>
        <v>0</v>
      </c>
      <c r="AR33" s="188">
        <f t="shared" si="16"/>
        <v>0</v>
      </c>
      <c r="AS33" s="188">
        <f t="shared" si="17"/>
        <v>0</v>
      </c>
      <c r="AT33" s="188">
        <f t="shared" si="18"/>
        <v>0</v>
      </c>
      <c r="AU33" s="31"/>
      <c r="AV33" s="31"/>
      <c r="AW33" s="31"/>
      <c r="AX33" s="31"/>
      <c r="AY33" s="167">
        <f t="shared" si="39"/>
        <v>16.34</v>
      </c>
    </row>
    <row r="34" spans="2:51" ht="15" thickBot="1" x14ac:dyDescent="0.35">
      <c r="B34" s="38">
        <f t="shared" si="38"/>
        <v>40</v>
      </c>
      <c r="C34" s="218">
        <f t="shared" si="45"/>
        <v>41</v>
      </c>
      <c r="D34" s="136">
        <v>360</v>
      </c>
      <c r="E34" s="141">
        <f t="shared" si="36"/>
        <v>1.3</v>
      </c>
      <c r="F34" s="40">
        <f t="shared" si="37"/>
        <v>468</v>
      </c>
      <c r="G34" s="49">
        <f t="shared" si="40"/>
        <v>-63.700000000000045</v>
      </c>
      <c r="I34" s="53">
        <v>29</v>
      </c>
      <c r="J34" s="31">
        <f t="shared" si="26"/>
        <v>16.530000000000005</v>
      </c>
      <c r="K34" s="31">
        <f t="shared" si="27"/>
        <v>5.4956359810635664</v>
      </c>
      <c r="L34" s="31">
        <f t="shared" si="28"/>
        <v>70</v>
      </c>
      <c r="M34" s="31">
        <f t="shared" si="29"/>
        <v>9.6666666666666661</v>
      </c>
      <c r="N34" s="31">
        <f t="shared" si="0"/>
        <v>0</v>
      </c>
      <c r="O34" s="32">
        <f t="shared" si="1"/>
        <v>330.47242711146356</v>
      </c>
      <c r="P34" s="53">
        <v>29</v>
      </c>
      <c r="Q34" s="33">
        <f t="shared" si="19"/>
        <v>32.5</v>
      </c>
      <c r="R34" s="31">
        <f t="shared" si="30"/>
        <v>345.80000000000013</v>
      </c>
      <c r="S34" s="31">
        <f t="shared" si="31"/>
        <v>148.69400000000005</v>
      </c>
      <c r="T34" s="31">
        <f t="shared" si="2"/>
        <v>38.281641551494822</v>
      </c>
      <c r="U34" s="31">
        <f t="shared" si="20"/>
        <v>70</v>
      </c>
      <c r="V34" s="31">
        <f t="shared" si="3"/>
        <v>9.6666666666666661</v>
      </c>
      <c r="W34" s="31">
        <v>0</v>
      </c>
      <c r="X34" s="31">
        <f t="shared" si="4"/>
        <v>617.76035347996469</v>
      </c>
      <c r="Y34" s="36">
        <f t="shared" si="5"/>
        <v>287.28792636850113</v>
      </c>
      <c r="AA34" s="69">
        <v>29</v>
      </c>
      <c r="AB34" s="143">
        <f t="shared" si="6"/>
        <v>0</v>
      </c>
      <c r="AC34" s="203">
        <f t="shared" si="46"/>
        <v>0</v>
      </c>
      <c r="AD34" s="100">
        <f t="shared" si="8"/>
        <v>0</v>
      </c>
      <c r="AE34" s="100">
        <f t="shared" si="9"/>
        <v>0</v>
      </c>
      <c r="AF34" s="190">
        <f t="shared" si="41"/>
        <v>0</v>
      </c>
      <c r="AG34" s="190">
        <f t="shared" si="42"/>
        <v>13.636728007506536</v>
      </c>
      <c r="AH34" s="188">
        <f t="shared" si="43"/>
        <v>2.1297742306858143</v>
      </c>
      <c r="AI34" s="193">
        <f>IF(OR(AA34&lt;=$F$18,AA34&lt;=30),SUM(AF34:AH34),)</f>
        <v>15.76650223819235</v>
      </c>
      <c r="AK34" s="69">
        <v>29</v>
      </c>
      <c r="AL34" s="143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88">
        <f t="shared" si="15"/>
        <v>0</v>
      </c>
      <c r="AR34" s="188">
        <f t="shared" si="16"/>
        <v>0</v>
      </c>
      <c r="AS34" s="188">
        <f t="shared" si="17"/>
        <v>0</v>
      </c>
      <c r="AT34" s="188">
        <f t="shared" si="18"/>
        <v>0</v>
      </c>
      <c r="AU34" s="31"/>
      <c r="AV34" s="31"/>
      <c r="AW34" s="31"/>
      <c r="AX34" s="31"/>
      <c r="AY34" s="167">
        <f t="shared" si="39"/>
        <v>16.34</v>
      </c>
    </row>
    <row r="35" spans="2:51" ht="15" thickBot="1" x14ac:dyDescent="0.35">
      <c r="B35" s="38">
        <f t="shared" si="38"/>
        <v>41</v>
      </c>
      <c r="C35" s="218">
        <f t="shared" si="45"/>
        <v>45</v>
      </c>
      <c r="D35" s="136">
        <v>459</v>
      </c>
      <c r="E35" s="141">
        <f t="shared" si="36"/>
        <v>1.3</v>
      </c>
      <c r="F35" s="40">
        <f t="shared" si="37"/>
        <v>596.70000000000005</v>
      </c>
      <c r="G35" s="49">
        <f t="shared" si="40"/>
        <v>32.175000000000011</v>
      </c>
      <c r="I35" s="85">
        <v>30</v>
      </c>
      <c r="J35" s="163">
        <f>IF($I35&lt;=$F$10,IF(AND(D8=B100,F12=C194),($F$11*$F$13+J34*50%),$F$11*$F$13+J34),)</f>
        <v>17.100000000000005</v>
      </c>
      <c r="K35" s="51">
        <f t="shared" si="27"/>
        <v>5.6627505119764514</v>
      </c>
      <c r="L35" s="51">
        <f t="shared" si="28"/>
        <v>70</v>
      </c>
      <c r="M35" s="51">
        <f t="shared" si="29"/>
        <v>10</v>
      </c>
      <c r="N35" s="52">
        <f t="shared" si="0"/>
        <v>0</v>
      </c>
      <c r="O35" s="67">
        <f t="shared" si="1"/>
        <v>332.97845714169233</v>
      </c>
      <c r="P35" s="85">
        <v>30</v>
      </c>
      <c r="Q35" s="51">
        <f t="shared" si="19"/>
        <v>32.5</v>
      </c>
      <c r="R35" s="52">
        <f t="shared" si="30"/>
        <v>378.30000000000013</v>
      </c>
      <c r="S35" s="51">
        <f t="shared" si="31"/>
        <v>162.66900000000004</v>
      </c>
      <c r="T35" s="52">
        <f t="shared" si="2"/>
        <v>41.443934951805481</v>
      </c>
      <c r="U35" s="52">
        <f t="shared" si="20"/>
        <v>70</v>
      </c>
      <c r="V35" s="51">
        <f t="shared" si="3"/>
        <v>10</v>
      </c>
      <c r="W35" s="52">
        <v>0</v>
      </c>
      <c r="X35" s="67">
        <f t="shared" si="4"/>
        <v>648.8300283743946</v>
      </c>
      <c r="Y35" s="63">
        <f t="shared" si="5"/>
        <v>315.85157123270227</v>
      </c>
      <c r="AA35" s="71">
        <v>30</v>
      </c>
      <c r="AB35" s="143">
        <f t="shared" si="6"/>
        <v>39</v>
      </c>
      <c r="AC35" s="203">
        <f t="shared" si="46"/>
        <v>0</v>
      </c>
      <c r="AD35" s="100">
        <f t="shared" si="8"/>
        <v>0.56000000000000005</v>
      </c>
      <c r="AE35" s="100">
        <f t="shared" si="9"/>
        <v>0.44</v>
      </c>
      <c r="AF35" s="194">
        <f t="shared" si="41"/>
        <v>0</v>
      </c>
      <c r="AG35" s="189">
        <f t="shared" si="42"/>
        <v>29.395505086008491</v>
      </c>
      <c r="AH35" s="195">
        <f t="shared" si="43"/>
        <v>12.366848180999076</v>
      </c>
      <c r="AI35" s="196">
        <f t="shared" si="44"/>
        <v>41.762353267007569</v>
      </c>
      <c r="AK35" s="71">
        <v>30</v>
      </c>
      <c r="AL35" s="143">
        <f t="shared" si="10"/>
        <v>39</v>
      </c>
      <c r="AM35" s="33">
        <f t="shared" si="11"/>
        <v>0</v>
      </c>
      <c r="AN35" s="33">
        <f t="shared" si="12"/>
        <v>0.56000000000000005</v>
      </c>
      <c r="AO35" s="33">
        <f t="shared" si="13"/>
        <v>0.44</v>
      </c>
      <c r="AP35" s="33">
        <f t="shared" si="14"/>
        <v>0</v>
      </c>
      <c r="AQ35" s="189">
        <f t="shared" si="15"/>
        <v>0</v>
      </c>
      <c r="AR35" s="189">
        <f t="shared" si="15"/>
        <v>21.840000000000003</v>
      </c>
      <c r="AS35" s="189">
        <f t="shared" si="15"/>
        <v>17.16</v>
      </c>
      <c r="AT35" s="189">
        <f t="shared" si="15"/>
        <v>0</v>
      </c>
      <c r="AU35" s="51"/>
      <c r="AV35" s="51"/>
      <c r="AW35" s="51"/>
      <c r="AX35" s="51"/>
      <c r="AY35" s="169">
        <f t="shared" si="39"/>
        <v>33.11</v>
      </c>
    </row>
    <row r="36" spans="2:51" x14ac:dyDescent="0.3">
      <c r="B36" s="38">
        <f t="shared" si="38"/>
        <v>45</v>
      </c>
      <c r="C36" s="218">
        <f t="shared" si="45"/>
        <v>46</v>
      </c>
      <c r="D36" s="136">
        <v>409</v>
      </c>
      <c r="E36" s="141">
        <f t="shared" si="36"/>
        <v>1.3</v>
      </c>
      <c r="F36" s="40">
        <f t="shared" si="37"/>
        <v>531.70000000000005</v>
      </c>
      <c r="G36" s="49">
        <f t="shared" si="40"/>
        <v>-65</v>
      </c>
      <c r="I36" s="53">
        <v>31</v>
      </c>
      <c r="J36" s="31">
        <f t="shared" si="26"/>
        <v>17.670000000000005</v>
      </c>
      <c r="K36" s="31">
        <f t="shared" si="27"/>
        <v>5.8292177681585073</v>
      </c>
      <c r="L36" s="31">
        <f t="shared" si="28"/>
        <v>70</v>
      </c>
      <c r="M36" s="31">
        <f t="shared" si="29"/>
        <v>10</v>
      </c>
      <c r="N36" s="31">
        <f t="shared" si="0"/>
        <v>0</v>
      </c>
      <c r="O36" s="32">
        <f t="shared" si="1"/>
        <v>334.2611376128761</v>
      </c>
      <c r="P36" s="53">
        <v>31</v>
      </c>
      <c r="Q36" s="31">
        <f t="shared" si="19"/>
        <v>-50.699999999999989</v>
      </c>
      <c r="R36" s="31">
        <f t="shared" si="30"/>
        <v>327.60000000000014</v>
      </c>
      <c r="S36" s="31">
        <f t="shared" si="31"/>
        <v>140.86800000000005</v>
      </c>
      <c r="T36" s="31">
        <f t="shared" si="2"/>
        <v>36.495780519346958</v>
      </c>
      <c r="U36" s="31">
        <f t="shared" si="20"/>
        <v>70</v>
      </c>
      <c r="V36" s="31">
        <f t="shared" si="3"/>
        <v>10</v>
      </c>
      <c r="W36" s="31">
        <v>0</v>
      </c>
      <c r="X36" s="31">
        <f t="shared" si="4"/>
        <v>602.24191773786276</v>
      </c>
      <c r="Y36" s="36">
        <f t="shared" si="5"/>
        <v>267.98078012498667</v>
      </c>
      <c r="AA36" s="69">
        <v>31</v>
      </c>
      <c r="AB36" s="31">
        <f t="shared" si="6"/>
        <v>0</v>
      </c>
      <c r="AC36" s="203">
        <f t="shared" si="46"/>
        <v>0</v>
      </c>
      <c r="AD36" s="99">
        <f t="shared" si="8"/>
        <v>0</v>
      </c>
      <c r="AE36" s="99">
        <f t="shared" si="9"/>
        <v>0</v>
      </c>
      <c r="AF36" s="188">
        <f t="shared" si="41"/>
        <v>0</v>
      </c>
      <c r="AG36" s="188">
        <f t="shared" si="42"/>
        <v>28.591683453589162</v>
      </c>
      <c r="AH36" s="188">
        <f t="shared" si="43"/>
        <v>8.7446822106889677</v>
      </c>
      <c r="AI36" s="193">
        <f t="shared" si="44"/>
        <v>37.336365664278134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88">
        <f t="shared" ref="AQ36:AT99" si="47">IF($AK36&lt;=$F$18,$AL36*AM36,)</f>
        <v>0</v>
      </c>
      <c r="AR36" s="188">
        <f t="shared" si="47"/>
        <v>0</v>
      </c>
      <c r="AS36" s="188">
        <f t="shared" si="47"/>
        <v>0</v>
      </c>
      <c r="AT36" s="188">
        <f t="shared" si="47"/>
        <v>0</v>
      </c>
      <c r="AU36" s="31"/>
      <c r="AV36" s="31"/>
      <c r="AW36" s="31"/>
      <c r="AX36" s="31"/>
      <c r="AY36" s="74"/>
    </row>
    <row r="37" spans="2:51" x14ac:dyDescent="0.3">
      <c r="B37" s="38">
        <f t="shared" si="38"/>
        <v>46</v>
      </c>
      <c r="C37" s="218">
        <f t="shared" si="45"/>
        <v>50</v>
      </c>
      <c r="D37" s="136">
        <v>505</v>
      </c>
      <c r="E37" s="141">
        <f t="shared" si="36"/>
        <v>1.3</v>
      </c>
      <c r="F37" s="40">
        <f t="shared" si="37"/>
        <v>656.5</v>
      </c>
      <c r="G37" s="49">
        <f t="shared" si="40"/>
        <v>31.199999999999989</v>
      </c>
      <c r="I37" s="53">
        <v>32</v>
      </c>
      <c r="J37" s="31">
        <f t="shared" si="26"/>
        <v>18.240000000000006</v>
      </c>
      <c r="K37" s="31">
        <f t="shared" si="27"/>
        <v>5.9950610243381712</v>
      </c>
      <c r="L37" s="31">
        <f t="shared" si="28"/>
        <v>70</v>
      </c>
      <c r="M37" s="31">
        <f t="shared" si="29"/>
        <v>10</v>
      </c>
      <c r="N37" s="31">
        <f t="shared" si="0"/>
        <v>0</v>
      </c>
      <c r="O37" s="32">
        <f t="shared" si="1"/>
        <v>335.54273128405566</v>
      </c>
      <c r="P37" s="53">
        <v>32</v>
      </c>
      <c r="Q37" s="31">
        <f t="shared" si="19"/>
        <v>33.149999999999991</v>
      </c>
      <c r="R37" s="31">
        <f t="shared" si="30"/>
        <v>360.75000000000011</v>
      </c>
      <c r="S37" s="31">
        <f t="shared" si="31"/>
        <v>155.12250000000006</v>
      </c>
      <c r="T37" s="31">
        <f t="shared" si="2"/>
        <v>39.74040731368607</v>
      </c>
      <c r="U37" s="31">
        <f t="shared" si="20"/>
        <v>70</v>
      </c>
      <c r="V37" s="31">
        <f t="shared" si="3"/>
        <v>10</v>
      </c>
      <c r="W37" s="31">
        <v>0</v>
      </c>
      <c r="X37" s="31">
        <f t="shared" si="4"/>
        <v>632.71956357133672</v>
      </c>
      <c r="Y37" s="36">
        <f t="shared" si="5"/>
        <v>297.17683228728106</v>
      </c>
      <c r="AA37" s="69">
        <v>32</v>
      </c>
      <c r="AB37" s="31">
        <f t="shared" si="6"/>
        <v>0</v>
      </c>
      <c r="AC37" s="203">
        <f t="shared" si="46"/>
        <v>0</v>
      </c>
      <c r="AD37" s="99">
        <f t="shared" si="8"/>
        <v>0</v>
      </c>
      <c r="AE37" s="99">
        <f t="shared" si="9"/>
        <v>0</v>
      </c>
      <c r="AF37" s="188">
        <f t="shared" si="41"/>
        <v>0</v>
      </c>
      <c r="AG37" s="188">
        <f t="shared" si="42"/>
        <v>27.809842365979481</v>
      </c>
      <c r="AH37" s="188">
        <f t="shared" si="43"/>
        <v>6.183424090499539</v>
      </c>
      <c r="AI37" s="193">
        <f t="shared" si="44"/>
        <v>33.99326645647902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88">
        <f t="shared" si="47"/>
        <v>0</v>
      </c>
      <c r="AR37" s="188">
        <f t="shared" si="47"/>
        <v>0</v>
      </c>
      <c r="AS37" s="188">
        <f t="shared" si="47"/>
        <v>0</v>
      </c>
      <c r="AT37" s="188">
        <f t="shared" si="47"/>
        <v>0</v>
      </c>
      <c r="AU37" s="31"/>
      <c r="AV37" s="31"/>
      <c r="AW37" s="31"/>
      <c r="AX37" s="31"/>
      <c r="AY37" s="74"/>
    </row>
    <row r="38" spans="2:51" x14ac:dyDescent="0.3">
      <c r="B38" s="38">
        <f t="shared" si="38"/>
        <v>50</v>
      </c>
      <c r="C38" s="218">
        <f t="shared" si="45"/>
        <v>51</v>
      </c>
      <c r="D38" s="136">
        <v>454</v>
      </c>
      <c r="E38" s="141">
        <f t="shared" si="36"/>
        <v>1.3</v>
      </c>
      <c r="F38" s="40">
        <f t="shared" si="37"/>
        <v>590.20000000000005</v>
      </c>
      <c r="G38" s="49">
        <f t="shared" si="40"/>
        <v>-66.299999999999955</v>
      </c>
      <c r="I38" s="53">
        <v>33</v>
      </c>
      <c r="J38" s="31">
        <f t="shared" si="26"/>
        <v>18.810000000000006</v>
      </c>
      <c r="K38" s="31">
        <f t="shared" si="27"/>
        <v>6.1603020179486103</v>
      </c>
      <c r="L38" s="31">
        <f t="shared" si="28"/>
        <v>70</v>
      </c>
      <c r="M38" s="31">
        <f t="shared" si="29"/>
        <v>10</v>
      </c>
      <c r="N38" s="31">
        <f t="shared" si="0"/>
        <v>0</v>
      </c>
      <c r="O38" s="32">
        <f t="shared" si="1"/>
        <v>336.82327601459383</v>
      </c>
      <c r="P38" s="53">
        <v>33</v>
      </c>
      <c r="Q38" s="31">
        <f t="shared" si="19"/>
        <v>33.149999999999991</v>
      </c>
      <c r="R38" s="31">
        <f t="shared" si="30"/>
        <v>393.90000000000009</v>
      </c>
      <c r="S38" s="31">
        <f t="shared" si="31"/>
        <v>169.37700000000004</v>
      </c>
      <c r="T38" s="31">
        <f t="shared" si="2"/>
        <v>42.950462509094685</v>
      </c>
      <c r="U38" s="31">
        <f t="shared" si="20"/>
        <v>70</v>
      </c>
      <c r="V38" s="31">
        <f t="shared" si="3"/>
        <v>10</v>
      </c>
      <c r="W38" s="31">
        <v>0</v>
      </c>
      <c r="X38" s="31">
        <f t="shared" si="4"/>
        <v>663.13699720334</v>
      </c>
      <c r="Y38" s="36">
        <f t="shared" si="5"/>
        <v>326.31372118874617</v>
      </c>
      <c r="AA38" s="69">
        <v>33</v>
      </c>
      <c r="AB38" s="31">
        <f t="shared" si="6"/>
        <v>0</v>
      </c>
      <c r="AC38" s="203">
        <f t="shared" si="46"/>
        <v>0</v>
      </c>
      <c r="AD38" s="99">
        <f t="shared" si="8"/>
        <v>0</v>
      </c>
      <c r="AE38" s="99">
        <f t="shared" si="9"/>
        <v>0</v>
      </c>
      <c r="AF38" s="188">
        <f t="shared" si="41"/>
        <v>0</v>
      </c>
      <c r="AG38" s="188">
        <f t="shared" si="42"/>
        <v>27.049380764025724</v>
      </c>
      <c r="AH38" s="188">
        <f t="shared" si="43"/>
        <v>4.3723411053444847</v>
      </c>
      <c r="AI38" s="193">
        <f t="shared" si="44"/>
        <v>31.421721869370209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88">
        <f t="shared" si="47"/>
        <v>0</v>
      </c>
      <c r="AR38" s="188">
        <f t="shared" si="47"/>
        <v>0</v>
      </c>
      <c r="AS38" s="188">
        <f t="shared" si="47"/>
        <v>0</v>
      </c>
      <c r="AT38" s="188">
        <f t="shared" si="47"/>
        <v>0</v>
      </c>
      <c r="AU38" s="31"/>
      <c r="AV38" s="31"/>
      <c r="AW38" s="31"/>
      <c r="AX38" s="31"/>
      <c r="AY38" s="74"/>
    </row>
    <row r="39" spans="2:51" x14ac:dyDescent="0.3">
      <c r="B39" s="38">
        <f t="shared" si="38"/>
        <v>51</v>
      </c>
      <c r="C39" s="218">
        <f t="shared" si="45"/>
        <v>55</v>
      </c>
      <c r="D39" s="136">
        <v>546</v>
      </c>
      <c r="E39" s="141">
        <f t="shared" si="36"/>
        <v>1.3</v>
      </c>
      <c r="F39" s="40">
        <f t="shared" si="37"/>
        <v>709.80000000000007</v>
      </c>
      <c r="G39" s="49">
        <f t="shared" si="40"/>
        <v>29.900000000000006</v>
      </c>
      <c r="I39" s="53">
        <v>34</v>
      </c>
      <c r="J39" s="31">
        <f t="shared" si="26"/>
        <v>19.380000000000006</v>
      </c>
      <c r="K39" s="31">
        <f t="shared" si="27"/>
        <v>6.3249610941388408</v>
      </c>
      <c r="L39" s="31">
        <f t="shared" si="28"/>
        <v>70</v>
      </c>
      <c r="M39" s="31">
        <f t="shared" si="29"/>
        <v>10</v>
      </c>
      <c r="N39" s="31">
        <f t="shared" si="0"/>
        <v>0</v>
      </c>
      <c r="O39" s="32">
        <f t="shared" si="1"/>
        <v>338.10280723895852</v>
      </c>
      <c r="P39" s="53">
        <v>34</v>
      </c>
      <c r="Q39" s="31">
        <f t="shared" si="19"/>
        <v>33.149999999999991</v>
      </c>
      <c r="R39" s="31">
        <f t="shared" si="30"/>
        <v>427.05000000000007</v>
      </c>
      <c r="S39" s="31">
        <f t="shared" si="31"/>
        <v>183.63150000000002</v>
      </c>
      <c r="T39" s="31">
        <f t="shared" si="2"/>
        <v>46.129186384305839</v>
      </c>
      <c r="U39" s="31">
        <f t="shared" si="20"/>
        <v>70</v>
      </c>
      <c r="V39" s="31">
        <f t="shared" si="3"/>
        <v>10</v>
      </c>
      <c r="W39" s="31">
        <v>0</v>
      </c>
      <c r="X39" s="31">
        <f t="shared" si="4"/>
        <v>693.49986211933276</v>
      </c>
      <c r="Y39" s="36">
        <f t="shared" si="5"/>
        <v>355.39705488037424</v>
      </c>
      <c r="AA39" s="69">
        <v>34</v>
      </c>
      <c r="AB39" s="31">
        <f t="shared" si="6"/>
        <v>0</v>
      </c>
      <c r="AC39" s="203">
        <f t="shared" si="46"/>
        <v>0</v>
      </c>
      <c r="AD39" s="99">
        <f t="shared" si="8"/>
        <v>0</v>
      </c>
      <c r="AE39" s="99">
        <f t="shared" si="9"/>
        <v>0</v>
      </c>
      <c r="AF39" s="188">
        <f t="shared" si="41"/>
        <v>0</v>
      </c>
      <c r="AG39" s="188">
        <f t="shared" si="42"/>
        <v>26.309714024568329</v>
      </c>
      <c r="AH39" s="188">
        <f t="shared" si="43"/>
        <v>3.0917120452497699</v>
      </c>
      <c r="AI39" s="193">
        <f t="shared" si="44"/>
        <v>29.4014260698181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88">
        <f t="shared" si="47"/>
        <v>0</v>
      </c>
      <c r="AR39" s="188">
        <f t="shared" si="47"/>
        <v>0</v>
      </c>
      <c r="AS39" s="188">
        <f t="shared" si="47"/>
        <v>0</v>
      </c>
      <c r="AT39" s="188">
        <f t="shared" si="47"/>
        <v>0</v>
      </c>
      <c r="AU39" s="31"/>
      <c r="AV39" s="31"/>
      <c r="AW39" s="31"/>
      <c r="AX39" s="31"/>
      <c r="AY39" s="74"/>
    </row>
    <row r="40" spans="2:51" x14ac:dyDescent="0.3">
      <c r="B40" s="38">
        <f t="shared" si="38"/>
        <v>55</v>
      </c>
      <c r="C40" s="218">
        <f t="shared" si="45"/>
        <v>56</v>
      </c>
      <c r="D40" s="136">
        <v>497</v>
      </c>
      <c r="E40" s="141">
        <f t="shared" si="36"/>
        <v>1.3</v>
      </c>
      <c r="F40" s="40">
        <f t="shared" si="37"/>
        <v>646.1</v>
      </c>
      <c r="G40" s="49">
        <f t="shared" si="40"/>
        <v>-63.700000000000045</v>
      </c>
      <c r="I40" s="53">
        <v>35</v>
      </c>
      <c r="J40" s="31">
        <f t="shared" si="26"/>
        <v>19.950000000000006</v>
      </c>
      <c r="K40" s="31">
        <f t="shared" si="27"/>
        <v>6.4890573332452925</v>
      </c>
      <c r="L40" s="31">
        <f t="shared" si="28"/>
        <v>70</v>
      </c>
      <c r="M40" s="31">
        <f t="shared" si="29"/>
        <v>10</v>
      </c>
      <c r="N40" s="31">
        <f t="shared" si="0"/>
        <v>0</v>
      </c>
      <c r="O40" s="32">
        <f t="shared" si="1"/>
        <v>339.38135818873559</v>
      </c>
      <c r="P40" s="53">
        <v>35</v>
      </c>
      <c r="Q40" s="31">
        <f t="shared" si="19"/>
        <v>33.149999999999991</v>
      </c>
      <c r="R40" s="31">
        <f t="shared" si="30"/>
        <v>460.20000000000005</v>
      </c>
      <c r="S40" s="31">
        <f t="shared" si="31"/>
        <v>197.88600000000002</v>
      </c>
      <c r="T40" s="31">
        <f t="shared" si="2"/>
        <v>49.279287573600612</v>
      </c>
      <c r="U40" s="31">
        <f t="shared" si="20"/>
        <v>70</v>
      </c>
      <c r="V40" s="31">
        <f t="shared" si="3"/>
        <v>10</v>
      </c>
      <c r="W40" s="31">
        <v>0</v>
      </c>
      <c r="X40" s="31">
        <f t="shared" si="4"/>
        <v>723.81287585735436</v>
      </c>
      <c r="Y40" s="36">
        <f t="shared" si="5"/>
        <v>384.43151766861877</v>
      </c>
      <c r="AA40" s="69">
        <v>35</v>
      </c>
      <c r="AB40" s="31">
        <f t="shared" si="6"/>
        <v>46</v>
      </c>
      <c r="AC40" s="203">
        <f t="shared" si="46"/>
        <v>0.25</v>
      </c>
      <c r="AD40" s="99">
        <f t="shared" si="8"/>
        <v>0.28000000000000003</v>
      </c>
      <c r="AE40" s="99">
        <f t="shared" si="9"/>
        <v>0.22</v>
      </c>
      <c r="AF40" s="188">
        <f t="shared" si="41"/>
        <v>8.5278196017930856</v>
      </c>
      <c r="AG40" s="188">
        <f t="shared" si="42"/>
        <v>35.103824916865612</v>
      </c>
      <c r="AH40" s="188">
        <f t="shared" si="43"/>
        <v>8.5912992383632609</v>
      </c>
      <c r="AI40" s="193">
        <f t="shared" si="44"/>
        <v>52.222943757021959</v>
      </c>
      <c r="AK40" s="69">
        <v>35</v>
      </c>
      <c r="AL40" s="31">
        <f t="shared" si="10"/>
        <v>46</v>
      </c>
      <c r="AM40" s="31">
        <f t="shared" si="11"/>
        <v>0.5</v>
      </c>
      <c r="AN40" s="31">
        <f t="shared" si="12"/>
        <v>0.28000000000000003</v>
      </c>
      <c r="AO40" s="31">
        <f t="shared" si="13"/>
        <v>0.22</v>
      </c>
      <c r="AP40" s="31">
        <f t="shared" si="14"/>
        <v>0</v>
      </c>
      <c r="AQ40" s="188">
        <f t="shared" si="47"/>
        <v>23</v>
      </c>
      <c r="AR40" s="188">
        <f t="shared" si="47"/>
        <v>12.88</v>
      </c>
      <c r="AS40" s="188">
        <f t="shared" si="47"/>
        <v>10.119999999999999</v>
      </c>
      <c r="AT40" s="188">
        <f t="shared" si="47"/>
        <v>0</v>
      </c>
      <c r="AU40" s="31"/>
      <c r="AV40" s="31"/>
      <c r="AW40" s="31"/>
      <c r="AX40" s="31"/>
      <c r="AY40" s="74"/>
    </row>
    <row r="41" spans="2:51" x14ac:dyDescent="0.3">
      <c r="B41" s="38">
        <f t="shared" si="38"/>
        <v>56</v>
      </c>
      <c r="C41" s="218">
        <f t="shared" si="45"/>
        <v>60</v>
      </c>
      <c r="D41" s="136">
        <v>586</v>
      </c>
      <c r="E41" s="141">
        <f t="shared" si="36"/>
        <v>1.3</v>
      </c>
      <c r="F41" s="40">
        <f t="shared" si="37"/>
        <v>761.80000000000007</v>
      </c>
      <c r="G41" s="49">
        <f t="shared" si="40"/>
        <v>28.925000000000011</v>
      </c>
      <c r="I41" s="53">
        <v>36</v>
      </c>
      <c r="J41" s="31">
        <f t="shared" si="26"/>
        <v>20.520000000000007</v>
      </c>
      <c r="K41" s="31">
        <f t="shared" si="27"/>
        <v>6.652608663285756</v>
      </c>
      <c r="L41" s="31">
        <f t="shared" si="28"/>
        <v>70</v>
      </c>
      <c r="M41" s="31">
        <f t="shared" si="29"/>
        <v>10</v>
      </c>
      <c r="N41" s="31">
        <f t="shared" si="0"/>
        <v>0</v>
      </c>
      <c r="O41" s="32">
        <f t="shared" si="1"/>
        <v>340.65896008855606</v>
      </c>
      <c r="P41" s="53">
        <v>36</v>
      </c>
      <c r="Q41" s="31">
        <f t="shared" si="19"/>
        <v>-59.799999999999955</v>
      </c>
      <c r="R41" s="31">
        <f t="shared" si="30"/>
        <v>400.40000000000009</v>
      </c>
      <c r="S41" s="31">
        <f t="shared" si="31"/>
        <v>172.17200000000003</v>
      </c>
      <c r="T41" s="31">
        <f t="shared" si="2"/>
        <v>43.576119316711718</v>
      </c>
      <c r="U41" s="31">
        <f t="shared" si="20"/>
        <v>70</v>
      </c>
      <c r="V41" s="31">
        <f t="shared" si="3"/>
        <v>10</v>
      </c>
      <c r="W41" s="31">
        <v>0</v>
      </c>
      <c r="X41" s="31">
        <f t="shared" si="4"/>
        <v>669.09464114327295</v>
      </c>
      <c r="Y41" s="36">
        <f t="shared" si="5"/>
        <v>328.43568105471689</v>
      </c>
      <c r="AA41" s="69">
        <v>36</v>
      </c>
      <c r="AB41" s="31">
        <f t="shared" si="6"/>
        <v>0</v>
      </c>
      <c r="AC41" s="203">
        <f t="shared" si="46"/>
        <v>0</v>
      </c>
      <c r="AD41" s="99">
        <f t="shared" si="8"/>
        <v>0</v>
      </c>
      <c r="AE41" s="99">
        <f t="shared" si="9"/>
        <v>0</v>
      </c>
      <c r="AF41" s="188">
        <f t="shared" si="41"/>
        <v>8.3605942608582797</v>
      </c>
      <c r="AG41" s="188">
        <f t="shared" si="42"/>
        <v>34.143908978483999</v>
      </c>
      <c r="AH41" s="188">
        <f t="shared" si="43"/>
        <v>6.0749659506494833</v>
      </c>
      <c r="AI41" s="193">
        <f t="shared" si="44"/>
        <v>48.579469189991762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88">
        <f t="shared" si="47"/>
        <v>0</v>
      </c>
      <c r="AR41" s="188">
        <f t="shared" si="47"/>
        <v>0</v>
      </c>
      <c r="AS41" s="188">
        <f t="shared" si="47"/>
        <v>0</v>
      </c>
      <c r="AT41" s="188">
        <f t="shared" si="47"/>
        <v>0</v>
      </c>
      <c r="AU41" s="31"/>
      <c r="AV41" s="31"/>
      <c r="AW41" s="31"/>
      <c r="AX41" s="31"/>
      <c r="AY41" s="74"/>
    </row>
    <row r="42" spans="2:51" x14ac:dyDescent="0.3">
      <c r="B42" s="38">
        <f t="shared" si="38"/>
        <v>60</v>
      </c>
      <c r="C42" s="218">
        <f t="shared" si="45"/>
        <v>61</v>
      </c>
      <c r="D42" s="136">
        <v>536</v>
      </c>
      <c r="E42" s="141">
        <f t="shared" si="36"/>
        <v>1.3</v>
      </c>
      <c r="F42" s="40">
        <f t="shared" si="37"/>
        <v>696.80000000000007</v>
      </c>
      <c r="G42" s="49">
        <f t="shared" si="40"/>
        <v>-65</v>
      </c>
      <c r="I42" s="53">
        <v>37</v>
      </c>
      <c r="J42" s="31">
        <f t="shared" si="26"/>
        <v>21.090000000000007</v>
      </c>
      <c r="K42" s="31">
        <f t="shared" si="27"/>
        <v>6.8156319596025767</v>
      </c>
      <c r="L42" s="31">
        <f t="shared" si="28"/>
        <v>70</v>
      </c>
      <c r="M42" s="31">
        <f t="shared" si="29"/>
        <v>10</v>
      </c>
      <c r="N42" s="31">
        <f t="shared" si="0"/>
        <v>0</v>
      </c>
      <c r="O42" s="32">
        <f t="shared" si="1"/>
        <v>341.9356423296411</v>
      </c>
      <c r="P42" s="53">
        <v>37</v>
      </c>
      <c r="Q42" s="31">
        <f t="shared" si="19"/>
        <v>32.825000000000003</v>
      </c>
      <c r="R42" s="31">
        <f t="shared" si="30"/>
        <v>433.22500000000008</v>
      </c>
      <c r="S42" s="31">
        <f t="shared" si="31"/>
        <v>186.28675000000004</v>
      </c>
      <c r="T42" s="31">
        <f t="shared" si="2"/>
        <v>46.718065368390164</v>
      </c>
      <c r="U42" s="31">
        <f t="shared" si="20"/>
        <v>70</v>
      </c>
      <c r="V42" s="31">
        <f t="shared" si="3"/>
        <v>10</v>
      </c>
      <c r="W42" s="31">
        <v>0</v>
      </c>
      <c r="X42" s="31">
        <f t="shared" si="4"/>
        <v>699.1500534332796</v>
      </c>
      <c r="Y42" s="36">
        <f t="shared" si="5"/>
        <v>357.2144111036385</v>
      </c>
      <c r="AA42" s="69">
        <v>37</v>
      </c>
      <c r="AB42" s="31">
        <f t="shared" si="6"/>
        <v>0</v>
      </c>
      <c r="AC42" s="203">
        <f t="shared" si="46"/>
        <v>0</v>
      </c>
      <c r="AD42" s="99">
        <f t="shared" si="8"/>
        <v>0</v>
      </c>
      <c r="AE42" s="99">
        <f t="shared" si="9"/>
        <v>0</v>
      </c>
      <c r="AF42" s="188">
        <f t="shared" si="41"/>
        <v>8.1966481068618187</v>
      </c>
      <c r="AG42" s="188">
        <f t="shared" si="42"/>
        <v>33.210241991917215</v>
      </c>
      <c r="AH42" s="188">
        <f t="shared" si="43"/>
        <v>4.2956496191816314</v>
      </c>
      <c r="AI42" s="193">
        <f t="shared" si="44"/>
        <v>45.702539717960661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88">
        <f t="shared" si="47"/>
        <v>0</v>
      </c>
      <c r="AR42" s="188">
        <f t="shared" si="47"/>
        <v>0</v>
      </c>
      <c r="AS42" s="188">
        <f t="shared" si="47"/>
        <v>0</v>
      </c>
      <c r="AT42" s="188">
        <f t="shared" si="47"/>
        <v>0</v>
      </c>
      <c r="AU42" s="31"/>
      <c r="AV42" s="31"/>
      <c r="AW42" s="31"/>
      <c r="AX42" s="31"/>
      <c r="AY42" s="74"/>
    </row>
    <row r="43" spans="2:51" x14ac:dyDescent="0.3">
      <c r="B43" s="38">
        <f t="shared" si="38"/>
        <v>61</v>
      </c>
      <c r="C43" s="218">
        <f t="shared" si="45"/>
        <v>65</v>
      </c>
      <c r="D43" s="136">
        <v>622</v>
      </c>
      <c r="E43" s="141">
        <f t="shared" si="36"/>
        <v>1.3</v>
      </c>
      <c r="F43" s="40">
        <f t="shared" si="37"/>
        <v>808.6</v>
      </c>
      <c r="G43" s="49">
        <f t="shared" si="40"/>
        <v>27.949999999999989</v>
      </c>
      <c r="I43" s="53">
        <v>38</v>
      </c>
      <c r="J43" s="31">
        <f t="shared" si="26"/>
        <v>21.660000000000007</v>
      </c>
      <c r="K43" s="31">
        <f t="shared" si="27"/>
        <v>6.9781431334306872</v>
      </c>
      <c r="L43" s="31">
        <f t="shared" si="28"/>
        <v>70</v>
      </c>
      <c r="M43" s="31">
        <f t="shared" si="29"/>
        <v>10</v>
      </c>
      <c r="N43" s="31">
        <f t="shared" si="0"/>
        <v>0</v>
      </c>
      <c r="O43" s="32">
        <f t="shared" si="1"/>
        <v>343.21143262405849</v>
      </c>
      <c r="P43" s="53">
        <v>38</v>
      </c>
      <c r="Q43" s="31">
        <f t="shared" si="19"/>
        <v>32.825000000000003</v>
      </c>
      <c r="R43" s="31">
        <f t="shared" si="30"/>
        <v>466.05000000000007</v>
      </c>
      <c r="S43" s="31">
        <f t="shared" si="31"/>
        <v>200.40150000000003</v>
      </c>
      <c r="T43" s="31">
        <f t="shared" si="2"/>
        <v>49.832394971514233</v>
      </c>
      <c r="U43" s="31">
        <f t="shared" si="20"/>
        <v>70</v>
      </c>
      <c r="V43" s="31">
        <f t="shared" si="3"/>
        <v>10</v>
      </c>
      <c r="W43" s="31">
        <v>0</v>
      </c>
      <c r="X43" s="31">
        <f t="shared" si="4"/>
        <v>729.15736707538724</v>
      </c>
      <c r="Y43" s="36">
        <f t="shared" si="5"/>
        <v>385.94593445132875</v>
      </c>
      <c r="AA43" s="69">
        <v>38</v>
      </c>
      <c r="AB43" s="31">
        <f t="shared" si="6"/>
        <v>0</v>
      </c>
      <c r="AC43" s="203">
        <f t="shared" si="46"/>
        <v>0</v>
      </c>
      <c r="AD43" s="99">
        <f t="shared" si="8"/>
        <v>0</v>
      </c>
      <c r="AE43" s="99">
        <f t="shared" si="9"/>
        <v>0</v>
      </c>
      <c r="AF43" s="188">
        <f t="shared" si="41"/>
        <v>8.0359168369479477</v>
      </c>
      <c r="AG43" s="188">
        <f t="shared" si="42"/>
        <v>32.302106178197512</v>
      </c>
      <c r="AH43" s="188">
        <f t="shared" si="43"/>
        <v>3.0374829753247421</v>
      </c>
      <c r="AI43" s="193">
        <f t="shared" si="44"/>
        <v>43.375505990470202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88">
        <f t="shared" si="47"/>
        <v>0</v>
      </c>
      <c r="AR43" s="188">
        <f t="shared" si="47"/>
        <v>0</v>
      </c>
      <c r="AS43" s="188">
        <f t="shared" si="47"/>
        <v>0</v>
      </c>
      <c r="AT43" s="188">
        <f t="shared" si="47"/>
        <v>0</v>
      </c>
      <c r="AU43" s="31"/>
      <c r="AV43" s="31"/>
      <c r="AW43" s="31"/>
      <c r="AX43" s="31"/>
      <c r="AY43" s="74"/>
    </row>
    <row r="44" spans="2:51" x14ac:dyDescent="0.3">
      <c r="B44" s="38">
        <f t="shared" si="38"/>
        <v>65</v>
      </c>
      <c r="C44" s="218">
        <f t="shared" si="45"/>
        <v>66</v>
      </c>
      <c r="D44" s="136">
        <v>573</v>
      </c>
      <c r="E44" s="141">
        <f t="shared" si="36"/>
        <v>1.3</v>
      </c>
      <c r="F44" s="40">
        <f t="shared" si="37"/>
        <v>744.9</v>
      </c>
      <c r="G44" s="49">
        <f t="shared" si="40"/>
        <v>-63.700000000000045</v>
      </c>
      <c r="I44" s="53">
        <v>39</v>
      </c>
      <c r="J44" s="31">
        <f t="shared" si="26"/>
        <v>22.230000000000008</v>
      </c>
      <c r="K44" s="31">
        <f t="shared" si="27"/>
        <v>7.1401572108804405</v>
      </c>
      <c r="L44" s="31">
        <f t="shared" si="28"/>
        <v>70</v>
      </c>
      <c r="M44" s="31">
        <f t="shared" si="29"/>
        <v>10</v>
      </c>
      <c r="N44" s="31">
        <f t="shared" si="0"/>
        <v>0</v>
      </c>
      <c r="O44" s="32">
        <f t="shared" si="1"/>
        <v>344.4863571422834</v>
      </c>
      <c r="P44" s="53">
        <v>39</v>
      </c>
      <c r="Q44" s="31">
        <f t="shared" si="19"/>
        <v>32.825000000000003</v>
      </c>
      <c r="R44" s="31">
        <f t="shared" si="30"/>
        <v>498.87500000000006</v>
      </c>
      <c r="S44" s="31">
        <f t="shared" si="31"/>
        <v>214.51625000000001</v>
      </c>
      <c r="T44" s="31">
        <f t="shared" si="2"/>
        <v>52.92127445774041</v>
      </c>
      <c r="U44" s="31">
        <f t="shared" si="20"/>
        <v>70</v>
      </c>
      <c r="V44" s="31">
        <f t="shared" si="3"/>
        <v>10</v>
      </c>
      <c r="W44" s="31">
        <v>0</v>
      </c>
      <c r="X44" s="31">
        <f t="shared" si="4"/>
        <v>759.12035509723125</v>
      </c>
      <c r="Y44" s="36">
        <f t="shared" si="5"/>
        <v>414.63399795494786</v>
      </c>
      <c r="AA44" s="69">
        <v>39</v>
      </c>
      <c r="AB44" s="31">
        <f t="shared" si="6"/>
        <v>0</v>
      </c>
      <c r="AC44" s="203">
        <f t="shared" si="46"/>
        <v>0</v>
      </c>
      <c r="AD44" s="99">
        <f t="shared" si="8"/>
        <v>0</v>
      </c>
      <c r="AE44" s="99">
        <f t="shared" si="9"/>
        <v>0</v>
      </c>
      <c r="AF44" s="188">
        <f t="shared" si="41"/>
        <v>7.878337409200693</v>
      </c>
      <c r="AG44" s="188">
        <f t="shared" si="42"/>
        <v>31.418803386060766</v>
      </c>
      <c r="AH44" s="188">
        <f t="shared" si="43"/>
        <v>2.1478248095908157</v>
      </c>
      <c r="AI44" s="193">
        <f t="shared" si="44"/>
        <v>41.444965604852271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88">
        <f t="shared" si="47"/>
        <v>0</v>
      </c>
      <c r="AR44" s="188">
        <f t="shared" si="47"/>
        <v>0</v>
      </c>
      <c r="AS44" s="188">
        <f t="shared" si="47"/>
        <v>0</v>
      </c>
      <c r="AT44" s="188">
        <f t="shared" si="47"/>
        <v>0</v>
      </c>
      <c r="AU44" s="31"/>
      <c r="AV44" s="31"/>
      <c r="AW44" s="31"/>
      <c r="AX44" s="31"/>
      <c r="AY44" s="74"/>
    </row>
    <row r="45" spans="2:51" x14ac:dyDescent="0.3">
      <c r="B45" s="38">
        <f t="shared" si="38"/>
        <v>66</v>
      </c>
      <c r="C45" s="218">
        <f t="shared" si="45"/>
        <v>70</v>
      </c>
      <c r="D45" s="136">
        <v>657</v>
      </c>
      <c r="E45" s="141">
        <f t="shared" si="36"/>
        <v>1.3</v>
      </c>
      <c r="F45" s="40">
        <f t="shared" si="37"/>
        <v>854.1</v>
      </c>
      <c r="G45" s="49">
        <f t="shared" si="40"/>
        <v>27.300000000000011</v>
      </c>
      <c r="I45" s="53">
        <v>40</v>
      </c>
      <c r="J45" s="31">
        <f t="shared" si="26"/>
        <v>22.800000000000008</v>
      </c>
      <c r="K45" s="31">
        <f t="shared" si="27"/>
        <v>7.3016884035916814</v>
      </c>
      <c r="L45" s="31">
        <f t="shared" si="28"/>
        <v>70</v>
      </c>
      <c r="M45" s="31">
        <f t="shared" si="29"/>
        <v>10</v>
      </c>
      <c r="N45" s="31">
        <f t="shared" si="0"/>
        <v>0</v>
      </c>
      <c r="O45" s="32">
        <f t="shared" si="1"/>
        <v>345.76044063625551</v>
      </c>
      <c r="P45" s="53">
        <v>40</v>
      </c>
      <c r="Q45" s="31">
        <f t="shared" si="19"/>
        <v>32.825000000000003</v>
      </c>
      <c r="R45" s="31">
        <f t="shared" si="30"/>
        <v>531.70000000000005</v>
      </c>
      <c r="S45" s="31">
        <f t="shared" si="31"/>
        <v>228.63100000000003</v>
      </c>
      <c r="T45" s="31">
        <f t="shared" si="2"/>
        <v>55.986568953377457</v>
      </c>
      <c r="U45" s="31">
        <f t="shared" si="20"/>
        <v>70</v>
      </c>
      <c r="V45" s="31">
        <f t="shared" si="3"/>
        <v>10</v>
      </c>
      <c r="W45" s="31">
        <v>0</v>
      </c>
      <c r="X45" s="31">
        <f t="shared" si="4"/>
        <v>789.04226592713246</v>
      </c>
      <c r="Y45" s="36">
        <f t="shared" si="5"/>
        <v>443.28182529087695</v>
      </c>
      <c r="AA45" s="69">
        <v>40</v>
      </c>
      <c r="AB45" s="31">
        <f t="shared" si="6"/>
        <v>49</v>
      </c>
      <c r="AC45" s="203">
        <f t="shared" si="46"/>
        <v>0.3</v>
      </c>
      <c r="AD45" s="99">
        <f t="shared" si="8"/>
        <v>0.22400000000000003</v>
      </c>
      <c r="AE45" s="99">
        <f t="shared" si="9"/>
        <v>0.17600000000000002</v>
      </c>
      <c r="AF45" s="188">
        <f t="shared" si="41"/>
        <v>18.624626117600933</v>
      </c>
      <c r="AG45" s="188">
        <f t="shared" si="42"/>
        <v>38.666854883703692</v>
      </c>
      <c r="AH45" s="188">
        <f t="shared" si="43"/>
        <v>6.9770250632947182</v>
      </c>
      <c r="AI45" s="193">
        <f t="shared" si="44"/>
        <v>64.268506064599336</v>
      </c>
      <c r="AK45" s="69">
        <v>40</v>
      </c>
      <c r="AL45" s="31">
        <f t="shared" si="10"/>
        <v>49</v>
      </c>
      <c r="AM45" s="31">
        <f t="shared" si="11"/>
        <v>0.6</v>
      </c>
      <c r="AN45" s="31">
        <f t="shared" si="12"/>
        <v>0.22400000000000003</v>
      </c>
      <c r="AO45" s="31">
        <f t="shared" si="13"/>
        <v>0.17600000000000002</v>
      </c>
      <c r="AP45" s="31">
        <f t="shared" si="14"/>
        <v>0</v>
      </c>
      <c r="AQ45" s="188">
        <f t="shared" si="47"/>
        <v>29.4</v>
      </c>
      <c r="AR45" s="188">
        <f t="shared" si="47"/>
        <v>10.976000000000001</v>
      </c>
      <c r="AS45" s="188">
        <f t="shared" si="47"/>
        <v>8.6240000000000006</v>
      </c>
      <c r="AT45" s="188">
        <f t="shared" si="47"/>
        <v>0</v>
      </c>
      <c r="AU45" s="31"/>
      <c r="AV45" s="31"/>
      <c r="AW45" s="31"/>
      <c r="AX45" s="31"/>
      <c r="AY45" s="74"/>
    </row>
    <row r="46" spans="2:51" x14ac:dyDescent="0.3">
      <c r="B46" s="38">
        <f t="shared" si="38"/>
        <v>70</v>
      </c>
      <c r="C46" s="218">
        <f t="shared" si="45"/>
        <v>71</v>
      </c>
      <c r="D46" s="136">
        <v>608</v>
      </c>
      <c r="E46" s="141">
        <f t="shared" si="36"/>
        <v>1.3</v>
      </c>
      <c r="F46" s="40">
        <f t="shared" si="37"/>
        <v>790.4</v>
      </c>
      <c r="G46" s="49">
        <f t="shared" si="40"/>
        <v>-63.700000000000045</v>
      </c>
      <c r="I46" s="53">
        <v>41</v>
      </c>
      <c r="J46" s="31">
        <f t="shared" si="26"/>
        <v>23.370000000000008</v>
      </c>
      <c r="K46" s="31">
        <f t="shared" si="27"/>
        <v>7.4627501721235312</v>
      </c>
      <c r="L46" s="31">
        <f t="shared" si="28"/>
        <v>70</v>
      </c>
      <c r="M46" s="31">
        <f t="shared" si="29"/>
        <v>10</v>
      </c>
      <c r="N46" s="31">
        <f t="shared" si="0"/>
        <v>0</v>
      </c>
      <c r="O46" s="32">
        <f t="shared" si="1"/>
        <v>347.03370654978181</v>
      </c>
      <c r="P46" s="53">
        <v>41</v>
      </c>
      <c r="Q46" s="31">
        <f t="shared" si="19"/>
        <v>-63.700000000000045</v>
      </c>
      <c r="R46" s="31">
        <f t="shared" si="30"/>
        <v>468</v>
      </c>
      <c r="S46" s="31">
        <f t="shared" si="31"/>
        <v>201.24</v>
      </c>
      <c r="T46" s="31">
        <f t="shared" si="2"/>
        <v>50.016584086333268</v>
      </c>
      <c r="U46" s="31">
        <f t="shared" si="20"/>
        <v>70</v>
      </c>
      <c r="V46" s="31">
        <f t="shared" si="3"/>
        <v>10</v>
      </c>
      <c r="W46" s="31">
        <v>0</v>
      </c>
      <c r="X46" s="31">
        <f t="shared" si="4"/>
        <v>730.9385506170305</v>
      </c>
      <c r="Y46" s="36">
        <f t="shared" si="5"/>
        <v>383.90484406724869</v>
      </c>
      <c r="AA46" s="69">
        <v>41</v>
      </c>
      <c r="AB46" s="31">
        <f t="shared" si="6"/>
        <v>0</v>
      </c>
      <c r="AC46" s="203">
        <f t="shared" si="46"/>
        <v>0</v>
      </c>
      <c r="AD46" s="99">
        <f t="shared" si="8"/>
        <v>0</v>
      </c>
      <c r="AE46" s="99">
        <f t="shared" si="9"/>
        <v>0</v>
      </c>
      <c r="AF46" s="188">
        <f t="shared" si="41"/>
        <v>18.259408559335014</v>
      </c>
      <c r="AG46" s="188">
        <f t="shared" si="42"/>
        <v>37.60950770350729</v>
      </c>
      <c r="AH46" s="188">
        <f t="shared" si="43"/>
        <v>4.9335017347641967</v>
      </c>
      <c r="AI46" s="193">
        <f t="shared" si="44"/>
        <v>60.802417997606504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88">
        <f t="shared" si="47"/>
        <v>0</v>
      </c>
      <c r="AR46" s="188">
        <f t="shared" si="47"/>
        <v>0</v>
      </c>
      <c r="AS46" s="188">
        <f t="shared" si="47"/>
        <v>0</v>
      </c>
      <c r="AT46" s="188">
        <f t="shared" si="47"/>
        <v>0</v>
      </c>
      <c r="AU46" s="31"/>
      <c r="AV46" s="31"/>
      <c r="AW46" s="31"/>
      <c r="AX46" s="31"/>
      <c r="AY46" s="74"/>
    </row>
    <row r="47" spans="2:51" x14ac:dyDescent="0.3">
      <c r="B47" s="38"/>
      <c r="C47" s="211"/>
      <c r="D47" s="136"/>
      <c r="E47" s="141"/>
      <c r="F47" s="40"/>
      <c r="G47" s="49"/>
      <c r="I47" s="53">
        <v>42</v>
      </c>
      <c r="J47" s="31">
        <f t="shared" si="26"/>
        <v>23.940000000000008</v>
      </c>
      <c r="K47" s="31">
        <f t="shared" si="27"/>
        <v>7.623355282985683</v>
      </c>
      <c r="L47" s="31">
        <f t="shared" si="28"/>
        <v>70</v>
      </c>
      <c r="M47" s="31">
        <f t="shared" si="29"/>
        <v>10</v>
      </c>
      <c r="N47" s="31">
        <f t="shared" si="0"/>
        <v>0</v>
      </c>
      <c r="O47" s="32">
        <f t="shared" si="1"/>
        <v>348.30617711786675</v>
      </c>
      <c r="P47" s="53">
        <v>42</v>
      </c>
      <c r="Q47" s="31">
        <f t="shared" si="19"/>
        <v>32.175000000000011</v>
      </c>
      <c r="R47" s="31">
        <f t="shared" si="30"/>
        <v>500.17500000000001</v>
      </c>
      <c r="S47" s="31">
        <f t="shared" si="31"/>
        <v>215.07525000000001</v>
      </c>
      <c r="T47" s="31">
        <f t="shared" si="2"/>
        <v>53.043109384414869</v>
      </c>
      <c r="U47" s="31">
        <f t="shared" si="20"/>
        <v>70</v>
      </c>
      <c r="V47" s="31">
        <f t="shared" si="3"/>
        <v>10</v>
      </c>
      <c r="W47" s="31">
        <v>0</v>
      </c>
      <c r="X47" s="31">
        <f t="shared" si="4"/>
        <v>760.3061425945225</v>
      </c>
      <c r="Y47" s="36">
        <f t="shared" si="5"/>
        <v>411.99996547665575</v>
      </c>
      <c r="AA47" s="69">
        <v>42</v>
      </c>
      <c r="AB47" s="31">
        <f t="shared" si="6"/>
        <v>0</v>
      </c>
      <c r="AC47" s="203">
        <f t="shared" si="46"/>
        <v>0</v>
      </c>
      <c r="AD47" s="99">
        <f t="shared" si="8"/>
        <v>0</v>
      </c>
      <c r="AE47" s="99">
        <f t="shared" si="9"/>
        <v>0</v>
      </c>
      <c r="AF47" s="188">
        <f t="shared" si="41"/>
        <v>17.901352694625974</v>
      </c>
      <c r="AG47" s="188">
        <f t="shared" si="42"/>
        <v>36.581073737556828</v>
      </c>
      <c r="AH47" s="188">
        <f t="shared" si="43"/>
        <v>3.4885125316473595</v>
      </c>
      <c r="AI47" s="193">
        <f t="shared" si="44"/>
        <v>57.970938963830164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88">
        <f t="shared" si="47"/>
        <v>0</v>
      </c>
      <c r="AR47" s="188">
        <f t="shared" si="47"/>
        <v>0</v>
      </c>
      <c r="AS47" s="188">
        <f t="shared" si="47"/>
        <v>0</v>
      </c>
      <c r="AT47" s="188">
        <f t="shared" si="47"/>
        <v>0</v>
      </c>
      <c r="AU47" s="31"/>
      <c r="AV47" s="31"/>
      <c r="AW47" s="31"/>
      <c r="AX47" s="31"/>
      <c r="AY47" s="74"/>
    </row>
    <row r="48" spans="2:51" x14ac:dyDescent="0.3">
      <c r="B48" s="38"/>
      <c r="C48" s="211"/>
      <c r="D48" s="136"/>
      <c r="E48" s="141"/>
      <c r="F48" s="40"/>
      <c r="G48" s="49"/>
      <c r="I48" s="53">
        <v>43</v>
      </c>
      <c r="J48" s="31">
        <f t="shared" si="26"/>
        <v>24.510000000000009</v>
      </c>
      <c r="K48" s="31">
        <f t="shared" si="27"/>
        <v>7.7835158600851422</v>
      </c>
      <c r="L48" s="31">
        <f t="shared" si="28"/>
        <v>70</v>
      </c>
      <c r="M48" s="31">
        <f t="shared" si="29"/>
        <v>10</v>
      </c>
      <c r="N48" s="31">
        <f t="shared" si="0"/>
        <v>0</v>
      </c>
      <c r="O48" s="32">
        <f t="shared" si="1"/>
        <v>349.57787345631499</v>
      </c>
      <c r="P48" s="53">
        <v>43</v>
      </c>
      <c r="Q48" s="31">
        <f t="shared" si="19"/>
        <v>32.175000000000011</v>
      </c>
      <c r="R48" s="31">
        <f t="shared" si="30"/>
        <v>532.35</v>
      </c>
      <c r="S48" s="31">
        <f t="shared" si="31"/>
        <v>228.91050000000001</v>
      </c>
      <c r="T48" s="31">
        <f t="shared" si="2"/>
        <v>56.047041097874157</v>
      </c>
      <c r="U48" s="31">
        <f t="shared" si="20"/>
        <v>70</v>
      </c>
      <c r="V48" s="31">
        <f t="shared" si="3"/>
        <v>10</v>
      </c>
      <c r="W48" s="31">
        <v>0</v>
      </c>
      <c r="X48" s="31">
        <f t="shared" si="4"/>
        <v>789.63438407879755</v>
      </c>
      <c r="Y48" s="36">
        <f t="shared" si="5"/>
        <v>440.05651062248256</v>
      </c>
      <c r="AA48" s="69">
        <v>43</v>
      </c>
      <c r="AB48" s="31">
        <f t="shared" si="6"/>
        <v>0</v>
      </c>
      <c r="AC48" s="203">
        <f t="shared" si="46"/>
        <v>0</v>
      </c>
      <c r="AD48" s="99">
        <f t="shared" si="8"/>
        <v>0</v>
      </c>
      <c r="AE48" s="99">
        <f t="shared" si="9"/>
        <v>0</v>
      </c>
      <c r="AF48" s="188">
        <f t="shared" si="41"/>
        <v>17.550318087031364</v>
      </c>
      <c r="AG48" s="188">
        <f t="shared" si="42"/>
        <v>35.580762352488279</v>
      </c>
      <c r="AH48" s="188">
        <f t="shared" si="43"/>
        <v>2.4667508673820984</v>
      </c>
      <c r="AI48" s="193">
        <f t="shared" si="44"/>
        <v>55.597831306901739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88">
        <f t="shared" si="47"/>
        <v>0</v>
      </c>
      <c r="AR48" s="188">
        <f t="shared" si="47"/>
        <v>0</v>
      </c>
      <c r="AS48" s="188">
        <f t="shared" si="47"/>
        <v>0</v>
      </c>
      <c r="AT48" s="188">
        <f t="shared" si="47"/>
        <v>0</v>
      </c>
      <c r="AU48" s="31"/>
      <c r="AV48" s="31"/>
      <c r="AW48" s="31"/>
      <c r="AX48" s="31"/>
      <c r="AY48" s="74"/>
    </row>
    <row r="49" spans="2:51" x14ac:dyDescent="0.3">
      <c r="B49" s="38"/>
      <c r="C49" s="211"/>
      <c r="D49" s="136"/>
      <c r="E49" s="141"/>
      <c r="F49" s="40"/>
      <c r="G49" s="49"/>
      <c r="I49" s="53">
        <v>44</v>
      </c>
      <c r="J49" s="31">
        <f t="shared" si="26"/>
        <v>25.080000000000009</v>
      </c>
      <c r="K49" s="31">
        <f t="shared" si="27"/>
        <v>7.943243431252343</v>
      </c>
      <c r="L49" s="31">
        <f t="shared" si="28"/>
        <v>70</v>
      </c>
      <c r="M49" s="31">
        <f t="shared" si="29"/>
        <v>10</v>
      </c>
      <c r="N49" s="31">
        <f t="shared" si="0"/>
        <v>0</v>
      </c>
      <c r="O49" s="32">
        <f t="shared" si="1"/>
        <v>350.84881564276452</v>
      </c>
      <c r="P49" s="53">
        <v>44</v>
      </c>
      <c r="Q49" s="31">
        <f t="shared" si="19"/>
        <v>32.175000000000011</v>
      </c>
      <c r="R49" s="31">
        <f t="shared" si="30"/>
        <v>564.52500000000009</v>
      </c>
      <c r="S49" s="31">
        <f t="shared" si="31"/>
        <v>242.74575000000004</v>
      </c>
      <c r="T49" s="31">
        <f t="shared" si="2"/>
        <v>59.029900279745171</v>
      </c>
      <c r="U49" s="31">
        <f t="shared" si="20"/>
        <v>70</v>
      </c>
      <c r="V49" s="31">
        <f t="shared" si="3"/>
        <v>10</v>
      </c>
      <c r="W49" s="31">
        <v>0</v>
      </c>
      <c r="X49" s="31">
        <f t="shared" si="4"/>
        <v>818.92592423722283</v>
      </c>
      <c r="Y49" s="36">
        <f t="shared" si="5"/>
        <v>468.07710859445831</v>
      </c>
      <c r="AA49" s="69">
        <v>44</v>
      </c>
      <c r="AB49" s="31">
        <f t="shared" si="6"/>
        <v>0</v>
      </c>
      <c r="AC49" s="203">
        <f t="shared" si="46"/>
        <v>0</v>
      </c>
      <c r="AD49" s="99">
        <f t="shared" si="8"/>
        <v>0</v>
      </c>
      <c r="AE49" s="99">
        <f t="shared" si="9"/>
        <v>0</v>
      </c>
      <c r="AF49" s="188">
        <f t="shared" si="41"/>
        <v>17.206167053981716</v>
      </c>
      <c r="AG49" s="188">
        <f t="shared" si="42"/>
        <v>34.607804534848512</v>
      </c>
      <c r="AH49" s="188">
        <f t="shared" si="43"/>
        <v>1.7442562658236798</v>
      </c>
      <c r="AI49" s="193">
        <f t="shared" si="44"/>
        <v>53.558227854653907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88">
        <f t="shared" si="47"/>
        <v>0</v>
      </c>
      <c r="AR49" s="188">
        <f t="shared" si="47"/>
        <v>0</v>
      </c>
      <c r="AS49" s="188">
        <f t="shared" si="47"/>
        <v>0</v>
      </c>
      <c r="AT49" s="188">
        <f t="shared" si="47"/>
        <v>0</v>
      </c>
      <c r="AU49" s="31"/>
      <c r="AV49" s="31"/>
      <c r="AW49" s="31"/>
      <c r="AX49" s="31"/>
      <c r="AY49" s="74"/>
    </row>
    <row r="50" spans="2:51" x14ac:dyDescent="0.3">
      <c r="B50" s="38"/>
      <c r="C50" s="211"/>
      <c r="D50" s="136"/>
      <c r="E50" s="141"/>
      <c r="F50" s="40"/>
      <c r="G50" s="49"/>
      <c r="I50" s="53">
        <v>45</v>
      </c>
      <c r="J50" s="31">
        <f t="shared" si="26"/>
        <v>25.650000000000009</v>
      </c>
      <c r="K50" s="31">
        <f t="shared" si="27"/>
        <v>8.1025489704184697</v>
      </c>
      <c r="L50" s="31">
        <f t="shared" si="28"/>
        <v>70</v>
      </c>
      <c r="M50" s="31">
        <f t="shared" si="29"/>
        <v>10</v>
      </c>
      <c r="N50" s="31">
        <f t="shared" si="0"/>
        <v>0</v>
      </c>
      <c r="O50" s="32">
        <f t="shared" si="1"/>
        <v>352.11902279014549</v>
      </c>
      <c r="P50" s="53">
        <v>45</v>
      </c>
      <c r="Q50" s="31">
        <f t="shared" si="19"/>
        <v>32.175000000000011</v>
      </c>
      <c r="R50" s="31">
        <f t="shared" si="30"/>
        <v>596.70000000000005</v>
      </c>
      <c r="S50" s="31">
        <f t="shared" si="31"/>
        <v>256.58100000000002</v>
      </c>
      <c r="T50" s="31">
        <f t="shared" si="2"/>
        <v>61.993024805604456</v>
      </c>
      <c r="U50" s="31">
        <f t="shared" si="20"/>
        <v>70</v>
      </c>
      <c r="V50" s="31">
        <f t="shared" si="3"/>
        <v>10</v>
      </c>
      <c r="W50" s="31">
        <v>0</v>
      </c>
      <c r="X50" s="31">
        <f t="shared" si="4"/>
        <v>848.18309320309447</v>
      </c>
      <c r="Y50" s="36">
        <f t="shared" si="5"/>
        <v>496.06407041294898</v>
      </c>
      <c r="AA50" s="69">
        <v>45</v>
      </c>
      <c r="AB50" s="31">
        <f t="shared" si="6"/>
        <v>50</v>
      </c>
      <c r="AC50" s="203">
        <f t="shared" si="46"/>
        <v>0.35</v>
      </c>
      <c r="AD50" s="99">
        <f t="shared" si="8"/>
        <v>0.16800000000000004</v>
      </c>
      <c r="AE50" s="99">
        <f t="shared" si="9"/>
        <v>0.13200000000000003</v>
      </c>
      <c r="AF50" s="188">
        <f t="shared" si="41"/>
        <v>29.84588139811607</v>
      </c>
      <c r="AG50" s="188">
        <f t="shared" si="42"/>
        <v>39.865942347202193</v>
      </c>
      <c r="AH50" s="188">
        <f t="shared" si="43"/>
        <v>5.4106332721851924</v>
      </c>
      <c r="AI50" s="193">
        <f t="shared" si="44"/>
        <v>75.122457017503464</v>
      </c>
      <c r="AK50" s="69">
        <v>45</v>
      </c>
      <c r="AL50" s="31">
        <f t="shared" si="10"/>
        <v>50</v>
      </c>
      <c r="AM50" s="31">
        <f t="shared" si="11"/>
        <v>0.7</v>
      </c>
      <c r="AN50" s="31">
        <f t="shared" si="12"/>
        <v>0.16800000000000004</v>
      </c>
      <c r="AO50" s="31">
        <f t="shared" si="13"/>
        <v>0.13200000000000003</v>
      </c>
      <c r="AP50" s="31">
        <f t="shared" si="14"/>
        <v>0</v>
      </c>
      <c r="AQ50" s="188">
        <f t="shared" si="47"/>
        <v>35</v>
      </c>
      <c r="AR50" s="188">
        <f t="shared" si="47"/>
        <v>8.4000000000000021</v>
      </c>
      <c r="AS50" s="188">
        <f t="shared" si="47"/>
        <v>6.6000000000000014</v>
      </c>
      <c r="AT50" s="188">
        <f t="shared" si="47"/>
        <v>0</v>
      </c>
      <c r="AU50" s="31"/>
      <c r="AV50" s="31"/>
      <c r="AW50" s="31"/>
      <c r="AX50" s="31"/>
      <c r="AY50" s="74"/>
    </row>
    <row r="51" spans="2:51" x14ac:dyDescent="0.3">
      <c r="B51" s="38"/>
      <c r="C51" s="211"/>
      <c r="D51" s="136"/>
      <c r="E51" s="141"/>
      <c r="F51" s="40"/>
      <c r="G51" s="49"/>
      <c r="I51" s="53">
        <v>46</v>
      </c>
      <c r="J51" s="31">
        <f t="shared" si="26"/>
        <v>26.22000000000001</v>
      </c>
      <c r="K51" s="31">
        <f t="shared" si="27"/>
        <v>8.2614429359378772</v>
      </c>
      <c r="L51" s="31">
        <f t="shared" si="28"/>
        <v>70</v>
      </c>
      <c r="M51" s="31">
        <f t="shared" si="29"/>
        <v>10</v>
      </c>
      <c r="N51" s="31">
        <f t="shared" si="0"/>
        <v>0</v>
      </c>
      <c r="O51" s="32">
        <f t="shared" si="1"/>
        <v>353.38851311342518</v>
      </c>
      <c r="P51" s="53">
        <v>46</v>
      </c>
      <c r="Q51" s="31">
        <f t="shared" si="19"/>
        <v>-65</v>
      </c>
      <c r="R51" s="31">
        <f t="shared" si="30"/>
        <v>531.70000000000005</v>
      </c>
      <c r="S51" s="31">
        <f t="shared" si="31"/>
        <v>228.63100000000003</v>
      </c>
      <c r="T51" s="31">
        <f t="shared" si="2"/>
        <v>55.986568953377457</v>
      </c>
      <c r="U51" s="31">
        <f t="shared" si="20"/>
        <v>70</v>
      </c>
      <c r="V51" s="31">
        <f t="shared" si="3"/>
        <v>10</v>
      </c>
      <c r="W51" s="31">
        <v>0</v>
      </c>
      <c r="X51" s="31">
        <f t="shared" si="4"/>
        <v>789.04226592713246</v>
      </c>
      <c r="Y51" s="36">
        <f t="shared" si="5"/>
        <v>435.65375281370729</v>
      </c>
      <c r="AA51" s="69">
        <v>46</v>
      </c>
      <c r="AB51" s="31">
        <f t="shared" si="6"/>
        <v>0</v>
      </c>
      <c r="AC51" s="203">
        <f t="shared" si="46"/>
        <v>0</v>
      </c>
      <c r="AD51" s="99">
        <f t="shared" si="8"/>
        <v>0</v>
      </c>
      <c r="AE51" s="99">
        <f t="shared" si="9"/>
        <v>0</v>
      </c>
      <c r="AF51" s="188">
        <f t="shared" si="41"/>
        <v>29.260621868089153</v>
      </c>
      <c r="AG51" s="188">
        <f t="shared" si="42"/>
        <v>38.775806057259153</v>
      </c>
      <c r="AH51" s="188">
        <f t="shared" si="43"/>
        <v>3.8258954772757088</v>
      </c>
      <c r="AI51" s="193">
        <f t="shared" si="44"/>
        <v>71.862323402624014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88">
        <f t="shared" si="47"/>
        <v>0</v>
      </c>
      <c r="AR51" s="188">
        <f t="shared" si="47"/>
        <v>0</v>
      </c>
      <c r="AS51" s="188">
        <f t="shared" si="47"/>
        <v>0</v>
      </c>
      <c r="AT51" s="188">
        <f t="shared" si="47"/>
        <v>0</v>
      </c>
      <c r="AU51" s="31"/>
      <c r="AV51" s="31"/>
      <c r="AW51" s="31"/>
      <c r="AX51" s="31"/>
      <c r="AY51" s="74"/>
    </row>
    <row r="52" spans="2:51" x14ac:dyDescent="0.3">
      <c r="B52" s="38"/>
      <c r="C52" s="211"/>
      <c r="D52" s="136"/>
      <c r="E52" s="141"/>
      <c r="F52" s="40"/>
      <c r="G52" s="49"/>
      <c r="I52" s="53">
        <v>47</v>
      </c>
      <c r="J52" s="31">
        <f t="shared" si="26"/>
        <v>26.79000000000001</v>
      </c>
      <c r="K52" s="31">
        <f t="shared" si="27"/>
        <v>8.4199353054842181</v>
      </c>
      <c r="L52" s="31">
        <f t="shared" si="28"/>
        <v>70</v>
      </c>
      <c r="M52" s="31">
        <f t="shared" si="29"/>
        <v>10</v>
      </c>
      <c r="N52" s="31">
        <f t="shared" si="0"/>
        <v>0</v>
      </c>
      <c r="O52" s="32">
        <f t="shared" si="1"/>
        <v>354.65730399038506</v>
      </c>
      <c r="P52" s="53">
        <v>47</v>
      </c>
      <c r="Q52" s="31">
        <f t="shared" si="19"/>
        <v>31.199999999999989</v>
      </c>
      <c r="R52" s="31">
        <f t="shared" si="30"/>
        <v>562.90000000000009</v>
      </c>
      <c r="S52" s="31">
        <f t="shared" si="31"/>
        <v>242.04700000000003</v>
      </c>
      <c r="T52" s="31">
        <f t="shared" si="2"/>
        <v>58.879734570359574</v>
      </c>
      <c r="U52" s="31">
        <f t="shared" si="20"/>
        <v>70</v>
      </c>
      <c r="V52" s="31">
        <f t="shared" si="3"/>
        <v>10</v>
      </c>
      <c r="W52" s="31">
        <v>0</v>
      </c>
      <c r="X52" s="31">
        <f t="shared" si="4"/>
        <v>817.44739604337622</v>
      </c>
      <c r="Y52" s="36">
        <f t="shared" si="5"/>
        <v>462.79009205299116</v>
      </c>
      <c r="AA52" s="69">
        <v>47</v>
      </c>
      <c r="AB52" s="31">
        <f t="shared" si="6"/>
        <v>0</v>
      </c>
      <c r="AC52" s="203">
        <f t="shared" si="46"/>
        <v>0</v>
      </c>
      <c r="AD52" s="99">
        <f t="shared" si="8"/>
        <v>0</v>
      </c>
      <c r="AE52" s="99">
        <f t="shared" si="9"/>
        <v>0</v>
      </c>
      <c r="AF52" s="188">
        <f t="shared" si="41"/>
        <v>28.686838920472997</v>
      </c>
      <c r="AG52" s="188">
        <f t="shared" si="42"/>
        <v>37.715479601492383</v>
      </c>
      <c r="AH52" s="188">
        <f t="shared" si="43"/>
        <v>2.7053166360925966</v>
      </c>
      <c r="AI52" s="193">
        <f t="shared" si="44"/>
        <v>69.107635158057974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88">
        <f t="shared" si="47"/>
        <v>0</v>
      </c>
      <c r="AR52" s="188">
        <f t="shared" si="47"/>
        <v>0</v>
      </c>
      <c r="AS52" s="188">
        <f t="shared" si="47"/>
        <v>0</v>
      </c>
      <c r="AT52" s="188">
        <f t="shared" si="47"/>
        <v>0</v>
      </c>
      <c r="AU52" s="31"/>
      <c r="AV52" s="31"/>
      <c r="AW52" s="31"/>
      <c r="AX52" s="31"/>
      <c r="AY52" s="74"/>
    </row>
    <row r="53" spans="2:51" x14ac:dyDescent="0.3">
      <c r="B53" s="38"/>
      <c r="C53" s="211"/>
      <c r="D53" s="136"/>
      <c r="E53" s="141"/>
      <c r="F53" s="40"/>
      <c r="G53" s="49"/>
      <c r="I53" s="53">
        <v>48</v>
      </c>
      <c r="J53" s="31">
        <f t="shared" si="26"/>
        <v>27.36000000000001</v>
      </c>
      <c r="K53" s="31">
        <f t="shared" si="27"/>
        <v>8.5780356078927902</v>
      </c>
      <c r="L53" s="31">
        <f t="shared" si="28"/>
        <v>70</v>
      </c>
      <c r="M53" s="31">
        <f t="shared" si="29"/>
        <v>10</v>
      </c>
      <c r="N53" s="31">
        <f t="shared" si="0"/>
        <v>0</v>
      </c>
      <c r="O53" s="32">
        <f t="shared" si="1"/>
        <v>355.92541201707991</v>
      </c>
      <c r="P53" s="53">
        <v>48</v>
      </c>
      <c r="Q53" s="31">
        <f t="shared" si="19"/>
        <v>31.199999999999989</v>
      </c>
      <c r="R53" s="31">
        <f t="shared" si="30"/>
        <v>594.10000000000014</v>
      </c>
      <c r="S53" s="31">
        <f t="shared" si="31"/>
        <v>255.46300000000005</v>
      </c>
      <c r="T53" s="31">
        <f t="shared" si="2"/>
        <v>61.754284280703082</v>
      </c>
      <c r="U53" s="31">
        <f t="shared" si="20"/>
        <v>70</v>
      </c>
      <c r="V53" s="31">
        <f t="shared" si="3"/>
        <v>10</v>
      </c>
      <c r="W53" s="31">
        <v>0</v>
      </c>
      <c r="X53" s="31">
        <f t="shared" si="4"/>
        <v>845.82010345555784</v>
      </c>
      <c r="Y53" s="36">
        <f t="shared" si="5"/>
        <v>489.89469143847793</v>
      </c>
      <c r="AA53" s="69">
        <v>48</v>
      </c>
      <c r="AB53" s="31">
        <f t="shared" si="6"/>
        <v>0</v>
      </c>
      <c r="AC53" s="203">
        <f t="shared" si="46"/>
        <v>0</v>
      </c>
      <c r="AD53" s="99">
        <f t="shared" si="8"/>
        <v>0</v>
      </c>
      <c r="AE53" s="99">
        <f t="shared" si="9"/>
        <v>0</v>
      </c>
      <c r="AF53" s="188">
        <f t="shared" si="41"/>
        <v>28.124307506486552</v>
      </c>
      <c r="AG53" s="188">
        <f t="shared" si="42"/>
        <v>36.684147828418702</v>
      </c>
      <c r="AH53" s="188">
        <f t="shared" si="43"/>
        <v>1.9129477386378546</v>
      </c>
      <c r="AI53" s="193">
        <f t="shared" si="44"/>
        <v>66.721403073543115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88">
        <f t="shared" si="47"/>
        <v>0</v>
      </c>
      <c r="AR53" s="188">
        <f t="shared" si="47"/>
        <v>0</v>
      </c>
      <c r="AS53" s="188">
        <f t="shared" si="47"/>
        <v>0</v>
      </c>
      <c r="AT53" s="188">
        <f t="shared" si="47"/>
        <v>0</v>
      </c>
      <c r="AU53" s="31"/>
      <c r="AV53" s="31"/>
      <c r="AW53" s="31"/>
      <c r="AX53" s="31"/>
      <c r="AY53" s="74"/>
    </row>
    <row r="54" spans="2:51" x14ac:dyDescent="0.3">
      <c r="B54" s="38"/>
      <c r="C54" s="211"/>
      <c r="D54" s="136"/>
      <c r="E54" s="141"/>
      <c r="F54" s="40"/>
      <c r="G54" s="49"/>
      <c r="I54" s="53">
        <v>49</v>
      </c>
      <c r="J54" s="31">
        <f t="shared" si="26"/>
        <v>27.93000000000001</v>
      </c>
      <c r="K54" s="31">
        <f t="shared" si="27"/>
        <v>8.735752952274547</v>
      </c>
      <c r="L54" s="31">
        <f t="shared" si="28"/>
        <v>70</v>
      </c>
      <c r="M54" s="31">
        <f t="shared" si="29"/>
        <v>10</v>
      </c>
      <c r="N54" s="31">
        <f t="shared" si="0"/>
        <v>0</v>
      </c>
      <c r="O54" s="32">
        <f t="shared" si="1"/>
        <v>357.19285305854487</v>
      </c>
      <c r="P54" s="53">
        <v>49</v>
      </c>
      <c r="Q54" s="31">
        <f t="shared" si="19"/>
        <v>31.199999999999989</v>
      </c>
      <c r="R54" s="31">
        <f t="shared" si="30"/>
        <v>625.30000000000018</v>
      </c>
      <c r="S54" s="31">
        <f t="shared" si="31"/>
        <v>268.87900000000008</v>
      </c>
      <c r="T54" s="31">
        <f t="shared" si="2"/>
        <v>64.611307219969405</v>
      </c>
      <c r="U54" s="31">
        <f t="shared" si="20"/>
        <v>70</v>
      </c>
      <c r="V54" s="31">
        <f t="shared" si="3"/>
        <v>10</v>
      </c>
      <c r="W54" s="31">
        <v>0</v>
      </c>
      <c r="X54" s="31">
        <f t="shared" si="4"/>
        <v>874.16228507478024</v>
      </c>
      <c r="Y54" s="36">
        <f t="shared" si="5"/>
        <v>516.96943201623537</v>
      </c>
      <c r="AA54" s="69">
        <v>49</v>
      </c>
      <c r="AB54" s="31">
        <f t="shared" si="6"/>
        <v>0</v>
      </c>
      <c r="AC54" s="203">
        <f t="shared" si="46"/>
        <v>0</v>
      </c>
      <c r="AD54" s="99">
        <f t="shared" si="8"/>
        <v>0</v>
      </c>
      <c r="AE54" s="99">
        <f t="shared" si="9"/>
        <v>0</v>
      </c>
      <c r="AF54" s="188">
        <f t="shared" si="41"/>
        <v>27.572806990418101</v>
      </c>
      <c r="AG54" s="188">
        <f t="shared" si="42"/>
        <v>35.681017876915099</v>
      </c>
      <c r="AH54" s="188">
        <f t="shared" si="43"/>
        <v>1.3526583180462985</v>
      </c>
      <c r="AI54" s="193">
        <f t="shared" si="44"/>
        <v>64.606483185379503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88">
        <f t="shared" si="47"/>
        <v>0</v>
      </c>
      <c r="AR54" s="188">
        <f t="shared" si="47"/>
        <v>0</v>
      </c>
      <c r="AS54" s="188">
        <f t="shared" si="47"/>
        <v>0</v>
      </c>
      <c r="AT54" s="188">
        <f t="shared" si="47"/>
        <v>0</v>
      </c>
      <c r="AU54" s="31"/>
      <c r="AV54" s="31"/>
      <c r="AW54" s="31"/>
      <c r="AX54" s="31"/>
      <c r="AY54" s="74"/>
    </row>
    <row r="55" spans="2:51" x14ac:dyDescent="0.3">
      <c r="B55" s="38"/>
      <c r="C55" s="211"/>
      <c r="D55" s="136"/>
      <c r="E55" s="141"/>
      <c r="F55" s="40"/>
      <c r="G55" s="49"/>
      <c r="I55" s="53">
        <v>50</v>
      </c>
      <c r="J55" s="31">
        <f t="shared" si="26"/>
        <v>28.500000000000011</v>
      </c>
      <c r="K55" s="31">
        <f t="shared" si="27"/>
        <v>8.8930960546862696</v>
      </c>
      <c r="L55" s="31">
        <f t="shared" si="28"/>
        <v>70</v>
      </c>
      <c r="M55" s="31">
        <f t="shared" si="29"/>
        <v>10</v>
      </c>
      <c r="N55" s="31">
        <f t="shared" si="0"/>
        <v>0</v>
      </c>
      <c r="O55" s="32">
        <f t="shared" si="1"/>
        <v>358.45964229524526</v>
      </c>
      <c r="P55" s="53">
        <v>50</v>
      </c>
      <c r="Q55" s="31">
        <f t="shared" si="19"/>
        <v>31.199999999999989</v>
      </c>
      <c r="R55" s="31">
        <f t="shared" si="30"/>
        <v>656.50000000000023</v>
      </c>
      <c r="S55" s="31">
        <f t="shared" si="31"/>
        <v>282.29500000000007</v>
      </c>
      <c r="T55" s="31">
        <f t="shared" si="2"/>
        <v>67.451777696853824</v>
      </c>
      <c r="U55" s="31">
        <f t="shared" si="20"/>
        <v>70</v>
      </c>
      <c r="V55" s="31">
        <f t="shared" si="3"/>
        <v>10</v>
      </c>
      <c r="W55" s="31">
        <v>0</v>
      </c>
      <c r="X55" s="31">
        <f t="shared" si="4"/>
        <v>902.47563782202053</v>
      </c>
      <c r="Y55" s="36">
        <f t="shared" si="5"/>
        <v>544.01599552677521</v>
      </c>
      <c r="AA55" s="69">
        <v>50</v>
      </c>
      <c r="AB55" s="31">
        <f t="shared" si="6"/>
        <v>51</v>
      </c>
      <c r="AC55" s="203">
        <f t="shared" si="46"/>
        <v>0.4</v>
      </c>
      <c r="AD55" s="99">
        <f t="shared" si="8"/>
        <v>0.11199999999999999</v>
      </c>
      <c r="AE55" s="99">
        <f t="shared" si="9"/>
        <v>8.7999999999999981E-2</v>
      </c>
      <c r="AF55" s="188">
        <f t="shared" si="41"/>
        <v>42.159731487137989</v>
      </c>
      <c r="AG55" s="188">
        <f t="shared" si="42"/>
        <v>38.9243717988547</v>
      </c>
      <c r="AH55" s="188">
        <f t="shared" si="43"/>
        <v>3.7970091994949433</v>
      </c>
      <c r="AI55" s="193">
        <f t="shared" si="44"/>
        <v>84.88111248548762</v>
      </c>
      <c r="AK55" s="69">
        <v>50</v>
      </c>
      <c r="AL55" s="31">
        <f t="shared" si="10"/>
        <v>51</v>
      </c>
      <c r="AM55" s="31">
        <f t="shared" si="11"/>
        <v>0.8</v>
      </c>
      <c r="AN55" s="31">
        <f t="shared" si="12"/>
        <v>0.11199999999999999</v>
      </c>
      <c r="AO55" s="31">
        <f t="shared" si="13"/>
        <v>8.7999999999999981E-2</v>
      </c>
      <c r="AP55" s="31">
        <f t="shared" si="14"/>
        <v>0</v>
      </c>
      <c r="AQ55" s="188">
        <f t="shared" si="47"/>
        <v>40.800000000000004</v>
      </c>
      <c r="AR55" s="188">
        <f t="shared" si="47"/>
        <v>5.7119999999999997</v>
      </c>
      <c r="AS55" s="188">
        <f t="shared" si="47"/>
        <v>4.4879999999999987</v>
      </c>
      <c r="AT55" s="188">
        <f t="shared" si="47"/>
        <v>0</v>
      </c>
      <c r="AU55" s="31"/>
      <c r="AV55" s="31"/>
      <c r="AW55" s="31"/>
      <c r="AX55" s="31"/>
      <c r="AY55" s="74"/>
    </row>
    <row r="56" spans="2:51" x14ac:dyDescent="0.3">
      <c r="B56" s="38"/>
      <c r="C56" s="211"/>
      <c r="D56" s="136"/>
      <c r="E56" s="141"/>
      <c r="F56" s="40"/>
      <c r="G56" s="49"/>
      <c r="I56" s="53">
        <v>51</v>
      </c>
      <c r="J56" s="31">
        <f t="shared" si="26"/>
        <v>29.070000000000011</v>
      </c>
      <c r="K56" s="31">
        <f t="shared" si="27"/>
        <v>9.0500732626068867</v>
      </c>
      <c r="L56" s="31">
        <f t="shared" si="28"/>
        <v>70</v>
      </c>
      <c r="M56" s="31">
        <f t="shared" si="29"/>
        <v>10</v>
      </c>
      <c r="N56" s="31">
        <f t="shared" si="0"/>
        <v>0</v>
      </c>
      <c r="O56" s="32">
        <f t="shared" si="1"/>
        <v>359.72579426570701</v>
      </c>
      <c r="P56" s="53">
        <v>51</v>
      </c>
      <c r="Q56" s="31">
        <f t="shared" si="19"/>
        <v>-66.299999999999955</v>
      </c>
      <c r="R56" s="31">
        <f t="shared" si="30"/>
        <v>590.20000000000027</v>
      </c>
      <c r="S56" s="31">
        <f t="shared" si="31"/>
        <v>253.78600000000012</v>
      </c>
      <c r="T56" s="31">
        <f t="shared" si="2"/>
        <v>61.395945216950963</v>
      </c>
      <c r="U56" s="31">
        <f t="shared" si="20"/>
        <v>70</v>
      </c>
      <c r="V56" s="31">
        <f t="shared" si="3"/>
        <v>10</v>
      </c>
      <c r="W56" s="31">
        <v>0</v>
      </c>
      <c r="X56" s="31">
        <f t="shared" si="4"/>
        <v>842.27522125285634</v>
      </c>
      <c r="Y56" s="36">
        <f t="shared" si="5"/>
        <v>482.54942698714933</v>
      </c>
      <c r="AA56" s="69">
        <v>51</v>
      </c>
      <c r="AB56" s="31">
        <f t="shared" si="6"/>
        <v>0</v>
      </c>
      <c r="AC56" s="203">
        <f t="shared" si="46"/>
        <v>0</v>
      </c>
      <c r="AD56" s="99">
        <f t="shared" si="8"/>
        <v>0</v>
      </c>
      <c r="AE56" s="99">
        <f t="shared" si="9"/>
        <v>0</v>
      </c>
      <c r="AF56" s="188">
        <f t="shared" si="41"/>
        <v>41.333004867572285</v>
      </c>
      <c r="AG56" s="188">
        <f t="shared" si="42"/>
        <v>37.859982805071269</v>
      </c>
      <c r="AH56" s="188">
        <f t="shared" si="43"/>
        <v>2.6848909531905791</v>
      </c>
      <c r="AI56" s="193">
        <f t="shared" si="44"/>
        <v>81.877878625834128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88">
        <f t="shared" si="47"/>
        <v>0</v>
      </c>
      <c r="AR56" s="188">
        <f t="shared" si="47"/>
        <v>0</v>
      </c>
      <c r="AS56" s="188">
        <f t="shared" si="47"/>
        <v>0</v>
      </c>
      <c r="AT56" s="188">
        <f t="shared" si="47"/>
        <v>0</v>
      </c>
      <c r="AU56" s="31"/>
      <c r="AV56" s="31"/>
      <c r="AW56" s="31"/>
      <c r="AX56" s="31"/>
      <c r="AY56" s="74"/>
    </row>
    <row r="57" spans="2:51" x14ac:dyDescent="0.3">
      <c r="B57" s="38"/>
      <c r="C57" s="211"/>
      <c r="D57" s="136"/>
      <c r="E57" s="141"/>
      <c r="F57" s="40"/>
      <c r="G57" s="49"/>
      <c r="I57" s="53">
        <v>52</v>
      </c>
      <c r="J57" s="31">
        <f t="shared" si="26"/>
        <v>29.640000000000011</v>
      </c>
      <c r="K57" s="31">
        <f t="shared" si="27"/>
        <v>9.2066925774398349</v>
      </c>
      <c r="L57" s="31">
        <f t="shared" si="28"/>
        <v>70</v>
      </c>
      <c r="M57" s="31">
        <f t="shared" si="29"/>
        <v>10</v>
      </c>
      <c r="N57" s="31">
        <f t="shared" si="0"/>
        <v>0</v>
      </c>
      <c r="O57" s="32">
        <f t="shared" si="1"/>
        <v>360.9913229057077</v>
      </c>
      <c r="P57" s="53">
        <v>52</v>
      </c>
      <c r="Q57" s="31">
        <f t="shared" si="19"/>
        <v>29.900000000000006</v>
      </c>
      <c r="R57" s="31">
        <f t="shared" si="30"/>
        <v>620.10000000000025</v>
      </c>
      <c r="S57" s="31">
        <f t="shared" si="31"/>
        <v>266.64300000000009</v>
      </c>
      <c r="T57" s="31">
        <f t="shared" si="2"/>
        <v>64.136311225795083</v>
      </c>
      <c r="U57" s="31">
        <f t="shared" si="20"/>
        <v>70</v>
      </c>
      <c r="V57" s="31">
        <f t="shared" si="3"/>
        <v>10</v>
      </c>
      <c r="W57" s="31">
        <v>0</v>
      </c>
      <c r="X57" s="31">
        <f t="shared" si="4"/>
        <v>869.44063371825985</v>
      </c>
      <c r="Y57" s="36">
        <f t="shared" si="5"/>
        <v>508.44931081255214</v>
      </c>
      <c r="AA57" s="69">
        <v>52</v>
      </c>
      <c r="AB57" s="31">
        <f t="shared" si="6"/>
        <v>0</v>
      </c>
      <c r="AC57" s="203">
        <f t="shared" si="46"/>
        <v>0</v>
      </c>
      <c r="AD57" s="99">
        <f t="shared" si="8"/>
        <v>0</v>
      </c>
      <c r="AE57" s="99">
        <f t="shared" si="9"/>
        <v>0</v>
      </c>
      <c r="AF57" s="188">
        <f t="shared" si="41"/>
        <v>40.522489852762817</v>
      </c>
      <c r="AG57" s="188">
        <f t="shared" si="42"/>
        <v>36.824699584296631</v>
      </c>
      <c r="AH57" s="188">
        <f t="shared" si="43"/>
        <v>1.8985045997474719</v>
      </c>
      <c r="AI57" s="193">
        <f t="shared" si="44"/>
        <v>79.245694036806924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88">
        <f t="shared" si="47"/>
        <v>0</v>
      </c>
      <c r="AR57" s="188">
        <f t="shared" si="47"/>
        <v>0</v>
      </c>
      <c r="AS57" s="188">
        <f t="shared" si="47"/>
        <v>0</v>
      </c>
      <c r="AT57" s="188">
        <f t="shared" si="47"/>
        <v>0</v>
      </c>
      <c r="AU57" s="31"/>
      <c r="AV57" s="31"/>
      <c r="AW57" s="31"/>
      <c r="AX57" s="31"/>
      <c r="AY57" s="74"/>
    </row>
    <row r="58" spans="2:51" x14ac:dyDescent="0.3">
      <c r="B58" s="38"/>
      <c r="C58" s="211"/>
      <c r="D58" s="136"/>
      <c r="E58" s="141"/>
      <c r="F58" s="40"/>
      <c r="G58" s="49"/>
      <c r="I58" s="53">
        <v>53</v>
      </c>
      <c r="J58" s="31">
        <f t="shared" si="26"/>
        <v>30.210000000000012</v>
      </c>
      <c r="K58" s="31">
        <f t="shared" si="27"/>
        <v>9.3629616752355478</v>
      </c>
      <c r="L58" s="31">
        <f t="shared" si="28"/>
        <v>70</v>
      </c>
      <c r="M58" s="31">
        <f t="shared" si="29"/>
        <v>10</v>
      </c>
      <c r="N58" s="31">
        <f t="shared" si="0"/>
        <v>0</v>
      </c>
      <c r="O58" s="32">
        <f t="shared" si="1"/>
        <v>362.25624158436858</v>
      </c>
      <c r="P58" s="53">
        <v>53</v>
      </c>
      <c r="Q58" s="31">
        <f t="shared" si="19"/>
        <v>29.900000000000006</v>
      </c>
      <c r="R58" s="31">
        <f t="shared" si="30"/>
        <v>650.00000000000023</v>
      </c>
      <c r="S58" s="31">
        <f t="shared" si="31"/>
        <v>279.50000000000011</v>
      </c>
      <c r="T58" s="31">
        <f t="shared" si="2"/>
        <v>66.861333518957466</v>
      </c>
      <c r="U58" s="31">
        <f t="shared" si="20"/>
        <v>70</v>
      </c>
      <c r="V58" s="31">
        <f t="shared" si="3"/>
        <v>10</v>
      </c>
      <c r="W58" s="31">
        <v>0</v>
      </c>
      <c r="X58" s="31">
        <f t="shared" si="4"/>
        <v>896.5793225455177</v>
      </c>
      <c r="Y58" s="36">
        <f t="shared" si="5"/>
        <v>534.32308096114912</v>
      </c>
      <c r="AA58" s="69">
        <v>53</v>
      </c>
      <c r="AB58" s="31">
        <f t="shared" si="6"/>
        <v>0</v>
      </c>
      <c r="AC58" s="203">
        <f t="shared" si="46"/>
        <v>0</v>
      </c>
      <c r="AD58" s="99">
        <f t="shared" si="8"/>
        <v>0</v>
      </c>
      <c r="AE58" s="99">
        <f t="shared" si="9"/>
        <v>0</v>
      </c>
      <c r="AF58" s="188">
        <f t="shared" si="41"/>
        <v>39.727868543028421</v>
      </c>
      <c r="AG58" s="188">
        <f t="shared" si="42"/>
        <v>35.817726237637252</v>
      </c>
      <c r="AH58" s="188">
        <f t="shared" si="43"/>
        <v>1.3424454765952896</v>
      </c>
      <c r="AI58" s="193">
        <f t="shared" si="44"/>
        <v>76.888040257260968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88">
        <f t="shared" si="47"/>
        <v>0</v>
      </c>
      <c r="AR58" s="188">
        <f t="shared" si="47"/>
        <v>0</v>
      </c>
      <c r="AS58" s="188">
        <f t="shared" si="47"/>
        <v>0</v>
      </c>
      <c r="AT58" s="188">
        <f t="shared" si="47"/>
        <v>0</v>
      </c>
      <c r="AU58" s="31"/>
      <c r="AV58" s="31"/>
      <c r="AW58" s="31"/>
      <c r="AX58" s="31"/>
      <c r="AY58" s="74"/>
    </row>
    <row r="59" spans="2:51" x14ac:dyDescent="0.3">
      <c r="B59" s="38"/>
      <c r="C59" s="211"/>
      <c r="D59" s="136"/>
      <c r="E59" s="141"/>
      <c r="F59" s="40"/>
      <c r="G59" s="49"/>
      <c r="I59" s="53">
        <v>54</v>
      </c>
      <c r="J59" s="31">
        <f t="shared" si="26"/>
        <v>30.780000000000012</v>
      </c>
      <c r="K59" s="31">
        <f t="shared" si="27"/>
        <v>9.5188879258057479</v>
      </c>
      <c r="L59" s="31">
        <f t="shared" si="28"/>
        <v>70</v>
      </c>
      <c r="M59" s="31">
        <f t="shared" si="29"/>
        <v>10</v>
      </c>
      <c r="N59" s="31">
        <f t="shared" si="0"/>
        <v>0</v>
      </c>
      <c r="O59" s="32">
        <f t="shared" si="1"/>
        <v>363.52056313744498</v>
      </c>
      <c r="P59" s="53">
        <v>54</v>
      </c>
      <c r="Q59" s="31">
        <f t="shared" si="19"/>
        <v>29.900000000000006</v>
      </c>
      <c r="R59" s="31">
        <f t="shared" si="30"/>
        <v>679.9000000000002</v>
      </c>
      <c r="S59" s="31">
        <f t="shared" si="31"/>
        <v>292.35700000000008</v>
      </c>
      <c r="T59" s="31">
        <f t="shared" si="2"/>
        <v>69.57179852486469</v>
      </c>
      <c r="U59" s="31">
        <f t="shared" si="20"/>
        <v>70</v>
      </c>
      <c r="V59" s="31">
        <f t="shared" si="3"/>
        <v>10</v>
      </c>
      <c r="W59" s="31">
        <v>0</v>
      </c>
      <c r="X59" s="31">
        <f t="shared" si="4"/>
        <v>923.69265743080621</v>
      </c>
      <c r="Y59" s="36">
        <f t="shared" si="5"/>
        <v>560.17209429336117</v>
      </c>
      <c r="AA59" s="69">
        <v>54</v>
      </c>
      <c r="AB59" s="31">
        <f t="shared" si="6"/>
        <v>0</v>
      </c>
      <c r="AC59" s="203">
        <f t="shared" si="46"/>
        <v>0</v>
      </c>
      <c r="AD59" s="99">
        <f t="shared" si="8"/>
        <v>0</v>
      </c>
      <c r="AE59" s="99">
        <f t="shared" si="9"/>
        <v>0</v>
      </c>
      <c r="AF59" s="188">
        <f t="shared" si="41"/>
        <v>38.948829272506771</v>
      </c>
      <c r="AG59" s="188">
        <f t="shared" si="42"/>
        <v>34.838288630096699</v>
      </c>
      <c r="AH59" s="188">
        <f t="shared" si="43"/>
        <v>0.94925229987373594</v>
      </c>
      <c r="AI59" s="193">
        <f t="shared" si="44"/>
        <v>74.736370202477204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88">
        <f t="shared" si="47"/>
        <v>0</v>
      </c>
      <c r="AR59" s="188">
        <f t="shared" si="47"/>
        <v>0</v>
      </c>
      <c r="AS59" s="188">
        <f t="shared" si="47"/>
        <v>0</v>
      </c>
      <c r="AT59" s="188">
        <f t="shared" si="47"/>
        <v>0</v>
      </c>
      <c r="AU59" s="31"/>
      <c r="AV59" s="31"/>
      <c r="AW59" s="31"/>
      <c r="AX59" s="31"/>
      <c r="AY59" s="74"/>
    </row>
    <row r="60" spans="2:51" x14ac:dyDescent="0.3">
      <c r="B60" s="38"/>
      <c r="C60" s="211"/>
      <c r="D60" s="136"/>
      <c r="E60" s="141"/>
      <c r="F60" s="40"/>
      <c r="G60" s="49"/>
      <c r="I60" s="53">
        <v>55</v>
      </c>
      <c r="J60" s="31">
        <f t="shared" si="26"/>
        <v>31.350000000000012</v>
      </c>
      <c r="K60" s="31">
        <f t="shared" si="27"/>
        <v>9.6744784103817985</v>
      </c>
      <c r="L60" s="31">
        <f t="shared" si="28"/>
        <v>70</v>
      </c>
      <c r="M60" s="31">
        <f t="shared" si="29"/>
        <v>10</v>
      </c>
      <c r="N60" s="31">
        <f t="shared" si="0"/>
        <v>0</v>
      </c>
      <c r="O60" s="32">
        <f t="shared" si="1"/>
        <v>364.78429989808166</v>
      </c>
      <c r="P60" s="53">
        <v>55</v>
      </c>
      <c r="Q60" s="31">
        <f t="shared" si="19"/>
        <v>29.900000000000006</v>
      </c>
      <c r="R60" s="31">
        <f t="shared" si="30"/>
        <v>709.80000000000018</v>
      </c>
      <c r="S60" s="31">
        <f t="shared" si="31"/>
        <v>305.21400000000006</v>
      </c>
      <c r="T60" s="31">
        <f t="shared" si="2"/>
        <v>72.268419591231336</v>
      </c>
      <c r="U60" s="31">
        <f t="shared" si="20"/>
        <v>70</v>
      </c>
      <c r="V60" s="31">
        <f t="shared" si="3"/>
        <v>10</v>
      </c>
      <c r="W60" s="31">
        <v>0</v>
      </c>
      <c r="X60" s="31">
        <f t="shared" si="4"/>
        <v>950.78188078806136</v>
      </c>
      <c r="Y60" s="36">
        <f t="shared" si="5"/>
        <v>585.99758088997964</v>
      </c>
      <c r="AA60" s="69">
        <v>55</v>
      </c>
      <c r="AB60" s="31">
        <f t="shared" si="6"/>
        <v>546</v>
      </c>
      <c r="AC60" s="203">
        <f t="shared" si="46"/>
        <v>0.47499999999999998</v>
      </c>
      <c r="AD60" s="99">
        <f t="shared" si="8"/>
        <v>2.8000000000000028E-2</v>
      </c>
      <c r="AE60" s="99">
        <f t="shared" si="9"/>
        <v>2.200000000000002E-2</v>
      </c>
      <c r="AF60" s="188">
        <f t="shared" si="41"/>
        <v>230.50593724561185</v>
      </c>
      <c r="AG60" s="188">
        <f t="shared" si="42"/>
        <v>45.177805681534849</v>
      </c>
      <c r="AH60" s="188">
        <f t="shared" si="43"/>
        <v>8.2738320043569917</v>
      </c>
      <c r="AI60" s="193">
        <f t="shared" si="44"/>
        <v>283.9575749315037</v>
      </c>
      <c r="AK60" s="69">
        <v>55</v>
      </c>
      <c r="AL60" s="31">
        <f t="shared" si="10"/>
        <v>546</v>
      </c>
      <c r="AM60" s="31">
        <f t="shared" si="11"/>
        <v>0.95</v>
      </c>
      <c r="AN60" s="31">
        <f t="shared" si="12"/>
        <v>2.8000000000000028E-2</v>
      </c>
      <c r="AO60" s="31">
        <f t="shared" si="13"/>
        <v>2.200000000000002E-2</v>
      </c>
      <c r="AP60" s="31">
        <f t="shared" si="14"/>
        <v>0</v>
      </c>
      <c r="AQ60" s="188">
        <f t="shared" si="47"/>
        <v>518.69999999999993</v>
      </c>
      <c r="AR60" s="188">
        <f t="shared" si="47"/>
        <v>15.288000000000016</v>
      </c>
      <c r="AS60" s="188">
        <f t="shared" si="47"/>
        <v>12.012000000000011</v>
      </c>
      <c r="AT60" s="188">
        <f t="shared" si="47"/>
        <v>0</v>
      </c>
      <c r="AU60" s="31"/>
      <c r="AV60" s="31"/>
      <c r="AW60" s="31"/>
      <c r="AX60" s="31"/>
      <c r="AY60" s="74"/>
    </row>
    <row r="61" spans="2:51" x14ac:dyDescent="0.3">
      <c r="B61" s="38"/>
      <c r="C61" s="211"/>
      <c r="D61" s="136"/>
      <c r="E61" s="141"/>
      <c r="F61" s="40"/>
      <c r="G61" s="49"/>
      <c r="I61" s="53">
        <v>56</v>
      </c>
      <c r="J61" s="31">
        <f t="shared" si="26"/>
        <v>0</v>
      </c>
      <c r="K61" s="31">
        <f t="shared" si="27"/>
        <v>0</v>
      </c>
      <c r="L61" s="31">
        <f t="shared" si="28"/>
        <v>0</v>
      </c>
      <c r="M61" s="31">
        <f t="shared" si="29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9"/>
        <v>0</v>
      </c>
      <c r="R61" s="31">
        <f t="shared" si="30"/>
        <v>0</v>
      </c>
      <c r="S61" s="31">
        <f t="shared" si="31"/>
        <v>0</v>
      </c>
      <c r="T61" s="31">
        <f t="shared" si="2"/>
        <v>0</v>
      </c>
      <c r="U61" s="31">
        <f t="shared" si="20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03">
        <f t="shared" si="46"/>
        <v>0</v>
      </c>
      <c r="AD61" s="99">
        <f t="shared" si="8"/>
        <v>0</v>
      </c>
      <c r="AE61" s="99">
        <f t="shared" si="9"/>
        <v>0</v>
      </c>
      <c r="AF61" s="188">
        <f t="shared" si="41"/>
        <v>0</v>
      </c>
      <c r="AG61" s="188">
        <f t="shared" si="42"/>
        <v>0</v>
      </c>
      <c r="AH61" s="188">
        <f t="shared" si="43"/>
        <v>0</v>
      </c>
      <c r="AI61" s="193">
        <f t="shared" si="44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88">
        <f t="shared" si="47"/>
        <v>0</v>
      </c>
      <c r="AR61" s="188">
        <f t="shared" si="47"/>
        <v>0</v>
      </c>
      <c r="AS61" s="188">
        <f t="shared" si="47"/>
        <v>0</v>
      </c>
      <c r="AT61" s="188">
        <f t="shared" si="47"/>
        <v>0</v>
      </c>
      <c r="AU61" s="31"/>
      <c r="AV61" s="31"/>
      <c r="AW61" s="31"/>
      <c r="AX61" s="31"/>
      <c r="AY61" s="74"/>
    </row>
    <row r="62" spans="2:51" x14ac:dyDescent="0.3">
      <c r="B62" s="38"/>
      <c r="C62" s="211"/>
      <c r="D62" s="136"/>
      <c r="E62" s="141"/>
      <c r="F62" s="40"/>
      <c r="G62" s="49"/>
      <c r="I62" s="53">
        <v>57</v>
      </c>
      <c r="J62" s="31">
        <f t="shared" si="26"/>
        <v>0</v>
      </c>
      <c r="K62" s="31">
        <f t="shared" si="27"/>
        <v>0</v>
      </c>
      <c r="L62" s="31">
        <f t="shared" si="28"/>
        <v>0</v>
      </c>
      <c r="M62" s="31">
        <f t="shared" si="29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9"/>
        <v>0</v>
      </c>
      <c r="R62" s="31">
        <f t="shared" si="30"/>
        <v>0</v>
      </c>
      <c r="S62" s="31">
        <f t="shared" si="31"/>
        <v>0</v>
      </c>
      <c r="T62" s="31">
        <f t="shared" si="2"/>
        <v>0</v>
      </c>
      <c r="U62" s="31">
        <f t="shared" si="20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03">
        <f t="shared" si="46"/>
        <v>0</v>
      </c>
      <c r="AD62" s="99">
        <f t="shared" si="8"/>
        <v>0</v>
      </c>
      <c r="AE62" s="99">
        <f t="shared" si="9"/>
        <v>0</v>
      </c>
      <c r="AF62" s="188">
        <f t="shared" si="41"/>
        <v>0</v>
      </c>
      <c r="AG62" s="188">
        <f t="shared" si="42"/>
        <v>0</v>
      </c>
      <c r="AH62" s="188">
        <f t="shared" si="43"/>
        <v>0</v>
      </c>
      <c r="AI62" s="193">
        <f t="shared" si="44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88">
        <f t="shared" si="47"/>
        <v>0</v>
      </c>
      <c r="AR62" s="188">
        <f t="shared" si="47"/>
        <v>0</v>
      </c>
      <c r="AS62" s="188">
        <f t="shared" si="47"/>
        <v>0</v>
      </c>
      <c r="AT62" s="188">
        <f t="shared" si="47"/>
        <v>0</v>
      </c>
      <c r="AU62" s="31"/>
      <c r="AV62" s="31"/>
      <c r="AW62" s="31"/>
      <c r="AX62" s="31"/>
      <c r="AY62" s="74"/>
    </row>
    <row r="63" spans="2:51" x14ac:dyDescent="0.3">
      <c r="B63" s="38"/>
      <c r="C63" s="211"/>
      <c r="D63" s="136"/>
      <c r="E63" s="141"/>
      <c r="F63" s="40"/>
      <c r="G63" s="49"/>
      <c r="I63" s="53">
        <v>58</v>
      </c>
      <c r="J63" s="31">
        <f t="shared" si="26"/>
        <v>0</v>
      </c>
      <c r="K63" s="31">
        <f t="shared" si="27"/>
        <v>0</v>
      </c>
      <c r="L63" s="31">
        <f t="shared" si="28"/>
        <v>0</v>
      </c>
      <c r="M63" s="31">
        <f t="shared" si="29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9"/>
        <v>0</v>
      </c>
      <c r="R63" s="31">
        <f t="shared" si="30"/>
        <v>0</v>
      </c>
      <c r="S63" s="31">
        <f t="shared" si="31"/>
        <v>0</v>
      </c>
      <c r="T63" s="31">
        <f t="shared" si="2"/>
        <v>0</v>
      </c>
      <c r="U63" s="31">
        <f t="shared" si="20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03">
        <f t="shared" si="46"/>
        <v>0</v>
      </c>
      <c r="AD63" s="99">
        <f t="shared" si="8"/>
        <v>0</v>
      </c>
      <c r="AE63" s="99">
        <f t="shared" si="9"/>
        <v>0</v>
      </c>
      <c r="AF63" s="188">
        <f t="shared" si="41"/>
        <v>0</v>
      </c>
      <c r="AG63" s="188">
        <f t="shared" si="42"/>
        <v>0</v>
      </c>
      <c r="AH63" s="188">
        <f t="shared" si="43"/>
        <v>0</v>
      </c>
      <c r="AI63" s="193">
        <f t="shared" si="44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88">
        <f t="shared" si="47"/>
        <v>0</v>
      </c>
      <c r="AR63" s="188">
        <f t="shared" si="47"/>
        <v>0</v>
      </c>
      <c r="AS63" s="188">
        <f t="shared" si="47"/>
        <v>0</v>
      </c>
      <c r="AT63" s="188">
        <f t="shared" si="47"/>
        <v>0</v>
      </c>
      <c r="AU63" s="31"/>
      <c r="AV63" s="31"/>
      <c r="AW63" s="31"/>
      <c r="AX63" s="31"/>
      <c r="AY63" s="74"/>
    </row>
    <row r="64" spans="2:51" x14ac:dyDescent="0.3">
      <c r="B64" s="38"/>
      <c r="C64" s="211"/>
      <c r="D64" s="136"/>
      <c r="E64" s="141"/>
      <c r="F64" s="40"/>
      <c r="G64" s="49"/>
      <c r="I64" s="53">
        <v>59</v>
      </c>
      <c r="J64" s="31">
        <f t="shared" si="26"/>
        <v>0</v>
      </c>
      <c r="K64" s="31">
        <f t="shared" si="27"/>
        <v>0</v>
      </c>
      <c r="L64" s="31">
        <f t="shared" si="28"/>
        <v>0</v>
      </c>
      <c r="M64" s="31">
        <f t="shared" si="29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9"/>
        <v>0</v>
      </c>
      <c r="R64" s="31">
        <f t="shared" si="30"/>
        <v>0</v>
      </c>
      <c r="S64" s="31">
        <f t="shared" si="31"/>
        <v>0</v>
      </c>
      <c r="T64" s="31">
        <f t="shared" si="2"/>
        <v>0</v>
      </c>
      <c r="U64" s="31">
        <f t="shared" si="20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03">
        <f t="shared" si="46"/>
        <v>0</v>
      </c>
      <c r="AD64" s="99">
        <f t="shared" si="8"/>
        <v>0</v>
      </c>
      <c r="AE64" s="99">
        <f t="shared" si="9"/>
        <v>0</v>
      </c>
      <c r="AF64" s="188">
        <f t="shared" si="41"/>
        <v>0</v>
      </c>
      <c r="AG64" s="188">
        <f t="shared" si="42"/>
        <v>0</v>
      </c>
      <c r="AH64" s="188">
        <f t="shared" si="43"/>
        <v>0</v>
      </c>
      <c r="AI64" s="193">
        <f t="shared" si="44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88">
        <f t="shared" si="47"/>
        <v>0</v>
      </c>
      <c r="AR64" s="188">
        <f t="shared" si="47"/>
        <v>0</v>
      </c>
      <c r="AS64" s="188">
        <f t="shared" si="47"/>
        <v>0</v>
      </c>
      <c r="AT64" s="188">
        <f t="shared" si="47"/>
        <v>0</v>
      </c>
      <c r="AU64" s="31"/>
      <c r="AV64" s="31"/>
      <c r="AW64" s="31"/>
      <c r="AX64" s="31"/>
      <c r="AY64" s="74"/>
    </row>
    <row r="65" spans="2:51" x14ac:dyDescent="0.3">
      <c r="B65" s="38"/>
      <c r="C65" s="211"/>
      <c r="D65" s="136"/>
      <c r="E65" s="141"/>
      <c r="F65" s="40"/>
      <c r="G65" s="49"/>
      <c r="I65" s="53">
        <v>60</v>
      </c>
      <c r="J65" s="31">
        <f t="shared" si="26"/>
        <v>0</v>
      </c>
      <c r="K65" s="31">
        <f t="shared" si="27"/>
        <v>0</v>
      </c>
      <c r="L65" s="31">
        <f t="shared" si="28"/>
        <v>0</v>
      </c>
      <c r="M65" s="31">
        <f t="shared" si="29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9"/>
        <v>0</v>
      </c>
      <c r="R65" s="31">
        <f t="shared" si="30"/>
        <v>0</v>
      </c>
      <c r="S65" s="31">
        <f t="shared" si="31"/>
        <v>0</v>
      </c>
      <c r="T65" s="31">
        <f t="shared" si="2"/>
        <v>0</v>
      </c>
      <c r="U65" s="31">
        <f t="shared" si="20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03">
        <f t="shared" si="46"/>
        <v>0</v>
      </c>
      <c r="AD65" s="99">
        <f t="shared" si="8"/>
        <v>0</v>
      </c>
      <c r="AE65" s="99">
        <f t="shared" si="9"/>
        <v>0</v>
      </c>
      <c r="AF65" s="188">
        <f t="shared" si="41"/>
        <v>0</v>
      </c>
      <c r="AG65" s="188">
        <f t="shared" si="42"/>
        <v>0</v>
      </c>
      <c r="AH65" s="188">
        <f t="shared" si="43"/>
        <v>0</v>
      </c>
      <c r="AI65" s="193">
        <f t="shared" si="44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88">
        <f t="shared" si="47"/>
        <v>0</v>
      </c>
      <c r="AR65" s="188">
        <f t="shared" si="47"/>
        <v>0</v>
      </c>
      <c r="AS65" s="188">
        <f t="shared" si="47"/>
        <v>0</v>
      </c>
      <c r="AT65" s="188">
        <f t="shared" si="47"/>
        <v>0</v>
      </c>
      <c r="AU65" s="31"/>
      <c r="AV65" s="31"/>
      <c r="AW65" s="31"/>
      <c r="AX65" s="31"/>
      <c r="AY65" s="74"/>
    </row>
    <row r="66" spans="2:51" x14ac:dyDescent="0.3">
      <c r="B66" s="38"/>
      <c r="C66" s="211"/>
      <c r="D66" s="136"/>
      <c r="E66" s="141"/>
      <c r="F66" s="40"/>
      <c r="G66" s="49"/>
      <c r="I66" s="53">
        <v>61</v>
      </c>
      <c r="J66" s="31">
        <f t="shared" si="26"/>
        <v>0</v>
      </c>
      <c r="K66" s="31">
        <f t="shared" si="27"/>
        <v>0</v>
      </c>
      <c r="L66" s="31">
        <f t="shared" si="28"/>
        <v>0</v>
      </c>
      <c r="M66" s="31">
        <f t="shared" si="29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9"/>
        <v>0</v>
      </c>
      <c r="R66" s="31">
        <f t="shared" si="30"/>
        <v>0</v>
      </c>
      <c r="S66" s="31">
        <f t="shared" si="31"/>
        <v>0</v>
      </c>
      <c r="T66" s="31">
        <f t="shared" si="2"/>
        <v>0</v>
      </c>
      <c r="U66" s="31">
        <f t="shared" si="20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03">
        <f t="shared" si="46"/>
        <v>0</v>
      </c>
      <c r="AD66" s="99">
        <f t="shared" si="8"/>
        <v>0</v>
      </c>
      <c r="AE66" s="99">
        <f t="shared" si="9"/>
        <v>0</v>
      </c>
      <c r="AF66" s="188">
        <f t="shared" si="41"/>
        <v>0</v>
      </c>
      <c r="AG66" s="188">
        <f t="shared" si="42"/>
        <v>0</v>
      </c>
      <c r="AH66" s="188">
        <f t="shared" si="43"/>
        <v>0</v>
      </c>
      <c r="AI66" s="193">
        <f t="shared" si="44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88">
        <f t="shared" si="47"/>
        <v>0</v>
      </c>
      <c r="AR66" s="188">
        <f t="shared" si="47"/>
        <v>0</v>
      </c>
      <c r="AS66" s="188">
        <f t="shared" si="47"/>
        <v>0</v>
      </c>
      <c r="AT66" s="188">
        <f t="shared" si="47"/>
        <v>0</v>
      </c>
      <c r="AU66" s="31"/>
      <c r="AV66" s="31"/>
      <c r="AW66" s="31"/>
      <c r="AX66" s="31"/>
      <c r="AY66" s="74"/>
    </row>
    <row r="67" spans="2:51" x14ac:dyDescent="0.3">
      <c r="B67" s="38"/>
      <c r="C67" s="211"/>
      <c r="D67" s="136"/>
      <c r="E67" s="141"/>
      <c r="F67" s="40"/>
      <c r="G67" s="49"/>
      <c r="I67" s="53">
        <v>62</v>
      </c>
      <c r="J67" s="31">
        <f t="shared" si="26"/>
        <v>0</v>
      </c>
      <c r="K67" s="31">
        <f t="shared" si="27"/>
        <v>0</v>
      </c>
      <c r="L67" s="31">
        <f t="shared" si="28"/>
        <v>0</v>
      </c>
      <c r="M67" s="31">
        <f t="shared" si="29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9"/>
        <v>0</v>
      </c>
      <c r="R67" s="31">
        <f t="shared" si="30"/>
        <v>0</v>
      </c>
      <c r="S67" s="31">
        <f t="shared" si="31"/>
        <v>0</v>
      </c>
      <c r="T67" s="31">
        <f t="shared" si="2"/>
        <v>0</v>
      </c>
      <c r="U67" s="31">
        <f t="shared" si="20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03">
        <f t="shared" si="46"/>
        <v>0</v>
      </c>
      <c r="AD67" s="99">
        <f t="shared" si="8"/>
        <v>0</v>
      </c>
      <c r="AE67" s="99">
        <f t="shared" si="9"/>
        <v>0</v>
      </c>
      <c r="AF67" s="188">
        <f t="shared" si="41"/>
        <v>0</v>
      </c>
      <c r="AG67" s="188">
        <f t="shared" si="42"/>
        <v>0</v>
      </c>
      <c r="AH67" s="188">
        <f t="shared" si="43"/>
        <v>0</v>
      </c>
      <c r="AI67" s="193">
        <f t="shared" si="44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88">
        <f t="shared" si="47"/>
        <v>0</v>
      </c>
      <c r="AR67" s="188">
        <f t="shared" si="47"/>
        <v>0</v>
      </c>
      <c r="AS67" s="188">
        <f t="shared" si="47"/>
        <v>0</v>
      </c>
      <c r="AT67" s="188">
        <f t="shared" si="47"/>
        <v>0</v>
      </c>
      <c r="AU67" s="31"/>
      <c r="AV67" s="31"/>
      <c r="AW67" s="31"/>
      <c r="AX67" s="31"/>
      <c r="AY67" s="74"/>
    </row>
    <row r="68" spans="2:51" x14ac:dyDescent="0.3">
      <c r="B68" s="38"/>
      <c r="C68" s="211"/>
      <c r="D68" s="136"/>
      <c r="E68" s="141"/>
      <c r="F68" s="40"/>
      <c r="G68" s="49"/>
      <c r="I68" s="53">
        <v>63</v>
      </c>
      <c r="J68" s="31">
        <f t="shared" si="26"/>
        <v>0</v>
      </c>
      <c r="K68" s="31">
        <f t="shared" si="27"/>
        <v>0</v>
      </c>
      <c r="L68" s="31">
        <f t="shared" si="28"/>
        <v>0</v>
      </c>
      <c r="M68" s="31">
        <f t="shared" si="29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9"/>
        <v>0</v>
      </c>
      <c r="R68" s="31">
        <f t="shared" si="30"/>
        <v>0</v>
      </c>
      <c r="S68" s="31">
        <f t="shared" si="31"/>
        <v>0</v>
      </c>
      <c r="T68" s="31">
        <f t="shared" si="2"/>
        <v>0</v>
      </c>
      <c r="U68" s="31">
        <f t="shared" si="20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03">
        <f t="shared" si="46"/>
        <v>0</v>
      </c>
      <c r="AD68" s="99">
        <f t="shared" si="8"/>
        <v>0</v>
      </c>
      <c r="AE68" s="99">
        <f t="shared" si="9"/>
        <v>0</v>
      </c>
      <c r="AF68" s="188">
        <f t="shared" si="41"/>
        <v>0</v>
      </c>
      <c r="AG68" s="188">
        <f t="shared" si="42"/>
        <v>0</v>
      </c>
      <c r="AH68" s="188">
        <f t="shared" si="43"/>
        <v>0</v>
      </c>
      <c r="AI68" s="193">
        <f t="shared" si="44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88">
        <f t="shared" si="47"/>
        <v>0</v>
      </c>
      <c r="AR68" s="188">
        <f t="shared" si="47"/>
        <v>0</v>
      </c>
      <c r="AS68" s="188">
        <f t="shared" si="47"/>
        <v>0</v>
      </c>
      <c r="AT68" s="188">
        <f t="shared" si="47"/>
        <v>0</v>
      </c>
      <c r="AU68" s="31"/>
      <c r="AV68" s="31"/>
      <c r="AW68" s="31"/>
      <c r="AX68" s="31"/>
      <c r="AY68" s="74"/>
    </row>
    <row r="69" spans="2:51" x14ac:dyDescent="0.3">
      <c r="B69" s="38"/>
      <c r="C69" s="211"/>
      <c r="D69" s="136"/>
      <c r="E69" s="141"/>
      <c r="F69" s="40"/>
      <c r="G69" s="49"/>
      <c r="I69" s="53">
        <v>64</v>
      </c>
      <c r="J69" s="31">
        <f t="shared" si="26"/>
        <v>0</v>
      </c>
      <c r="K69" s="31">
        <f t="shared" si="27"/>
        <v>0</v>
      </c>
      <c r="L69" s="31">
        <f t="shared" si="28"/>
        <v>0</v>
      </c>
      <c r="M69" s="31">
        <f t="shared" si="29"/>
        <v>0</v>
      </c>
      <c r="N69" s="31">
        <f t="shared" ref="N69:N132" si="48">IF(P70&lt;=$F$18,0,)</f>
        <v>0</v>
      </c>
      <c r="O69" s="32">
        <f t="shared" ref="O69:O132" si="49">((J69+K69)*0.475+L69+M69+N69)*44/12</f>
        <v>0</v>
      </c>
      <c r="P69" s="53">
        <v>64</v>
      </c>
      <c r="Q69" s="31">
        <f t="shared" si="19"/>
        <v>0</v>
      </c>
      <c r="R69" s="31">
        <f t="shared" si="30"/>
        <v>0</v>
      </c>
      <c r="S69" s="31">
        <f t="shared" si="31"/>
        <v>0</v>
      </c>
      <c r="T69" s="31">
        <f t="shared" ref="T69:T132" si="50">IF(S69=0,0,EXP(-1.0587+0.8836*LN(S69)+0.284))</f>
        <v>0</v>
      </c>
      <c r="U69" s="31">
        <f t="shared" si="20"/>
        <v>0</v>
      </c>
      <c r="V69" s="31">
        <f t="shared" ref="V69:V132" si="51">IF(P69&lt;=$F$18,IF(P69&lt;=30,P69*($F$16-$F$6)/30,$F$16-$F$6),)</f>
        <v>0</v>
      </c>
      <c r="W69" s="31">
        <v>0</v>
      </c>
      <c r="X69" s="31">
        <f t="shared" ref="X69:X132" si="52">((S69+T69)*0.475+U69+V69+W69)*44/12</f>
        <v>0</v>
      </c>
      <c r="Y69" s="36">
        <f t="shared" ref="Y69:Y132" si="53">IF(P69&lt;=$F$18,X69-O69,)</f>
        <v>0</v>
      </c>
      <c r="AA69" s="69">
        <v>64</v>
      </c>
      <c r="AB69" s="31">
        <f t="shared" ref="AB69:AB132" si="54">IF(AA69&lt;=$F$18,IFERROR(VLOOKUP($AA69,$B$82:$G$94,2,FALSE),0),)</f>
        <v>0</v>
      </c>
      <c r="AC69" s="203">
        <f t="shared" si="46"/>
        <v>0</v>
      </c>
      <c r="AD69" s="99">
        <f t="shared" ref="AD69:AD132" si="55">IF(AA69&lt;=$F$18,IFERROR(VLOOKUP($AA69,$B$82:$G$94,4,FALSE),0),)</f>
        <v>0</v>
      </c>
      <c r="AE69" s="99">
        <f t="shared" ref="AE69:AE132" si="56">IF(AA69&lt;=$F$18,IFERROR(VLOOKUP($AA69,$B$82:$G$94,5,FALSE),0),)</f>
        <v>0</v>
      </c>
      <c r="AF69" s="188">
        <f t="shared" si="41"/>
        <v>0</v>
      </c>
      <c r="AG69" s="188">
        <f t="shared" si="42"/>
        <v>0</v>
      </c>
      <c r="AH69" s="188">
        <f t="shared" si="43"/>
        <v>0</v>
      </c>
      <c r="AI69" s="193">
        <f t="shared" si="44"/>
        <v>0</v>
      </c>
      <c r="AK69" s="69">
        <v>64</v>
      </c>
      <c r="AL69" s="31">
        <f t="shared" ref="AL69:AL132" si="57">IF(AK69&lt;=$F$18,IFERROR(VLOOKUP($AA69,$B$82:$G$94,2,FALSE),0),)</f>
        <v>0</v>
      </c>
      <c r="AM69" s="31">
        <f t="shared" ref="AM69:AM132" si="58">IF(AK69&lt;=$F$18,IFERROR(VLOOKUP($AA69,$B$82:$G$94,3,FALSE),0),)</f>
        <v>0</v>
      </c>
      <c r="AN69" s="31">
        <f t="shared" ref="AN69:AN132" si="59">IF(AK69&lt;=$F$18,IFERROR(VLOOKUP($AA69,$B$82:$G$94,4,FALSE),0),)</f>
        <v>0</v>
      </c>
      <c r="AO69" s="31">
        <f t="shared" ref="AO69:AO132" si="60">IF(AK69&lt;=$F$18,IFERROR(VLOOKUP($AA69,$B$82:$G$94,5,FALSE),0),)</f>
        <v>0</v>
      </c>
      <c r="AP69" s="31">
        <f t="shared" ref="AP69:AP132" si="61">IF(AK69&lt;=$F$18,IFERROR(VLOOKUP($AA69,$B$82:$G$94,6,FALSE),0),)</f>
        <v>0</v>
      </c>
      <c r="AQ69" s="188">
        <f t="shared" si="47"/>
        <v>0</v>
      </c>
      <c r="AR69" s="188">
        <f t="shared" si="47"/>
        <v>0</v>
      </c>
      <c r="AS69" s="188">
        <f t="shared" si="47"/>
        <v>0</v>
      </c>
      <c r="AT69" s="188">
        <f t="shared" si="47"/>
        <v>0</v>
      </c>
      <c r="AU69" s="31"/>
      <c r="AV69" s="31"/>
      <c r="AW69" s="31"/>
      <c r="AX69" s="31"/>
      <c r="AY69" s="74"/>
    </row>
    <row r="70" spans="2:51" x14ac:dyDescent="0.3">
      <c r="B70" s="38"/>
      <c r="C70" s="211"/>
      <c r="D70" s="136"/>
      <c r="E70" s="141"/>
      <c r="F70" s="40"/>
      <c r="G70" s="49"/>
      <c r="I70" s="53">
        <v>65</v>
      </c>
      <c r="J70" s="31">
        <f t="shared" si="26"/>
        <v>0</v>
      </c>
      <c r="K70" s="31">
        <f t="shared" si="27"/>
        <v>0</v>
      </c>
      <c r="L70" s="31">
        <f t="shared" si="28"/>
        <v>0</v>
      </c>
      <c r="M70" s="31">
        <f t="shared" si="29"/>
        <v>0</v>
      </c>
      <c r="N70" s="31">
        <f t="shared" si="48"/>
        <v>0</v>
      </c>
      <c r="O70" s="32">
        <f t="shared" si="49"/>
        <v>0</v>
      </c>
      <c r="P70" s="53">
        <v>65</v>
      </c>
      <c r="Q70" s="31">
        <f t="shared" ref="Q70:Q133" si="62">IF(P70&lt;=$F$18,LOOKUP(P70-1,$B$25:$B$78,$G$25:$G$78),)</f>
        <v>0</v>
      </c>
      <c r="R70" s="31">
        <f t="shared" si="30"/>
        <v>0</v>
      </c>
      <c r="S70" s="31">
        <f t="shared" si="31"/>
        <v>0</v>
      </c>
      <c r="T70" s="31">
        <f t="shared" si="50"/>
        <v>0</v>
      </c>
      <c r="U70" s="31">
        <f t="shared" ref="U70:U133" si="63">IF(P70&lt;=$F$18,$F$5+($F$15-$F$5)*(1-EXP(-0.0175*P70)),)</f>
        <v>0</v>
      </c>
      <c r="V70" s="31">
        <f t="shared" si="51"/>
        <v>0</v>
      </c>
      <c r="W70" s="31">
        <v>0</v>
      </c>
      <c r="X70" s="31">
        <f t="shared" si="52"/>
        <v>0</v>
      </c>
      <c r="Y70" s="36">
        <f t="shared" si="53"/>
        <v>0</v>
      </c>
      <c r="AA70" s="69">
        <v>65</v>
      </c>
      <c r="AB70" s="31">
        <f t="shared" si="54"/>
        <v>0</v>
      </c>
      <c r="AC70" s="203">
        <f t="shared" si="46"/>
        <v>0</v>
      </c>
      <c r="AD70" s="99">
        <f t="shared" si="55"/>
        <v>0</v>
      </c>
      <c r="AE70" s="99">
        <f t="shared" si="56"/>
        <v>0</v>
      </c>
      <c r="AF70" s="188">
        <f t="shared" si="41"/>
        <v>0</v>
      </c>
      <c r="AG70" s="188">
        <f t="shared" si="42"/>
        <v>0</v>
      </c>
      <c r="AH70" s="188">
        <f t="shared" si="43"/>
        <v>0</v>
      </c>
      <c r="AI70" s="193">
        <f t="shared" si="44"/>
        <v>0</v>
      </c>
      <c r="AK70" s="69">
        <v>65</v>
      </c>
      <c r="AL70" s="31">
        <f t="shared" si="57"/>
        <v>0</v>
      </c>
      <c r="AM70" s="31">
        <f t="shared" si="58"/>
        <v>0</v>
      </c>
      <c r="AN70" s="31">
        <f t="shared" si="59"/>
        <v>0</v>
      </c>
      <c r="AO70" s="31">
        <f t="shared" si="60"/>
        <v>0</v>
      </c>
      <c r="AP70" s="31">
        <f t="shared" si="61"/>
        <v>0</v>
      </c>
      <c r="AQ70" s="188">
        <f t="shared" si="47"/>
        <v>0</v>
      </c>
      <c r="AR70" s="188">
        <f t="shared" si="47"/>
        <v>0</v>
      </c>
      <c r="AS70" s="188">
        <f t="shared" si="47"/>
        <v>0</v>
      </c>
      <c r="AT70" s="188">
        <f t="shared" si="47"/>
        <v>0</v>
      </c>
      <c r="AU70" s="31"/>
      <c r="AV70" s="31"/>
      <c r="AW70" s="31"/>
      <c r="AX70" s="31"/>
      <c r="AY70" s="74"/>
    </row>
    <row r="71" spans="2:51" x14ac:dyDescent="0.3">
      <c r="B71" s="38"/>
      <c r="C71" s="211"/>
      <c r="D71" s="136"/>
      <c r="E71" s="141"/>
      <c r="F71" s="40"/>
      <c r="G71" s="49"/>
      <c r="I71" s="53">
        <v>66</v>
      </c>
      <c r="J71" s="31">
        <f t="shared" ref="J71:J134" si="64">IF($I71&lt;=$F$10,$F$11*$F$13+J70,)</f>
        <v>0</v>
      </c>
      <c r="K71" s="31">
        <f t="shared" ref="K71:K134" si="65">IF(J71=0,0,EXP(-1.0587+0.8836*LN(J71)+0.284))</f>
        <v>0</v>
      </c>
      <c r="L71" s="31">
        <f t="shared" ref="L71:L134" si="66">IF(I71&lt;=$F$10,$F$5+($F$8-$F$5)*(1-EXP(-0.0175*I71)),)</f>
        <v>0</v>
      </c>
      <c r="M71" s="31">
        <f t="shared" ref="M71:M134" si="67">IF(I71&lt;=$F$10,IF(I71&lt;=30,I71*($F$9-$F$6)/30,$F$9-$F$6),)</f>
        <v>0</v>
      </c>
      <c r="N71" s="31">
        <f t="shared" si="48"/>
        <v>0</v>
      </c>
      <c r="O71" s="32">
        <f t="shared" si="49"/>
        <v>0</v>
      </c>
      <c r="P71" s="53">
        <v>66</v>
      </c>
      <c r="Q71" s="31">
        <f t="shared" si="62"/>
        <v>0</v>
      </c>
      <c r="R71" s="31">
        <f t="shared" ref="R71:R134" si="68">IF(P71&lt;=$F$18,Q71+R70,)</f>
        <v>0</v>
      </c>
      <c r="S71" s="31">
        <f t="shared" ref="S71:S134" si="69">$F$19*R71</f>
        <v>0</v>
      </c>
      <c r="T71" s="31">
        <f t="shared" si="50"/>
        <v>0</v>
      </c>
      <c r="U71" s="31">
        <f t="shared" si="63"/>
        <v>0</v>
      </c>
      <c r="V71" s="31">
        <f t="shared" si="51"/>
        <v>0</v>
      </c>
      <c r="W71" s="31">
        <v>0</v>
      </c>
      <c r="X71" s="31">
        <f t="shared" si="52"/>
        <v>0</v>
      </c>
      <c r="Y71" s="36">
        <f t="shared" si="53"/>
        <v>0</v>
      </c>
      <c r="AA71" s="69">
        <v>66</v>
      </c>
      <c r="AB71" s="31">
        <f t="shared" si="54"/>
        <v>0</v>
      </c>
      <c r="AC71" s="203">
        <f t="shared" si="46"/>
        <v>0</v>
      </c>
      <c r="AD71" s="99">
        <f t="shared" si="55"/>
        <v>0</v>
      </c>
      <c r="AE71" s="99">
        <f t="shared" si="56"/>
        <v>0</v>
      </c>
      <c r="AF71" s="188">
        <f t="shared" si="41"/>
        <v>0</v>
      </c>
      <c r="AG71" s="188">
        <f t="shared" si="42"/>
        <v>0</v>
      </c>
      <c r="AH71" s="188">
        <f t="shared" si="43"/>
        <v>0</v>
      </c>
      <c r="AI71" s="193">
        <f t="shared" si="44"/>
        <v>0</v>
      </c>
      <c r="AK71" s="69">
        <v>66</v>
      </c>
      <c r="AL71" s="31">
        <f t="shared" si="57"/>
        <v>0</v>
      </c>
      <c r="AM71" s="31">
        <f t="shared" si="58"/>
        <v>0</v>
      </c>
      <c r="AN71" s="31">
        <f t="shared" si="59"/>
        <v>0</v>
      </c>
      <c r="AO71" s="31">
        <f t="shared" si="60"/>
        <v>0</v>
      </c>
      <c r="AP71" s="31">
        <f t="shared" si="61"/>
        <v>0</v>
      </c>
      <c r="AQ71" s="188">
        <f t="shared" si="47"/>
        <v>0</v>
      </c>
      <c r="AR71" s="188">
        <f t="shared" si="47"/>
        <v>0</v>
      </c>
      <c r="AS71" s="188">
        <f t="shared" si="47"/>
        <v>0</v>
      </c>
      <c r="AT71" s="188">
        <f t="shared" si="47"/>
        <v>0</v>
      </c>
      <c r="AU71" s="31"/>
      <c r="AV71" s="31"/>
      <c r="AW71" s="31"/>
      <c r="AX71" s="31"/>
      <c r="AY71" s="74"/>
    </row>
    <row r="72" spans="2:51" x14ac:dyDescent="0.3">
      <c r="B72" s="38"/>
      <c r="C72" s="211"/>
      <c r="D72" s="136"/>
      <c r="E72" s="141"/>
      <c r="F72" s="40"/>
      <c r="G72" s="49"/>
      <c r="I72" s="53">
        <v>67</v>
      </c>
      <c r="J72" s="31">
        <f t="shared" si="64"/>
        <v>0</v>
      </c>
      <c r="K72" s="31">
        <f t="shared" si="65"/>
        <v>0</v>
      </c>
      <c r="L72" s="31">
        <f t="shared" si="66"/>
        <v>0</v>
      </c>
      <c r="M72" s="31">
        <f t="shared" si="67"/>
        <v>0</v>
      </c>
      <c r="N72" s="31">
        <f t="shared" si="48"/>
        <v>0</v>
      </c>
      <c r="O72" s="32">
        <f t="shared" si="49"/>
        <v>0</v>
      </c>
      <c r="P72" s="53">
        <v>67</v>
      </c>
      <c r="Q72" s="31">
        <f t="shared" si="62"/>
        <v>0</v>
      </c>
      <c r="R72" s="31">
        <f t="shared" si="68"/>
        <v>0</v>
      </c>
      <c r="S72" s="31">
        <f t="shared" si="69"/>
        <v>0</v>
      </c>
      <c r="T72" s="31">
        <f t="shared" si="50"/>
        <v>0</v>
      </c>
      <c r="U72" s="31">
        <f t="shared" si="63"/>
        <v>0</v>
      </c>
      <c r="V72" s="31">
        <f t="shared" si="51"/>
        <v>0</v>
      </c>
      <c r="W72" s="31">
        <v>0</v>
      </c>
      <c r="X72" s="31">
        <f t="shared" si="52"/>
        <v>0</v>
      </c>
      <c r="Y72" s="36">
        <f t="shared" si="53"/>
        <v>0</v>
      </c>
      <c r="AA72" s="69">
        <v>67</v>
      </c>
      <c r="AB72" s="31">
        <f t="shared" si="54"/>
        <v>0</v>
      </c>
      <c r="AC72" s="203">
        <f t="shared" si="46"/>
        <v>0</v>
      </c>
      <c r="AD72" s="99">
        <f t="shared" si="55"/>
        <v>0</v>
      </c>
      <c r="AE72" s="99">
        <f t="shared" si="56"/>
        <v>0</v>
      </c>
      <c r="AF72" s="188">
        <f t="shared" si="41"/>
        <v>0</v>
      </c>
      <c r="AG72" s="188">
        <f t="shared" si="42"/>
        <v>0</v>
      </c>
      <c r="AH72" s="188">
        <f t="shared" si="43"/>
        <v>0</v>
      </c>
      <c r="AI72" s="193">
        <f t="shared" si="44"/>
        <v>0</v>
      </c>
      <c r="AK72" s="69">
        <v>67</v>
      </c>
      <c r="AL72" s="31">
        <f t="shared" si="57"/>
        <v>0</v>
      </c>
      <c r="AM72" s="31">
        <f t="shared" si="58"/>
        <v>0</v>
      </c>
      <c r="AN72" s="31">
        <f t="shared" si="59"/>
        <v>0</v>
      </c>
      <c r="AO72" s="31">
        <f t="shared" si="60"/>
        <v>0</v>
      </c>
      <c r="AP72" s="31">
        <f t="shared" si="61"/>
        <v>0</v>
      </c>
      <c r="AQ72" s="188">
        <f t="shared" si="47"/>
        <v>0</v>
      </c>
      <c r="AR72" s="188">
        <f t="shared" si="47"/>
        <v>0</v>
      </c>
      <c r="AS72" s="188">
        <f t="shared" si="47"/>
        <v>0</v>
      </c>
      <c r="AT72" s="188">
        <f t="shared" si="47"/>
        <v>0</v>
      </c>
      <c r="AU72" s="31"/>
      <c r="AV72" s="31"/>
      <c r="AW72" s="31"/>
      <c r="AX72" s="31"/>
      <c r="AY72" s="74"/>
    </row>
    <row r="73" spans="2:51" x14ac:dyDescent="0.3">
      <c r="B73" s="38"/>
      <c r="C73" s="211"/>
      <c r="D73" s="136"/>
      <c r="E73" s="141"/>
      <c r="F73" s="40"/>
      <c r="G73" s="49"/>
      <c r="I73" s="53">
        <v>68</v>
      </c>
      <c r="J73" s="31">
        <f t="shared" si="64"/>
        <v>0</v>
      </c>
      <c r="K73" s="31">
        <f t="shared" si="65"/>
        <v>0</v>
      </c>
      <c r="L73" s="31">
        <f t="shared" si="66"/>
        <v>0</v>
      </c>
      <c r="M73" s="31">
        <f t="shared" si="67"/>
        <v>0</v>
      </c>
      <c r="N73" s="31">
        <f t="shared" si="48"/>
        <v>0</v>
      </c>
      <c r="O73" s="32">
        <f t="shared" si="49"/>
        <v>0</v>
      </c>
      <c r="P73" s="53">
        <v>68</v>
      </c>
      <c r="Q73" s="31">
        <f t="shared" si="62"/>
        <v>0</v>
      </c>
      <c r="R73" s="31">
        <f t="shared" si="68"/>
        <v>0</v>
      </c>
      <c r="S73" s="31">
        <f t="shared" si="69"/>
        <v>0</v>
      </c>
      <c r="T73" s="31">
        <f t="shared" si="50"/>
        <v>0</v>
      </c>
      <c r="U73" s="31">
        <f t="shared" si="63"/>
        <v>0</v>
      </c>
      <c r="V73" s="31">
        <f t="shared" si="51"/>
        <v>0</v>
      </c>
      <c r="W73" s="31">
        <v>0</v>
      </c>
      <c r="X73" s="31">
        <f t="shared" si="52"/>
        <v>0</v>
      </c>
      <c r="Y73" s="36">
        <f t="shared" si="53"/>
        <v>0</v>
      </c>
      <c r="AA73" s="69">
        <v>68</v>
      </c>
      <c r="AB73" s="31">
        <f t="shared" si="54"/>
        <v>0</v>
      </c>
      <c r="AC73" s="203">
        <f t="shared" si="46"/>
        <v>0</v>
      </c>
      <c r="AD73" s="99">
        <f t="shared" si="55"/>
        <v>0</v>
      </c>
      <c r="AE73" s="99">
        <f t="shared" si="56"/>
        <v>0</v>
      </c>
      <c r="AF73" s="188">
        <f t="shared" si="41"/>
        <v>0</v>
      </c>
      <c r="AG73" s="188">
        <f t="shared" si="42"/>
        <v>0</v>
      </c>
      <c r="AH73" s="188">
        <f t="shared" si="43"/>
        <v>0</v>
      </c>
      <c r="AI73" s="193">
        <f t="shared" si="44"/>
        <v>0</v>
      </c>
      <c r="AK73" s="69">
        <v>68</v>
      </c>
      <c r="AL73" s="31">
        <f t="shared" si="57"/>
        <v>0</v>
      </c>
      <c r="AM73" s="31">
        <f t="shared" si="58"/>
        <v>0</v>
      </c>
      <c r="AN73" s="31">
        <f t="shared" si="59"/>
        <v>0</v>
      </c>
      <c r="AO73" s="31">
        <f t="shared" si="60"/>
        <v>0</v>
      </c>
      <c r="AP73" s="31">
        <f t="shared" si="61"/>
        <v>0</v>
      </c>
      <c r="AQ73" s="188">
        <f t="shared" si="47"/>
        <v>0</v>
      </c>
      <c r="AR73" s="188">
        <f t="shared" si="47"/>
        <v>0</v>
      </c>
      <c r="AS73" s="188">
        <f t="shared" si="47"/>
        <v>0</v>
      </c>
      <c r="AT73" s="188">
        <f t="shared" si="47"/>
        <v>0</v>
      </c>
      <c r="AU73" s="31"/>
      <c r="AV73" s="31"/>
      <c r="AW73" s="31"/>
      <c r="AX73" s="31"/>
      <c r="AY73" s="74"/>
    </row>
    <row r="74" spans="2:51" x14ac:dyDescent="0.3">
      <c r="B74" s="38"/>
      <c r="C74" s="211"/>
      <c r="D74" s="136"/>
      <c r="E74" s="141"/>
      <c r="F74" s="40"/>
      <c r="G74" s="49"/>
      <c r="I74" s="53">
        <v>69</v>
      </c>
      <c r="J74" s="31">
        <f t="shared" si="64"/>
        <v>0</v>
      </c>
      <c r="K74" s="31">
        <f t="shared" si="65"/>
        <v>0</v>
      </c>
      <c r="L74" s="31">
        <f t="shared" si="66"/>
        <v>0</v>
      </c>
      <c r="M74" s="31">
        <f t="shared" si="67"/>
        <v>0</v>
      </c>
      <c r="N74" s="31">
        <f t="shared" si="48"/>
        <v>0</v>
      </c>
      <c r="O74" s="32">
        <f t="shared" si="49"/>
        <v>0</v>
      </c>
      <c r="P74" s="53">
        <v>69</v>
      </c>
      <c r="Q74" s="31">
        <f t="shared" si="62"/>
        <v>0</v>
      </c>
      <c r="R74" s="31">
        <f t="shared" si="68"/>
        <v>0</v>
      </c>
      <c r="S74" s="31">
        <f t="shared" si="69"/>
        <v>0</v>
      </c>
      <c r="T74" s="31">
        <f t="shared" si="50"/>
        <v>0</v>
      </c>
      <c r="U74" s="31">
        <f t="shared" si="63"/>
        <v>0</v>
      </c>
      <c r="V74" s="31">
        <f t="shared" si="51"/>
        <v>0</v>
      </c>
      <c r="W74" s="31">
        <v>0</v>
      </c>
      <c r="X74" s="31">
        <f t="shared" si="52"/>
        <v>0</v>
      </c>
      <c r="Y74" s="36">
        <f t="shared" si="53"/>
        <v>0</v>
      </c>
      <c r="AA74" s="69">
        <v>69</v>
      </c>
      <c r="AB74" s="31">
        <f t="shared" si="54"/>
        <v>0</v>
      </c>
      <c r="AC74" s="203">
        <f t="shared" si="46"/>
        <v>0</v>
      </c>
      <c r="AD74" s="99">
        <f t="shared" si="55"/>
        <v>0</v>
      </c>
      <c r="AE74" s="99">
        <f t="shared" si="56"/>
        <v>0</v>
      </c>
      <c r="AF74" s="188">
        <f t="shared" si="41"/>
        <v>0</v>
      </c>
      <c r="AG74" s="188">
        <f t="shared" si="42"/>
        <v>0</v>
      </c>
      <c r="AH74" s="188">
        <f t="shared" si="43"/>
        <v>0</v>
      </c>
      <c r="AI74" s="193">
        <f t="shared" si="44"/>
        <v>0</v>
      </c>
      <c r="AK74" s="69">
        <v>69</v>
      </c>
      <c r="AL74" s="31">
        <f t="shared" si="57"/>
        <v>0</v>
      </c>
      <c r="AM74" s="31">
        <f t="shared" si="58"/>
        <v>0</v>
      </c>
      <c r="AN74" s="31">
        <f t="shared" si="59"/>
        <v>0</v>
      </c>
      <c r="AO74" s="31">
        <f t="shared" si="60"/>
        <v>0</v>
      </c>
      <c r="AP74" s="31">
        <f t="shared" si="61"/>
        <v>0</v>
      </c>
      <c r="AQ74" s="188">
        <f t="shared" si="47"/>
        <v>0</v>
      </c>
      <c r="AR74" s="188">
        <f t="shared" si="47"/>
        <v>0</v>
      </c>
      <c r="AS74" s="188">
        <f t="shared" si="47"/>
        <v>0</v>
      </c>
      <c r="AT74" s="188">
        <f t="shared" si="47"/>
        <v>0</v>
      </c>
      <c r="AU74" s="31"/>
      <c r="AV74" s="31"/>
      <c r="AW74" s="31"/>
      <c r="AX74" s="31"/>
      <c r="AY74" s="74"/>
    </row>
    <row r="75" spans="2:51" x14ac:dyDescent="0.3">
      <c r="B75" s="38"/>
      <c r="C75" s="211"/>
      <c r="D75" s="136"/>
      <c r="E75" s="141"/>
      <c r="F75" s="40"/>
      <c r="G75" s="49"/>
      <c r="I75" s="53">
        <v>70</v>
      </c>
      <c r="J75" s="31">
        <f t="shared" si="64"/>
        <v>0</v>
      </c>
      <c r="K75" s="31">
        <f t="shared" si="65"/>
        <v>0</v>
      </c>
      <c r="L75" s="31">
        <f t="shared" si="66"/>
        <v>0</v>
      </c>
      <c r="M75" s="31">
        <f t="shared" si="67"/>
        <v>0</v>
      </c>
      <c r="N75" s="31">
        <f t="shared" si="48"/>
        <v>0</v>
      </c>
      <c r="O75" s="32">
        <f t="shared" si="49"/>
        <v>0</v>
      </c>
      <c r="P75" s="53">
        <v>70</v>
      </c>
      <c r="Q75" s="31">
        <f t="shared" si="62"/>
        <v>0</v>
      </c>
      <c r="R75" s="31">
        <f t="shared" si="68"/>
        <v>0</v>
      </c>
      <c r="S75" s="31">
        <f t="shared" si="69"/>
        <v>0</v>
      </c>
      <c r="T75" s="31">
        <f t="shared" si="50"/>
        <v>0</v>
      </c>
      <c r="U75" s="31">
        <f t="shared" si="63"/>
        <v>0</v>
      </c>
      <c r="V75" s="31">
        <f t="shared" si="51"/>
        <v>0</v>
      </c>
      <c r="W75" s="31">
        <v>0</v>
      </c>
      <c r="X75" s="31">
        <f t="shared" si="52"/>
        <v>0</v>
      </c>
      <c r="Y75" s="36">
        <f t="shared" si="53"/>
        <v>0</v>
      </c>
      <c r="AA75" s="69">
        <v>70</v>
      </c>
      <c r="AB75" s="31">
        <f t="shared" si="54"/>
        <v>0</v>
      </c>
      <c r="AC75" s="203">
        <f t="shared" si="46"/>
        <v>0</v>
      </c>
      <c r="AD75" s="99">
        <f t="shared" si="55"/>
        <v>0</v>
      </c>
      <c r="AE75" s="99">
        <f t="shared" si="56"/>
        <v>0</v>
      </c>
      <c r="AF75" s="188">
        <f t="shared" si="41"/>
        <v>0</v>
      </c>
      <c r="AG75" s="188">
        <f t="shared" si="42"/>
        <v>0</v>
      </c>
      <c r="AH75" s="188">
        <f t="shared" si="43"/>
        <v>0</v>
      </c>
      <c r="AI75" s="193">
        <f t="shared" si="44"/>
        <v>0</v>
      </c>
      <c r="AK75" s="69">
        <v>70</v>
      </c>
      <c r="AL75" s="31">
        <f t="shared" si="57"/>
        <v>0</v>
      </c>
      <c r="AM75" s="31">
        <f t="shared" si="58"/>
        <v>0</v>
      </c>
      <c r="AN75" s="31">
        <f t="shared" si="59"/>
        <v>0</v>
      </c>
      <c r="AO75" s="31">
        <f t="shared" si="60"/>
        <v>0</v>
      </c>
      <c r="AP75" s="31">
        <f t="shared" si="61"/>
        <v>0</v>
      </c>
      <c r="AQ75" s="188">
        <f t="shared" si="47"/>
        <v>0</v>
      </c>
      <c r="AR75" s="188">
        <f t="shared" si="47"/>
        <v>0</v>
      </c>
      <c r="AS75" s="188">
        <f t="shared" si="47"/>
        <v>0</v>
      </c>
      <c r="AT75" s="188">
        <f t="shared" si="47"/>
        <v>0</v>
      </c>
      <c r="AU75" s="31"/>
      <c r="AV75" s="31"/>
      <c r="AW75" s="31"/>
      <c r="AX75" s="31"/>
      <c r="AY75" s="74"/>
    </row>
    <row r="76" spans="2:51" x14ac:dyDescent="0.3">
      <c r="B76" s="38"/>
      <c r="C76" s="211"/>
      <c r="D76" s="136"/>
      <c r="E76" s="141"/>
      <c r="F76" s="40"/>
      <c r="G76" s="49"/>
      <c r="I76" s="53">
        <v>71</v>
      </c>
      <c r="J76" s="31">
        <f t="shared" si="64"/>
        <v>0</v>
      </c>
      <c r="K76" s="31">
        <f t="shared" si="65"/>
        <v>0</v>
      </c>
      <c r="L76" s="31">
        <f t="shared" si="66"/>
        <v>0</v>
      </c>
      <c r="M76" s="31">
        <f t="shared" si="67"/>
        <v>0</v>
      </c>
      <c r="N76" s="31">
        <f t="shared" si="48"/>
        <v>0</v>
      </c>
      <c r="O76" s="32">
        <f t="shared" si="49"/>
        <v>0</v>
      </c>
      <c r="P76" s="53">
        <v>71</v>
      </c>
      <c r="Q76" s="31">
        <f t="shared" si="62"/>
        <v>0</v>
      </c>
      <c r="R76" s="31">
        <f t="shared" si="68"/>
        <v>0</v>
      </c>
      <c r="S76" s="31">
        <f t="shared" si="69"/>
        <v>0</v>
      </c>
      <c r="T76" s="31">
        <f t="shared" si="50"/>
        <v>0</v>
      </c>
      <c r="U76" s="31">
        <f t="shared" si="63"/>
        <v>0</v>
      </c>
      <c r="V76" s="31">
        <f t="shared" si="51"/>
        <v>0</v>
      </c>
      <c r="W76" s="31">
        <v>0</v>
      </c>
      <c r="X76" s="31">
        <f t="shared" si="52"/>
        <v>0</v>
      </c>
      <c r="Y76" s="36">
        <f t="shared" si="53"/>
        <v>0</v>
      </c>
      <c r="AA76" s="69">
        <v>71</v>
      </c>
      <c r="AB76" s="31">
        <f t="shared" si="54"/>
        <v>0</v>
      </c>
      <c r="AC76" s="203">
        <f t="shared" si="46"/>
        <v>0</v>
      </c>
      <c r="AD76" s="99">
        <f t="shared" si="55"/>
        <v>0</v>
      </c>
      <c r="AE76" s="99">
        <f t="shared" si="56"/>
        <v>0</v>
      </c>
      <c r="AF76" s="188">
        <f t="shared" si="41"/>
        <v>0</v>
      </c>
      <c r="AG76" s="188">
        <f t="shared" si="42"/>
        <v>0</v>
      </c>
      <c r="AH76" s="188">
        <f t="shared" si="43"/>
        <v>0</v>
      </c>
      <c r="AI76" s="193">
        <f t="shared" si="44"/>
        <v>0</v>
      </c>
      <c r="AK76" s="69">
        <v>71</v>
      </c>
      <c r="AL76" s="31">
        <f t="shared" si="57"/>
        <v>0</v>
      </c>
      <c r="AM76" s="31">
        <f t="shared" si="58"/>
        <v>0</v>
      </c>
      <c r="AN76" s="31">
        <f t="shared" si="59"/>
        <v>0</v>
      </c>
      <c r="AO76" s="31">
        <f t="shared" si="60"/>
        <v>0</v>
      </c>
      <c r="AP76" s="31">
        <f t="shared" si="61"/>
        <v>0</v>
      </c>
      <c r="AQ76" s="188">
        <f t="shared" si="47"/>
        <v>0</v>
      </c>
      <c r="AR76" s="188">
        <f t="shared" si="47"/>
        <v>0</v>
      </c>
      <c r="AS76" s="188">
        <f t="shared" si="47"/>
        <v>0</v>
      </c>
      <c r="AT76" s="188">
        <f t="shared" si="47"/>
        <v>0</v>
      </c>
      <c r="AU76" s="31"/>
      <c r="AV76" s="31"/>
      <c r="AW76" s="31"/>
      <c r="AX76" s="31"/>
      <c r="AY76" s="74"/>
    </row>
    <row r="77" spans="2:51" x14ac:dyDescent="0.3">
      <c r="B77" s="38"/>
      <c r="C77" s="211"/>
      <c r="D77" s="136"/>
      <c r="E77" s="141"/>
      <c r="F77" s="40"/>
      <c r="G77" s="49"/>
      <c r="I77" s="53">
        <v>72</v>
      </c>
      <c r="J77" s="31">
        <f t="shared" si="64"/>
        <v>0</v>
      </c>
      <c r="K77" s="31">
        <f t="shared" si="65"/>
        <v>0</v>
      </c>
      <c r="L77" s="31">
        <f t="shared" si="66"/>
        <v>0</v>
      </c>
      <c r="M77" s="31">
        <f t="shared" si="67"/>
        <v>0</v>
      </c>
      <c r="N77" s="31">
        <f t="shared" si="48"/>
        <v>0</v>
      </c>
      <c r="O77" s="32">
        <f t="shared" si="49"/>
        <v>0</v>
      </c>
      <c r="P77" s="53">
        <v>72</v>
      </c>
      <c r="Q77" s="31">
        <f t="shared" si="62"/>
        <v>0</v>
      </c>
      <c r="R77" s="31">
        <f t="shared" si="68"/>
        <v>0</v>
      </c>
      <c r="S77" s="31">
        <f t="shared" si="69"/>
        <v>0</v>
      </c>
      <c r="T77" s="31">
        <f t="shared" si="50"/>
        <v>0</v>
      </c>
      <c r="U77" s="31">
        <f t="shared" si="63"/>
        <v>0</v>
      </c>
      <c r="V77" s="31">
        <f t="shared" si="51"/>
        <v>0</v>
      </c>
      <c r="W77" s="31">
        <v>0</v>
      </c>
      <c r="X77" s="31">
        <f t="shared" si="52"/>
        <v>0</v>
      </c>
      <c r="Y77" s="36">
        <f t="shared" si="53"/>
        <v>0</v>
      </c>
      <c r="AA77" s="69">
        <v>72</v>
      </c>
      <c r="AB77" s="31">
        <f t="shared" si="54"/>
        <v>0</v>
      </c>
      <c r="AC77" s="203">
        <f t="shared" si="46"/>
        <v>0</v>
      </c>
      <c r="AD77" s="99">
        <f t="shared" si="55"/>
        <v>0</v>
      </c>
      <c r="AE77" s="99">
        <f t="shared" si="56"/>
        <v>0</v>
      </c>
      <c r="AF77" s="188">
        <f t="shared" si="41"/>
        <v>0</v>
      </c>
      <c r="AG77" s="188">
        <f t="shared" si="42"/>
        <v>0</v>
      </c>
      <c r="AH77" s="188">
        <f t="shared" si="43"/>
        <v>0</v>
      </c>
      <c r="AI77" s="193">
        <f t="shared" si="44"/>
        <v>0</v>
      </c>
      <c r="AK77" s="69">
        <v>72</v>
      </c>
      <c r="AL77" s="31">
        <f t="shared" si="57"/>
        <v>0</v>
      </c>
      <c r="AM77" s="31">
        <f t="shared" si="58"/>
        <v>0</v>
      </c>
      <c r="AN77" s="31">
        <f t="shared" si="59"/>
        <v>0</v>
      </c>
      <c r="AO77" s="31">
        <f t="shared" si="60"/>
        <v>0</v>
      </c>
      <c r="AP77" s="31">
        <f t="shared" si="61"/>
        <v>0</v>
      </c>
      <c r="AQ77" s="188">
        <f t="shared" si="47"/>
        <v>0</v>
      </c>
      <c r="AR77" s="188">
        <f t="shared" si="47"/>
        <v>0</v>
      </c>
      <c r="AS77" s="188">
        <f t="shared" si="47"/>
        <v>0</v>
      </c>
      <c r="AT77" s="188">
        <f t="shared" si="47"/>
        <v>0</v>
      </c>
      <c r="AU77" s="31"/>
      <c r="AV77" s="31"/>
      <c r="AW77" s="31"/>
      <c r="AX77" s="31"/>
      <c r="AY77" s="74"/>
    </row>
    <row r="78" spans="2:51" x14ac:dyDescent="0.3">
      <c r="B78" s="41"/>
      <c r="C78" s="212"/>
      <c r="D78" s="157"/>
      <c r="E78" s="144"/>
      <c r="F78" s="42"/>
      <c r="G78" s="50"/>
      <c r="I78" s="53">
        <v>73</v>
      </c>
      <c r="J78" s="31">
        <f t="shared" si="64"/>
        <v>0</v>
      </c>
      <c r="K78" s="31">
        <f t="shared" si="65"/>
        <v>0</v>
      </c>
      <c r="L78" s="31">
        <f t="shared" si="66"/>
        <v>0</v>
      </c>
      <c r="M78" s="31">
        <f t="shared" si="67"/>
        <v>0</v>
      </c>
      <c r="N78" s="31">
        <f t="shared" si="48"/>
        <v>0</v>
      </c>
      <c r="O78" s="32">
        <f t="shared" si="49"/>
        <v>0</v>
      </c>
      <c r="P78" s="53">
        <v>73</v>
      </c>
      <c r="Q78" s="31">
        <f t="shared" si="62"/>
        <v>0</v>
      </c>
      <c r="R78" s="31">
        <f t="shared" si="68"/>
        <v>0</v>
      </c>
      <c r="S78" s="31">
        <f t="shared" si="69"/>
        <v>0</v>
      </c>
      <c r="T78" s="31">
        <f t="shared" si="50"/>
        <v>0</v>
      </c>
      <c r="U78" s="31">
        <f t="shared" si="63"/>
        <v>0</v>
      </c>
      <c r="V78" s="31">
        <f t="shared" si="51"/>
        <v>0</v>
      </c>
      <c r="W78" s="31">
        <v>0</v>
      </c>
      <c r="X78" s="31">
        <f t="shared" si="52"/>
        <v>0</v>
      </c>
      <c r="Y78" s="36">
        <f t="shared" si="53"/>
        <v>0</v>
      </c>
      <c r="AA78" s="69">
        <v>73</v>
      </c>
      <c r="AB78" s="31">
        <f t="shared" si="54"/>
        <v>0</v>
      </c>
      <c r="AC78" s="203">
        <f t="shared" si="46"/>
        <v>0</v>
      </c>
      <c r="AD78" s="99">
        <f t="shared" si="55"/>
        <v>0</v>
      </c>
      <c r="AE78" s="99">
        <f t="shared" si="56"/>
        <v>0</v>
      </c>
      <c r="AF78" s="188">
        <f t="shared" si="41"/>
        <v>0</v>
      </c>
      <c r="AG78" s="188">
        <f t="shared" si="42"/>
        <v>0</v>
      </c>
      <c r="AH78" s="188">
        <f t="shared" si="43"/>
        <v>0</v>
      </c>
      <c r="AI78" s="193">
        <f t="shared" si="44"/>
        <v>0</v>
      </c>
      <c r="AK78" s="69">
        <v>73</v>
      </c>
      <c r="AL78" s="31">
        <f t="shared" si="57"/>
        <v>0</v>
      </c>
      <c r="AM78" s="31">
        <f t="shared" si="58"/>
        <v>0</v>
      </c>
      <c r="AN78" s="31">
        <f t="shared" si="59"/>
        <v>0</v>
      </c>
      <c r="AO78" s="31">
        <f t="shared" si="60"/>
        <v>0</v>
      </c>
      <c r="AP78" s="31">
        <f t="shared" si="61"/>
        <v>0</v>
      </c>
      <c r="AQ78" s="188">
        <f t="shared" si="47"/>
        <v>0</v>
      </c>
      <c r="AR78" s="188">
        <f t="shared" si="47"/>
        <v>0</v>
      </c>
      <c r="AS78" s="188">
        <f t="shared" si="47"/>
        <v>0</v>
      </c>
      <c r="AT78" s="188">
        <f t="shared" si="47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4"/>
        <v>0</v>
      </c>
      <c r="K79" s="31">
        <f t="shared" si="65"/>
        <v>0</v>
      </c>
      <c r="L79" s="31">
        <f t="shared" si="66"/>
        <v>0</v>
      </c>
      <c r="M79" s="31">
        <f t="shared" si="67"/>
        <v>0</v>
      </c>
      <c r="N79" s="31">
        <f t="shared" si="48"/>
        <v>0</v>
      </c>
      <c r="O79" s="32">
        <f t="shared" si="49"/>
        <v>0</v>
      </c>
      <c r="P79" s="53">
        <v>74</v>
      </c>
      <c r="Q79" s="31">
        <f t="shared" si="62"/>
        <v>0</v>
      </c>
      <c r="R79" s="31">
        <f t="shared" si="68"/>
        <v>0</v>
      </c>
      <c r="S79" s="31">
        <f t="shared" si="69"/>
        <v>0</v>
      </c>
      <c r="T79" s="31">
        <f t="shared" si="50"/>
        <v>0</v>
      </c>
      <c r="U79" s="31">
        <f t="shared" si="63"/>
        <v>0</v>
      </c>
      <c r="V79" s="31">
        <f t="shared" si="51"/>
        <v>0</v>
      </c>
      <c r="W79" s="31">
        <v>0</v>
      </c>
      <c r="X79" s="31">
        <f t="shared" si="52"/>
        <v>0</v>
      </c>
      <c r="Y79" s="36">
        <f t="shared" si="53"/>
        <v>0</v>
      </c>
      <c r="AA79" s="69">
        <v>74</v>
      </c>
      <c r="AB79" s="31">
        <f t="shared" si="54"/>
        <v>0</v>
      </c>
      <c r="AC79" s="203">
        <f t="shared" si="46"/>
        <v>0</v>
      </c>
      <c r="AD79" s="99">
        <f t="shared" si="55"/>
        <v>0</v>
      </c>
      <c r="AE79" s="99">
        <f t="shared" si="56"/>
        <v>0</v>
      </c>
      <c r="AF79" s="188">
        <f t="shared" si="41"/>
        <v>0</v>
      </c>
      <c r="AG79" s="188">
        <f t="shared" si="42"/>
        <v>0</v>
      </c>
      <c r="AH79" s="188">
        <f t="shared" si="43"/>
        <v>0</v>
      </c>
      <c r="AI79" s="193">
        <f t="shared" si="44"/>
        <v>0</v>
      </c>
      <c r="AK79" s="69">
        <v>74</v>
      </c>
      <c r="AL79" s="31">
        <f t="shared" si="57"/>
        <v>0</v>
      </c>
      <c r="AM79" s="31">
        <f t="shared" si="58"/>
        <v>0</v>
      </c>
      <c r="AN79" s="31">
        <f t="shared" si="59"/>
        <v>0</v>
      </c>
      <c r="AO79" s="31">
        <f t="shared" si="60"/>
        <v>0</v>
      </c>
      <c r="AP79" s="31">
        <f t="shared" si="61"/>
        <v>0</v>
      </c>
      <c r="AQ79" s="188">
        <f t="shared" si="47"/>
        <v>0</v>
      </c>
      <c r="AR79" s="188">
        <f t="shared" si="47"/>
        <v>0</v>
      </c>
      <c r="AS79" s="188">
        <f t="shared" si="47"/>
        <v>0</v>
      </c>
      <c r="AT79" s="188">
        <f t="shared" si="47"/>
        <v>0</v>
      </c>
      <c r="AU79" s="31"/>
      <c r="AV79" s="31"/>
      <c r="AW79" s="31"/>
      <c r="AX79" s="31"/>
      <c r="AY79" s="74"/>
    </row>
    <row r="80" spans="2:51" x14ac:dyDescent="0.3">
      <c r="B80" s="234" t="s">
        <v>203</v>
      </c>
      <c r="C80" s="235"/>
      <c r="D80" s="235"/>
      <c r="E80" s="235"/>
      <c r="F80" s="235"/>
      <c r="G80" s="236"/>
      <c r="H80" s="21"/>
      <c r="I80" s="53">
        <v>75</v>
      </c>
      <c r="J80" s="31">
        <f t="shared" si="64"/>
        <v>0</v>
      </c>
      <c r="K80" s="31">
        <f t="shared" si="65"/>
        <v>0</v>
      </c>
      <c r="L80" s="31">
        <f t="shared" si="66"/>
        <v>0</v>
      </c>
      <c r="M80" s="31">
        <f t="shared" si="67"/>
        <v>0</v>
      </c>
      <c r="N80" s="31">
        <f t="shared" si="48"/>
        <v>0</v>
      </c>
      <c r="O80" s="32">
        <f t="shared" si="49"/>
        <v>0</v>
      </c>
      <c r="P80" s="53">
        <v>75</v>
      </c>
      <c r="Q80" s="31">
        <f t="shared" si="62"/>
        <v>0</v>
      </c>
      <c r="R80" s="31">
        <f t="shared" si="68"/>
        <v>0</v>
      </c>
      <c r="S80" s="31">
        <f t="shared" si="69"/>
        <v>0</v>
      </c>
      <c r="T80" s="31">
        <f t="shared" si="50"/>
        <v>0</v>
      </c>
      <c r="U80" s="31">
        <f t="shared" si="63"/>
        <v>0</v>
      </c>
      <c r="V80" s="31">
        <f t="shared" si="51"/>
        <v>0</v>
      </c>
      <c r="W80" s="31">
        <v>0</v>
      </c>
      <c r="X80" s="31">
        <f t="shared" si="52"/>
        <v>0</v>
      </c>
      <c r="Y80" s="36">
        <f t="shared" si="53"/>
        <v>0</v>
      </c>
      <c r="AA80" s="69">
        <v>75</v>
      </c>
      <c r="AB80" s="31">
        <f t="shared" si="54"/>
        <v>0</v>
      </c>
      <c r="AC80" s="203">
        <f t="shared" si="46"/>
        <v>0</v>
      </c>
      <c r="AD80" s="99">
        <f t="shared" si="55"/>
        <v>0</v>
      </c>
      <c r="AE80" s="99">
        <f t="shared" si="56"/>
        <v>0</v>
      </c>
      <c r="AF80" s="188">
        <f t="shared" si="41"/>
        <v>0</v>
      </c>
      <c r="AG80" s="188">
        <f t="shared" si="42"/>
        <v>0</v>
      </c>
      <c r="AH80" s="188">
        <f t="shared" si="43"/>
        <v>0</v>
      </c>
      <c r="AI80" s="193">
        <f t="shared" si="44"/>
        <v>0</v>
      </c>
      <c r="AK80" s="69">
        <v>75</v>
      </c>
      <c r="AL80" s="31">
        <f t="shared" si="57"/>
        <v>0</v>
      </c>
      <c r="AM80" s="31">
        <f t="shared" si="58"/>
        <v>0</v>
      </c>
      <c r="AN80" s="31">
        <f t="shared" si="59"/>
        <v>0</v>
      </c>
      <c r="AO80" s="31">
        <f t="shared" si="60"/>
        <v>0</v>
      </c>
      <c r="AP80" s="31">
        <f t="shared" si="61"/>
        <v>0</v>
      </c>
      <c r="AQ80" s="188">
        <f t="shared" si="47"/>
        <v>0</v>
      </c>
      <c r="AR80" s="188">
        <f t="shared" si="47"/>
        <v>0</v>
      </c>
      <c r="AS80" s="188">
        <f t="shared" si="47"/>
        <v>0</v>
      </c>
      <c r="AT80" s="188">
        <f t="shared" si="47"/>
        <v>0</v>
      </c>
      <c r="AU80" s="31"/>
      <c r="AV80" s="31"/>
      <c r="AW80" s="31"/>
      <c r="AX80" s="31"/>
      <c r="AY80" s="74"/>
    </row>
    <row r="81" spans="1:51" x14ac:dyDescent="0.3">
      <c r="A81" t="s">
        <v>192</v>
      </c>
      <c r="B81" s="160" t="s">
        <v>76</v>
      </c>
      <c r="C81" s="127" t="s">
        <v>152</v>
      </c>
      <c r="D81" s="125" t="s">
        <v>78</v>
      </c>
      <c r="E81" s="125" t="s">
        <v>81</v>
      </c>
      <c r="F81" s="125" t="s">
        <v>80</v>
      </c>
      <c r="G81" s="126" t="s">
        <v>79</v>
      </c>
      <c r="H81" s="55"/>
      <c r="I81" s="53">
        <v>76</v>
      </c>
      <c r="J81" s="31">
        <f t="shared" si="64"/>
        <v>0</v>
      </c>
      <c r="K81" s="31">
        <f t="shared" si="65"/>
        <v>0</v>
      </c>
      <c r="L81" s="31">
        <f t="shared" si="66"/>
        <v>0</v>
      </c>
      <c r="M81" s="31">
        <f t="shared" si="67"/>
        <v>0</v>
      </c>
      <c r="N81" s="31">
        <f t="shared" si="48"/>
        <v>0</v>
      </c>
      <c r="O81" s="32">
        <f t="shared" si="49"/>
        <v>0</v>
      </c>
      <c r="P81" s="53">
        <v>76</v>
      </c>
      <c r="Q81" s="31">
        <f t="shared" si="62"/>
        <v>0</v>
      </c>
      <c r="R81" s="31">
        <f t="shared" si="68"/>
        <v>0</v>
      </c>
      <c r="S81" s="31">
        <f t="shared" si="69"/>
        <v>0</v>
      </c>
      <c r="T81" s="31">
        <f t="shared" si="50"/>
        <v>0</v>
      </c>
      <c r="U81" s="31">
        <f t="shared" si="63"/>
        <v>0</v>
      </c>
      <c r="V81" s="31">
        <f t="shared" si="51"/>
        <v>0</v>
      </c>
      <c r="W81" s="31">
        <v>0</v>
      </c>
      <c r="X81" s="31">
        <f t="shared" si="52"/>
        <v>0</v>
      </c>
      <c r="Y81" s="36">
        <f t="shared" si="53"/>
        <v>0</v>
      </c>
      <c r="AA81" s="69">
        <v>76</v>
      </c>
      <c r="AB81" s="31">
        <f t="shared" si="54"/>
        <v>0</v>
      </c>
      <c r="AC81" s="203">
        <f t="shared" si="46"/>
        <v>0</v>
      </c>
      <c r="AD81" s="99">
        <f t="shared" si="55"/>
        <v>0</v>
      </c>
      <c r="AE81" s="99">
        <f t="shared" si="56"/>
        <v>0</v>
      </c>
      <c r="AF81" s="188">
        <f t="shared" si="41"/>
        <v>0</v>
      </c>
      <c r="AG81" s="188">
        <f t="shared" si="42"/>
        <v>0</v>
      </c>
      <c r="AH81" s="188">
        <f t="shared" si="43"/>
        <v>0</v>
      </c>
      <c r="AI81" s="193">
        <f t="shared" si="44"/>
        <v>0</v>
      </c>
      <c r="AK81" s="69">
        <v>76</v>
      </c>
      <c r="AL81" s="31">
        <f t="shared" si="57"/>
        <v>0</v>
      </c>
      <c r="AM81" s="31">
        <f t="shared" si="58"/>
        <v>0</v>
      </c>
      <c r="AN81" s="31">
        <f t="shared" si="59"/>
        <v>0</v>
      </c>
      <c r="AO81" s="31">
        <f t="shared" si="60"/>
        <v>0</v>
      </c>
      <c r="AP81" s="31">
        <f t="shared" si="61"/>
        <v>0</v>
      </c>
      <c r="AQ81" s="188">
        <f t="shared" si="47"/>
        <v>0</v>
      </c>
      <c r="AR81" s="188">
        <f t="shared" si="47"/>
        <v>0</v>
      </c>
      <c r="AS81" s="188">
        <f t="shared" si="47"/>
        <v>0</v>
      </c>
      <c r="AT81" s="188">
        <f t="shared" si="47"/>
        <v>0</v>
      </c>
      <c r="AU81" s="31"/>
      <c r="AV81" s="31"/>
      <c r="AW81" s="31"/>
      <c r="AX81" s="31"/>
      <c r="AY81" s="74"/>
    </row>
    <row r="82" spans="1:51" x14ac:dyDescent="0.3">
      <c r="A82" t="s">
        <v>191</v>
      </c>
      <c r="B82" s="175">
        <f>IF(C25&lt;$F$18,C25,"-")</f>
        <v>20</v>
      </c>
      <c r="C82" s="146">
        <f>D25-D26</f>
        <v>9</v>
      </c>
      <c r="D82" s="150"/>
      <c r="E82" s="124">
        <f t="shared" ref="E82" si="70">IF(G82+D82&lt;&gt;1,(1-(G82+D82))*56%,0)</f>
        <v>0.56000000000000005</v>
      </c>
      <c r="F82" s="124">
        <f t="shared" ref="F82" si="71">IF(G82+D82&lt;&gt;1,(1-(G82+D82))*44%,0)</f>
        <v>0.44</v>
      </c>
      <c r="G82" s="148"/>
      <c r="H82" s="56">
        <f t="shared" ref="H82:H94" si="72">IF(C82=0,0,IF(SUM(D82:G82)&lt;&gt;1,"erreur",))</f>
        <v>0</v>
      </c>
      <c r="I82" s="53">
        <v>77</v>
      </c>
      <c r="J82" s="31">
        <f t="shared" si="64"/>
        <v>0</v>
      </c>
      <c r="K82" s="31">
        <f t="shared" si="65"/>
        <v>0</v>
      </c>
      <c r="L82" s="31">
        <f t="shared" si="66"/>
        <v>0</v>
      </c>
      <c r="M82" s="31">
        <f t="shared" si="67"/>
        <v>0</v>
      </c>
      <c r="N82" s="31">
        <f t="shared" si="48"/>
        <v>0</v>
      </c>
      <c r="O82" s="32">
        <f t="shared" si="49"/>
        <v>0</v>
      </c>
      <c r="P82" s="53">
        <v>77</v>
      </c>
      <c r="Q82" s="31">
        <f t="shared" si="62"/>
        <v>0</v>
      </c>
      <c r="R82" s="31">
        <f t="shared" si="68"/>
        <v>0</v>
      </c>
      <c r="S82" s="31">
        <f t="shared" si="69"/>
        <v>0</v>
      </c>
      <c r="T82" s="31">
        <f t="shared" si="50"/>
        <v>0</v>
      </c>
      <c r="U82" s="31">
        <f t="shared" si="63"/>
        <v>0</v>
      </c>
      <c r="V82" s="31">
        <f t="shared" si="51"/>
        <v>0</v>
      </c>
      <c r="W82" s="31">
        <v>0</v>
      </c>
      <c r="X82" s="31">
        <f t="shared" si="52"/>
        <v>0</v>
      </c>
      <c r="Y82" s="36">
        <f t="shared" si="53"/>
        <v>0</v>
      </c>
      <c r="AA82" s="69">
        <v>77</v>
      </c>
      <c r="AB82" s="31">
        <f t="shared" si="54"/>
        <v>0</v>
      </c>
      <c r="AC82" s="203">
        <f t="shared" si="46"/>
        <v>0</v>
      </c>
      <c r="AD82" s="99">
        <f t="shared" si="55"/>
        <v>0</v>
      </c>
      <c r="AE82" s="99">
        <f t="shared" si="56"/>
        <v>0</v>
      </c>
      <c r="AF82" s="188">
        <f t="shared" si="41"/>
        <v>0</v>
      </c>
      <c r="AG82" s="188">
        <f t="shared" si="42"/>
        <v>0</v>
      </c>
      <c r="AH82" s="188">
        <f t="shared" si="43"/>
        <v>0</v>
      </c>
      <c r="AI82" s="193">
        <f t="shared" si="44"/>
        <v>0</v>
      </c>
      <c r="AK82" s="69">
        <v>77</v>
      </c>
      <c r="AL82" s="31">
        <f t="shared" si="57"/>
        <v>0</v>
      </c>
      <c r="AM82" s="31">
        <f t="shared" si="58"/>
        <v>0</v>
      </c>
      <c r="AN82" s="31">
        <f t="shared" si="59"/>
        <v>0</v>
      </c>
      <c r="AO82" s="31">
        <f t="shared" si="60"/>
        <v>0</v>
      </c>
      <c r="AP82" s="31">
        <f t="shared" si="61"/>
        <v>0</v>
      </c>
      <c r="AQ82" s="188">
        <f t="shared" si="47"/>
        <v>0</v>
      </c>
      <c r="AR82" s="188">
        <f t="shared" si="47"/>
        <v>0</v>
      </c>
      <c r="AS82" s="188">
        <f t="shared" si="47"/>
        <v>0</v>
      </c>
      <c r="AT82" s="188">
        <f t="shared" si="47"/>
        <v>0</v>
      </c>
      <c r="AU82" s="31"/>
      <c r="AV82" s="31"/>
      <c r="AW82" s="31"/>
      <c r="AX82" s="31"/>
      <c r="AY82" s="74"/>
    </row>
    <row r="83" spans="1:51" x14ac:dyDescent="0.3">
      <c r="A83" t="s">
        <v>191</v>
      </c>
      <c r="B83" s="177">
        <f>IF(C27&lt;$F$18,C27,"-")</f>
        <v>25</v>
      </c>
      <c r="C83" s="149">
        <f>D27-D28</f>
        <v>29</v>
      </c>
      <c r="D83" s="150"/>
      <c r="E83" s="124">
        <f t="shared" ref="E83:E94" si="73">IF(G83+D83&lt;&gt;1,(1-(G83+D83))*56%,0)</f>
        <v>0.56000000000000005</v>
      </c>
      <c r="F83" s="124">
        <f t="shared" ref="F83:F94" si="74">IF(G83+D83&lt;&gt;1,(1-(G83+D83))*44%,0)</f>
        <v>0.44</v>
      </c>
      <c r="G83" s="151"/>
      <c r="H83" s="56">
        <f t="shared" si="72"/>
        <v>0</v>
      </c>
      <c r="I83" s="53">
        <v>78</v>
      </c>
      <c r="J83" s="31">
        <f t="shared" si="64"/>
        <v>0</v>
      </c>
      <c r="K83" s="31">
        <f t="shared" si="65"/>
        <v>0</v>
      </c>
      <c r="L83" s="31">
        <f t="shared" si="66"/>
        <v>0</v>
      </c>
      <c r="M83" s="31">
        <f t="shared" si="67"/>
        <v>0</v>
      </c>
      <c r="N83" s="31">
        <f t="shared" si="48"/>
        <v>0</v>
      </c>
      <c r="O83" s="32">
        <f t="shared" si="49"/>
        <v>0</v>
      </c>
      <c r="P83" s="53">
        <v>78</v>
      </c>
      <c r="Q83" s="31">
        <f t="shared" si="62"/>
        <v>0</v>
      </c>
      <c r="R83" s="31">
        <f t="shared" si="68"/>
        <v>0</v>
      </c>
      <c r="S83" s="31">
        <f t="shared" si="69"/>
        <v>0</v>
      </c>
      <c r="T83" s="31">
        <f t="shared" si="50"/>
        <v>0</v>
      </c>
      <c r="U83" s="31">
        <f t="shared" si="63"/>
        <v>0</v>
      </c>
      <c r="V83" s="31">
        <f t="shared" si="51"/>
        <v>0</v>
      </c>
      <c r="W83" s="31">
        <v>0</v>
      </c>
      <c r="X83" s="31">
        <f t="shared" si="52"/>
        <v>0</v>
      </c>
      <c r="Y83" s="36">
        <f t="shared" si="53"/>
        <v>0</v>
      </c>
      <c r="AA83" s="69">
        <v>78</v>
      </c>
      <c r="AB83" s="31">
        <f t="shared" si="54"/>
        <v>0</v>
      </c>
      <c r="AC83" s="203">
        <f t="shared" si="46"/>
        <v>0</v>
      </c>
      <c r="AD83" s="99">
        <f t="shared" si="55"/>
        <v>0</v>
      </c>
      <c r="AE83" s="99">
        <f t="shared" si="56"/>
        <v>0</v>
      </c>
      <c r="AF83" s="188">
        <f t="shared" si="41"/>
        <v>0</v>
      </c>
      <c r="AG83" s="188">
        <f t="shared" si="42"/>
        <v>0</v>
      </c>
      <c r="AH83" s="188">
        <f t="shared" si="43"/>
        <v>0</v>
      </c>
      <c r="AI83" s="193">
        <f t="shared" si="44"/>
        <v>0</v>
      </c>
      <c r="AK83" s="69">
        <v>78</v>
      </c>
      <c r="AL83" s="31">
        <f t="shared" si="57"/>
        <v>0</v>
      </c>
      <c r="AM83" s="31">
        <f t="shared" si="58"/>
        <v>0</v>
      </c>
      <c r="AN83" s="31">
        <f t="shared" si="59"/>
        <v>0</v>
      </c>
      <c r="AO83" s="31">
        <f t="shared" si="60"/>
        <v>0</v>
      </c>
      <c r="AP83" s="31">
        <f t="shared" si="61"/>
        <v>0</v>
      </c>
      <c r="AQ83" s="188">
        <f t="shared" si="47"/>
        <v>0</v>
      </c>
      <c r="AR83" s="188">
        <f t="shared" si="47"/>
        <v>0</v>
      </c>
      <c r="AS83" s="188">
        <f t="shared" si="47"/>
        <v>0</v>
      </c>
      <c r="AT83" s="188">
        <f t="shared" si="47"/>
        <v>0</v>
      </c>
      <c r="AU83" s="31"/>
      <c r="AV83" s="31"/>
      <c r="AW83" s="31"/>
      <c r="AX83" s="31"/>
      <c r="AY83" s="74"/>
    </row>
    <row r="84" spans="1:51" x14ac:dyDescent="0.3">
      <c r="A84" t="s">
        <v>191</v>
      </c>
      <c r="B84" s="183">
        <f>IF(C29&lt;$F$18,C29,"-")</f>
        <v>30</v>
      </c>
      <c r="C84" s="149">
        <f>D29-D30</f>
        <v>39</v>
      </c>
      <c r="D84" s="150"/>
      <c r="E84" s="124">
        <f t="shared" si="73"/>
        <v>0.56000000000000005</v>
      </c>
      <c r="F84" s="124">
        <f t="shared" si="74"/>
        <v>0.44</v>
      </c>
      <c r="G84" s="151"/>
      <c r="H84" s="56">
        <f t="shared" si="72"/>
        <v>0</v>
      </c>
      <c r="I84" s="53">
        <v>79</v>
      </c>
      <c r="J84" s="31">
        <f t="shared" si="64"/>
        <v>0</v>
      </c>
      <c r="K84" s="31">
        <f t="shared" si="65"/>
        <v>0</v>
      </c>
      <c r="L84" s="31">
        <f t="shared" si="66"/>
        <v>0</v>
      </c>
      <c r="M84" s="31">
        <f t="shared" si="67"/>
        <v>0</v>
      </c>
      <c r="N84" s="31">
        <f t="shared" si="48"/>
        <v>0</v>
      </c>
      <c r="O84" s="32">
        <f t="shared" si="49"/>
        <v>0</v>
      </c>
      <c r="P84" s="53">
        <v>79</v>
      </c>
      <c r="Q84" s="31">
        <f t="shared" si="62"/>
        <v>0</v>
      </c>
      <c r="R84" s="31">
        <f t="shared" si="68"/>
        <v>0</v>
      </c>
      <c r="S84" s="31">
        <f t="shared" si="69"/>
        <v>0</v>
      </c>
      <c r="T84" s="31">
        <f t="shared" si="50"/>
        <v>0</v>
      </c>
      <c r="U84" s="31">
        <f t="shared" si="63"/>
        <v>0</v>
      </c>
      <c r="V84" s="31">
        <f t="shared" si="51"/>
        <v>0</v>
      </c>
      <c r="W84" s="31">
        <v>0</v>
      </c>
      <c r="X84" s="31">
        <f t="shared" si="52"/>
        <v>0</v>
      </c>
      <c r="Y84" s="36">
        <f t="shared" si="53"/>
        <v>0</v>
      </c>
      <c r="AA84" s="69">
        <v>79</v>
      </c>
      <c r="AB84" s="31">
        <f t="shared" si="54"/>
        <v>0</v>
      </c>
      <c r="AC84" s="203">
        <f t="shared" si="46"/>
        <v>0</v>
      </c>
      <c r="AD84" s="99">
        <f t="shared" si="55"/>
        <v>0</v>
      </c>
      <c r="AE84" s="99">
        <f t="shared" si="56"/>
        <v>0</v>
      </c>
      <c r="AF84" s="188">
        <f t="shared" si="41"/>
        <v>0</v>
      </c>
      <c r="AG84" s="188">
        <f t="shared" si="42"/>
        <v>0</v>
      </c>
      <c r="AH84" s="188">
        <f t="shared" si="43"/>
        <v>0</v>
      </c>
      <c r="AI84" s="193">
        <f t="shared" si="44"/>
        <v>0</v>
      </c>
      <c r="AK84" s="69">
        <v>79</v>
      </c>
      <c r="AL84" s="31">
        <f t="shared" si="57"/>
        <v>0</v>
      </c>
      <c r="AM84" s="31">
        <f t="shared" si="58"/>
        <v>0</v>
      </c>
      <c r="AN84" s="31">
        <f t="shared" si="59"/>
        <v>0</v>
      </c>
      <c r="AO84" s="31">
        <f t="shared" si="60"/>
        <v>0</v>
      </c>
      <c r="AP84" s="31">
        <f t="shared" si="61"/>
        <v>0</v>
      </c>
      <c r="AQ84" s="188">
        <f t="shared" si="47"/>
        <v>0</v>
      </c>
      <c r="AR84" s="188">
        <f t="shared" si="47"/>
        <v>0</v>
      </c>
      <c r="AS84" s="188">
        <f t="shared" si="47"/>
        <v>0</v>
      </c>
      <c r="AT84" s="188">
        <f t="shared" si="47"/>
        <v>0</v>
      </c>
      <c r="AU84" s="31"/>
      <c r="AV84" s="31"/>
      <c r="AW84" s="31"/>
      <c r="AX84" s="31"/>
      <c r="AY84" s="74"/>
    </row>
    <row r="85" spans="1:51" x14ac:dyDescent="0.3">
      <c r="A85" t="s">
        <v>191</v>
      </c>
      <c r="B85" s="177">
        <f>IF(C31&lt;$F$18,C31,"-")</f>
        <v>35</v>
      </c>
      <c r="C85" s="149">
        <f>D31-D32</f>
        <v>46</v>
      </c>
      <c r="D85" s="150">
        <v>0.5</v>
      </c>
      <c r="E85" s="124">
        <f t="shared" si="73"/>
        <v>0.28000000000000003</v>
      </c>
      <c r="F85" s="124">
        <f t="shared" si="74"/>
        <v>0.22</v>
      </c>
      <c r="G85" s="151"/>
      <c r="H85" s="56">
        <f t="shared" si="72"/>
        <v>0</v>
      </c>
      <c r="I85" s="53">
        <v>80</v>
      </c>
      <c r="J85" s="31">
        <f t="shared" si="64"/>
        <v>0</v>
      </c>
      <c r="K85" s="31">
        <f t="shared" si="65"/>
        <v>0</v>
      </c>
      <c r="L85" s="31">
        <f t="shared" si="66"/>
        <v>0</v>
      </c>
      <c r="M85" s="31">
        <f t="shared" si="67"/>
        <v>0</v>
      </c>
      <c r="N85" s="31">
        <f t="shared" si="48"/>
        <v>0</v>
      </c>
      <c r="O85" s="32">
        <f t="shared" si="49"/>
        <v>0</v>
      </c>
      <c r="P85" s="53">
        <v>80</v>
      </c>
      <c r="Q85" s="31">
        <f t="shared" si="62"/>
        <v>0</v>
      </c>
      <c r="R85" s="31">
        <f t="shared" si="68"/>
        <v>0</v>
      </c>
      <c r="S85" s="31">
        <f t="shared" si="69"/>
        <v>0</v>
      </c>
      <c r="T85" s="31">
        <f t="shared" si="50"/>
        <v>0</v>
      </c>
      <c r="U85" s="31">
        <f t="shared" si="63"/>
        <v>0</v>
      </c>
      <c r="V85" s="31">
        <f t="shared" si="51"/>
        <v>0</v>
      </c>
      <c r="W85" s="31">
        <v>0</v>
      </c>
      <c r="X85" s="31">
        <f t="shared" si="52"/>
        <v>0</v>
      </c>
      <c r="Y85" s="36">
        <f t="shared" si="53"/>
        <v>0</v>
      </c>
      <c r="AA85" s="69">
        <v>80</v>
      </c>
      <c r="AB85" s="31">
        <f t="shared" si="54"/>
        <v>0</v>
      </c>
      <c r="AC85" s="203">
        <f t="shared" si="46"/>
        <v>0</v>
      </c>
      <c r="AD85" s="99">
        <f t="shared" si="55"/>
        <v>0</v>
      </c>
      <c r="AE85" s="99">
        <f t="shared" si="56"/>
        <v>0</v>
      </c>
      <c r="AF85" s="188">
        <f t="shared" si="41"/>
        <v>0</v>
      </c>
      <c r="AG85" s="188">
        <f t="shared" si="42"/>
        <v>0</v>
      </c>
      <c r="AH85" s="188">
        <f t="shared" si="43"/>
        <v>0</v>
      </c>
      <c r="AI85" s="193">
        <f t="shared" si="44"/>
        <v>0</v>
      </c>
      <c r="AK85" s="69">
        <v>80</v>
      </c>
      <c r="AL85" s="31">
        <f t="shared" si="57"/>
        <v>0</v>
      </c>
      <c r="AM85" s="31">
        <f t="shared" si="58"/>
        <v>0</v>
      </c>
      <c r="AN85" s="31">
        <f t="shared" si="59"/>
        <v>0</v>
      </c>
      <c r="AO85" s="31">
        <f t="shared" si="60"/>
        <v>0</v>
      </c>
      <c r="AP85" s="31">
        <f t="shared" si="61"/>
        <v>0</v>
      </c>
      <c r="AQ85" s="188">
        <f t="shared" si="47"/>
        <v>0</v>
      </c>
      <c r="AR85" s="188">
        <f t="shared" si="47"/>
        <v>0</v>
      </c>
      <c r="AS85" s="188">
        <f t="shared" si="47"/>
        <v>0</v>
      </c>
      <c r="AT85" s="188">
        <f t="shared" si="47"/>
        <v>0</v>
      </c>
      <c r="AU85" s="31"/>
      <c r="AV85" s="31"/>
      <c r="AW85" s="31"/>
      <c r="AX85" s="31"/>
      <c r="AY85" s="74"/>
    </row>
    <row r="86" spans="1:51" x14ac:dyDescent="0.3">
      <c r="A86" t="s">
        <v>191</v>
      </c>
      <c r="B86" s="177">
        <f>IF(C33&lt;$F$18,C33,"-")</f>
        <v>40</v>
      </c>
      <c r="C86" s="149">
        <f>D33-D34</f>
        <v>49</v>
      </c>
      <c r="D86" s="150">
        <v>0.6</v>
      </c>
      <c r="E86" s="124">
        <f t="shared" si="73"/>
        <v>0.22400000000000003</v>
      </c>
      <c r="F86" s="124">
        <f t="shared" si="74"/>
        <v>0.17600000000000002</v>
      </c>
      <c r="G86" s="151"/>
      <c r="H86" s="56">
        <f t="shared" si="72"/>
        <v>0</v>
      </c>
      <c r="I86" s="53">
        <v>81</v>
      </c>
      <c r="J86" s="31">
        <f t="shared" si="64"/>
        <v>0</v>
      </c>
      <c r="K86" s="31">
        <f t="shared" si="65"/>
        <v>0</v>
      </c>
      <c r="L86" s="31">
        <f t="shared" si="66"/>
        <v>0</v>
      </c>
      <c r="M86" s="31">
        <f t="shared" si="67"/>
        <v>0</v>
      </c>
      <c r="N86" s="31">
        <f t="shared" si="48"/>
        <v>0</v>
      </c>
      <c r="O86" s="32">
        <f t="shared" si="49"/>
        <v>0</v>
      </c>
      <c r="P86" s="53">
        <v>81</v>
      </c>
      <c r="Q86" s="31">
        <f t="shared" si="62"/>
        <v>0</v>
      </c>
      <c r="R86" s="31">
        <f t="shared" si="68"/>
        <v>0</v>
      </c>
      <c r="S86" s="31">
        <f t="shared" si="69"/>
        <v>0</v>
      </c>
      <c r="T86" s="31">
        <f t="shared" si="50"/>
        <v>0</v>
      </c>
      <c r="U86" s="31">
        <f t="shared" si="63"/>
        <v>0</v>
      </c>
      <c r="V86" s="31">
        <f t="shared" si="51"/>
        <v>0</v>
      </c>
      <c r="W86" s="31">
        <v>0</v>
      </c>
      <c r="X86" s="31">
        <f t="shared" si="52"/>
        <v>0</v>
      </c>
      <c r="Y86" s="36">
        <f t="shared" si="53"/>
        <v>0</v>
      </c>
      <c r="AA86" s="69">
        <v>81</v>
      </c>
      <c r="AB86" s="31">
        <f t="shared" si="54"/>
        <v>0</v>
      </c>
      <c r="AC86" s="203">
        <f t="shared" si="46"/>
        <v>0</v>
      </c>
      <c r="AD86" s="99">
        <f t="shared" si="55"/>
        <v>0</v>
      </c>
      <c r="AE86" s="99">
        <f t="shared" si="56"/>
        <v>0</v>
      </c>
      <c r="AF86" s="188">
        <f t="shared" si="41"/>
        <v>0</v>
      </c>
      <c r="AG86" s="188">
        <f t="shared" si="42"/>
        <v>0</v>
      </c>
      <c r="AH86" s="188">
        <f t="shared" si="43"/>
        <v>0</v>
      </c>
      <c r="AI86" s="193">
        <f t="shared" si="44"/>
        <v>0</v>
      </c>
      <c r="AK86" s="69">
        <v>81</v>
      </c>
      <c r="AL86" s="31">
        <f t="shared" si="57"/>
        <v>0</v>
      </c>
      <c r="AM86" s="31">
        <f t="shared" si="58"/>
        <v>0</v>
      </c>
      <c r="AN86" s="31">
        <f t="shared" si="59"/>
        <v>0</v>
      </c>
      <c r="AO86" s="31">
        <f t="shared" si="60"/>
        <v>0</v>
      </c>
      <c r="AP86" s="31">
        <f t="shared" si="61"/>
        <v>0</v>
      </c>
      <c r="AQ86" s="188">
        <f t="shared" si="47"/>
        <v>0</v>
      </c>
      <c r="AR86" s="188">
        <f t="shared" si="47"/>
        <v>0</v>
      </c>
      <c r="AS86" s="188">
        <f t="shared" si="47"/>
        <v>0</v>
      </c>
      <c r="AT86" s="188">
        <f t="shared" si="47"/>
        <v>0</v>
      </c>
      <c r="AU86" s="31"/>
      <c r="AV86" s="31"/>
      <c r="AW86" s="31"/>
      <c r="AX86" s="31"/>
      <c r="AY86" s="74"/>
    </row>
    <row r="87" spans="1:51" x14ac:dyDescent="0.3">
      <c r="A87" t="s">
        <v>191</v>
      </c>
      <c r="B87" s="177">
        <f>IF(C35&lt;$F$18,C35,"-")</f>
        <v>45</v>
      </c>
      <c r="C87" s="149">
        <f>D35-D36</f>
        <v>50</v>
      </c>
      <c r="D87" s="150">
        <v>0.7</v>
      </c>
      <c r="E87" s="124">
        <f t="shared" si="73"/>
        <v>0.16800000000000004</v>
      </c>
      <c r="F87" s="124">
        <f t="shared" si="74"/>
        <v>0.13200000000000003</v>
      </c>
      <c r="G87" s="151"/>
      <c r="H87" s="56">
        <f t="shared" si="72"/>
        <v>0</v>
      </c>
      <c r="I87" s="53">
        <v>82</v>
      </c>
      <c r="J87" s="31">
        <f t="shared" si="64"/>
        <v>0</v>
      </c>
      <c r="K87" s="31">
        <f t="shared" si="65"/>
        <v>0</v>
      </c>
      <c r="L87" s="31">
        <f t="shared" si="66"/>
        <v>0</v>
      </c>
      <c r="M87" s="31">
        <f t="shared" si="67"/>
        <v>0</v>
      </c>
      <c r="N87" s="31">
        <f t="shared" si="48"/>
        <v>0</v>
      </c>
      <c r="O87" s="32">
        <f t="shared" si="49"/>
        <v>0</v>
      </c>
      <c r="P87" s="53">
        <v>82</v>
      </c>
      <c r="Q87" s="31">
        <f t="shared" si="62"/>
        <v>0</v>
      </c>
      <c r="R87" s="31">
        <f t="shared" si="68"/>
        <v>0</v>
      </c>
      <c r="S87" s="31">
        <f t="shared" si="69"/>
        <v>0</v>
      </c>
      <c r="T87" s="31">
        <f t="shared" si="50"/>
        <v>0</v>
      </c>
      <c r="U87" s="31">
        <f t="shared" si="63"/>
        <v>0</v>
      </c>
      <c r="V87" s="31">
        <f t="shared" si="51"/>
        <v>0</v>
      </c>
      <c r="W87" s="31">
        <v>0</v>
      </c>
      <c r="X87" s="31">
        <f t="shared" si="52"/>
        <v>0</v>
      </c>
      <c r="Y87" s="36">
        <f t="shared" si="53"/>
        <v>0</v>
      </c>
      <c r="AA87" s="69">
        <v>82</v>
      </c>
      <c r="AB87" s="31">
        <f t="shared" si="54"/>
        <v>0</v>
      </c>
      <c r="AC87" s="203">
        <f t="shared" si="46"/>
        <v>0</v>
      </c>
      <c r="AD87" s="99">
        <f t="shared" si="55"/>
        <v>0</v>
      </c>
      <c r="AE87" s="99">
        <f t="shared" si="56"/>
        <v>0</v>
      </c>
      <c r="AF87" s="188">
        <f t="shared" si="41"/>
        <v>0</v>
      </c>
      <c r="AG87" s="188">
        <f t="shared" si="42"/>
        <v>0</v>
      </c>
      <c r="AH87" s="188">
        <f t="shared" si="43"/>
        <v>0</v>
      </c>
      <c r="AI87" s="193">
        <f t="shared" si="44"/>
        <v>0</v>
      </c>
      <c r="AK87" s="69">
        <v>82</v>
      </c>
      <c r="AL87" s="31">
        <f t="shared" si="57"/>
        <v>0</v>
      </c>
      <c r="AM87" s="31">
        <f t="shared" si="58"/>
        <v>0</v>
      </c>
      <c r="AN87" s="31">
        <f t="shared" si="59"/>
        <v>0</v>
      </c>
      <c r="AO87" s="31">
        <f t="shared" si="60"/>
        <v>0</v>
      </c>
      <c r="AP87" s="31">
        <f t="shared" si="61"/>
        <v>0</v>
      </c>
      <c r="AQ87" s="188">
        <f t="shared" si="47"/>
        <v>0</v>
      </c>
      <c r="AR87" s="188">
        <f t="shared" si="47"/>
        <v>0</v>
      </c>
      <c r="AS87" s="188">
        <f t="shared" si="47"/>
        <v>0</v>
      </c>
      <c r="AT87" s="188">
        <f t="shared" si="47"/>
        <v>0</v>
      </c>
      <c r="AU87" s="31"/>
      <c r="AV87" s="31"/>
      <c r="AW87" s="31"/>
      <c r="AX87" s="31"/>
      <c r="AY87" s="74"/>
    </row>
    <row r="88" spans="1:51" x14ac:dyDescent="0.3">
      <c r="A88" t="s">
        <v>191</v>
      </c>
      <c r="B88" s="177">
        <f>IF(C37&lt;$F$18,C37,"-")</f>
        <v>50</v>
      </c>
      <c r="C88" s="149">
        <f>D37-D38</f>
        <v>51</v>
      </c>
      <c r="D88" s="150">
        <v>0.8</v>
      </c>
      <c r="E88" s="124">
        <f t="shared" si="73"/>
        <v>0.11199999999999999</v>
      </c>
      <c r="F88" s="124">
        <f t="shared" si="74"/>
        <v>8.7999999999999981E-2</v>
      </c>
      <c r="G88" s="151"/>
      <c r="H88" s="56">
        <f t="shared" si="72"/>
        <v>0</v>
      </c>
      <c r="I88" s="53">
        <v>83</v>
      </c>
      <c r="J88" s="31">
        <f t="shared" si="64"/>
        <v>0</v>
      </c>
      <c r="K88" s="31">
        <f t="shared" si="65"/>
        <v>0</v>
      </c>
      <c r="L88" s="31">
        <f t="shared" si="66"/>
        <v>0</v>
      </c>
      <c r="M88" s="31">
        <f t="shared" si="67"/>
        <v>0</v>
      </c>
      <c r="N88" s="31">
        <f t="shared" si="48"/>
        <v>0</v>
      </c>
      <c r="O88" s="32">
        <f t="shared" si="49"/>
        <v>0</v>
      </c>
      <c r="P88" s="53">
        <v>83</v>
      </c>
      <c r="Q88" s="31">
        <f t="shared" si="62"/>
        <v>0</v>
      </c>
      <c r="R88" s="31">
        <f t="shared" si="68"/>
        <v>0</v>
      </c>
      <c r="S88" s="31">
        <f t="shared" si="69"/>
        <v>0</v>
      </c>
      <c r="T88" s="31">
        <f t="shared" si="50"/>
        <v>0</v>
      </c>
      <c r="U88" s="31">
        <f t="shared" si="63"/>
        <v>0</v>
      </c>
      <c r="V88" s="31">
        <f t="shared" si="51"/>
        <v>0</v>
      </c>
      <c r="W88" s="31">
        <v>0</v>
      </c>
      <c r="X88" s="31">
        <f t="shared" si="52"/>
        <v>0</v>
      </c>
      <c r="Y88" s="36">
        <f t="shared" si="53"/>
        <v>0</v>
      </c>
      <c r="AA88" s="69">
        <v>83</v>
      </c>
      <c r="AB88" s="31">
        <f t="shared" si="54"/>
        <v>0</v>
      </c>
      <c r="AC88" s="203">
        <f t="shared" si="46"/>
        <v>0</v>
      </c>
      <c r="AD88" s="99">
        <f t="shared" si="55"/>
        <v>0</v>
      </c>
      <c r="AE88" s="99">
        <f t="shared" si="56"/>
        <v>0</v>
      </c>
      <c r="AF88" s="188">
        <f t="shared" si="41"/>
        <v>0</v>
      </c>
      <c r="AG88" s="188">
        <f t="shared" si="42"/>
        <v>0</v>
      </c>
      <c r="AH88" s="188">
        <f t="shared" si="43"/>
        <v>0</v>
      </c>
      <c r="AI88" s="193">
        <f t="shared" si="44"/>
        <v>0</v>
      </c>
      <c r="AK88" s="69">
        <v>83</v>
      </c>
      <c r="AL88" s="31">
        <f t="shared" si="57"/>
        <v>0</v>
      </c>
      <c r="AM88" s="31">
        <f t="shared" si="58"/>
        <v>0</v>
      </c>
      <c r="AN88" s="31">
        <f t="shared" si="59"/>
        <v>0</v>
      </c>
      <c r="AO88" s="31">
        <f t="shared" si="60"/>
        <v>0</v>
      </c>
      <c r="AP88" s="31">
        <f t="shared" si="61"/>
        <v>0</v>
      </c>
      <c r="AQ88" s="188">
        <f t="shared" si="47"/>
        <v>0</v>
      </c>
      <c r="AR88" s="188">
        <f t="shared" si="47"/>
        <v>0</v>
      </c>
      <c r="AS88" s="188">
        <f t="shared" si="47"/>
        <v>0</v>
      </c>
      <c r="AT88" s="188">
        <f t="shared" si="47"/>
        <v>0</v>
      </c>
      <c r="AU88" s="31"/>
      <c r="AV88" s="31"/>
      <c r="AW88" s="31"/>
      <c r="AX88" s="31"/>
      <c r="AY88" s="74"/>
    </row>
    <row r="89" spans="1:51" x14ac:dyDescent="0.3">
      <c r="A89" t="s">
        <v>191</v>
      </c>
      <c r="B89" s="177" t="str">
        <f>IF(C39&lt;$F$18,C39,"-")</f>
        <v>-</v>
      </c>
      <c r="C89" s="149">
        <f>D39-D40</f>
        <v>49</v>
      </c>
      <c r="D89" s="150"/>
      <c r="E89" s="124">
        <f t="shared" si="73"/>
        <v>0.56000000000000005</v>
      </c>
      <c r="F89" s="124">
        <f t="shared" si="74"/>
        <v>0.44</v>
      </c>
      <c r="G89" s="151"/>
      <c r="H89" s="56">
        <f t="shared" si="72"/>
        <v>0</v>
      </c>
      <c r="I89" s="53">
        <v>84</v>
      </c>
      <c r="J89" s="31">
        <f t="shared" si="64"/>
        <v>0</v>
      </c>
      <c r="K89" s="31">
        <f t="shared" si="65"/>
        <v>0</v>
      </c>
      <c r="L89" s="31">
        <f t="shared" si="66"/>
        <v>0</v>
      </c>
      <c r="M89" s="31">
        <f t="shared" si="67"/>
        <v>0</v>
      </c>
      <c r="N89" s="31">
        <f t="shared" si="48"/>
        <v>0</v>
      </c>
      <c r="O89" s="32">
        <f t="shared" si="49"/>
        <v>0</v>
      </c>
      <c r="P89" s="53">
        <v>84</v>
      </c>
      <c r="Q89" s="31">
        <f t="shared" si="62"/>
        <v>0</v>
      </c>
      <c r="R89" s="31">
        <f t="shared" si="68"/>
        <v>0</v>
      </c>
      <c r="S89" s="31">
        <f t="shared" si="69"/>
        <v>0</v>
      </c>
      <c r="T89" s="31">
        <f t="shared" si="50"/>
        <v>0</v>
      </c>
      <c r="U89" s="31">
        <f t="shared" si="63"/>
        <v>0</v>
      </c>
      <c r="V89" s="31">
        <f t="shared" si="51"/>
        <v>0</v>
      </c>
      <c r="W89" s="31">
        <v>0</v>
      </c>
      <c r="X89" s="31">
        <f t="shared" si="52"/>
        <v>0</v>
      </c>
      <c r="Y89" s="36">
        <f t="shared" si="53"/>
        <v>0</v>
      </c>
      <c r="AA89" s="69">
        <v>84</v>
      </c>
      <c r="AB89" s="31">
        <f t="shared" si="54"/>
        <v>0</v>
      </c>
      <c r="AC89" s="203">
        <f t="shared" si="46"/>
        <v>0</v>
      </c>
      <c r="AD89" s="99">
        <f t="shared" si="55"/>
        <v>0</v>
      </c>
      <c r="AE89" s="99">
        <f t="shared" si="56"/>
        <v>0</v>
      </c>
      <c r="AF89" s="188">
        <f t="shared" si="41"/>
        <v>0</v>
      </c>
      <c r="AG89" s="188">
        <f t="shared" si="42"/>
        <v>0</v>
      </c>
      <c r="AH89" s="188">
        <f t="shared" si="43"/>
        <v>0</v>
      </c>
      <c r="AI89" s="193">
        <f t="shared" si="44"/>
        <v>0</v>
      </c>
      <c r="AK89" s="69">
        <v>84</v>
      </c>
      <c r="AL89" s="31">
        <f t="shared" si="57"/>
        <v>0</v>
      </c>
      <c r="AM89" s="31">
        <f t="shared" si="58"/>
        <v>0</v>
      </c>
      <c r="AN89" s="31">
        <f t="shared" si="59"/>
        <v>0</v>
      </c>
      <c r="AO89" s="31">
        <f t="shared" si="60"/>
        <v>0</v>
      </c>
      <c r="AP89" s="31">
        <f t="shared" si="61"/>
        <v>0</v>
      </c>
      <c r="AQ89" s="188">
        <f t="shared" si="47"/>
        <v>0</v>
      </c>
      <c r="AR89" s="188">
        <f t="shared" si="47"/>
        <v>0</v>
      </c>
      <c r="AS89" s="188">
        <f t="shared" si="47"/>
        <v>0</v>
      </c>
      <c r="AT89" s="188">
        <f t="shared" si="47"/>
        <v>0</v>
      </c>
      <c r="AU89" s="31"/>
      <c r="AV89" s="31"/>
      <c r="AW89" s="31"/>
      <c r="AX89" s="31"/>
      <c r="AY89" s="74"/>
    </row>
    <row r="90" spans="1:51" x14ac:dyDescent="0.3">
      <c r="A90" t="s">
        <v>191</v>
      </c>
      <c r="B90" s="177" t="str">
        <f>IF(C41&lt;$F$18,C41,"-")</f>
        <v>-</v>
      </c>
      <c r="C90" s="149">
        <f>D41-D42</f>
        <v>50</v>
      </c>
      <c r="D90" s="150"/>
      <c r="E90" s="124">
        <f t="shared" si="73"/>
        <v>0.56000000000000005</v>
      </c>
      <c r="F90" s="124">
        <f t="shared" si="74"/>
        <v>0.44</v>
      </c>
      <c r="G90" s="151"/>
      <c r="H90" s="56">
        <f t="shared" si="72"/>
        <v>0</v>
      </c>
      <c r="I90" s="53">
        <v>85</v>
      </c>
      <c r="J90" s="31">
        <f t="shared" si="64"/>
        <v>0</v>
      </c>
      <c r="K90" s="31">
        <f t="shared" si="65"/>
        <v>0</v>
      </c>
      <c r="L90" s="31">
        <f t="shared" si="66"/>
        <v>0</v>
      </c>
      <c r="M90" s="31">
        <f t="shared" si="67"/>
        <v>0</v>
      </c>
      <c r="N90" s="31">
        <f t="shared" si="48"/>
        <v>0</v>
      </c>
      <c r="O90" s="32">
        <f t="shared" si="49"/>
        <v>0</v>
      </c>
      <c r="P90" s="53">
        <v>85</v>
      </c>
      <c r="Q90" s="31">
        <f t="shared" si="62"/>
        <v>0</v>
      </c>
      <c r="R90" s="31">
        <f t="shared" si="68"/>
        <v>0</v>
      </c>
      <c r="S90" s="31">
        <f t="shared" si="69"/>
        <v>0</v>
      </c>
      <c r="T90" s="31">
        <f t="shared" si="50"/>
        <v>0</v>
      </c>
      <c r="U90" s="31">
        <f t="shared" si="63"/>
        <v>0</v>
      </c>
      <c r="V90" s="31">
        <f t="shared" si="51"/>
        <v>0</v>
      </c>
      <c r="W90" s="31">
        <v>0</v>
      </c>
      <c r="X90" s="31">
        <f t="shared" si="52"/>
        <v>0</v>
      </c>
      <c r="Y90" s="36">
        <f t="shared" si="53"/>
        <v>0</v>
      </c>
      <c r="AA90" s="69">
        <v>85</v>
      </c>
      <c r="AB90" s="31">
        <f t="shared" si="54"/>
        <v>0</v>
      </c>
      <c r="AC90" s="203">
        <f t="shared" si="46"/>
        <v>0</v>
      </c>
      <c r="AD90" s="99">
        <f t="shared" si="55"/>
        <v>0</v>
      </c>
      <c r="AE90" s="99">
        <f t="shared" si="56"/>
        <v>0</v>
      </c>
      <c r="AF90" s="188">
        <f t="shared" si="41"/>
        <v>0</v>
      </c>
      <c r="AG90" s="188">
        <f t="shared" si="42"/>
        <v>0</v>
      </c>
      <c r="AH90" s="188">
        <f t="shared" si="43"/>
        <v>0</v>
      </c>
      <c r="AI90" s="193">
        <f t="shared" si="44"/>
        <v>0</v>
      </c>
      <c r="AK90" s="69">
        <v>85</v>
      </c>
      <c r="AL90" s="31">
        <f t="shared" si="57"/>
        <v>0</v>
      </c>
      <c r="AM90" s="31">
        <f t="shared" si="58"/>
        <v>0</v>
      </c>
      <c r="AN90" s="31">
        <f t="shared" si="59"/>
        <v>0</v>
      </c>
      <c r="AO90" s="31">
        <f t="shared" si="60"/>
        <v>0</v>
      </c>
      <c r="AP90" s="31">
        <f t="shared" si="61"/>
        <v>0</v>
      </c>
      <c r="AQ90" s="188">
        <f t="shared" si="47"/>
        <v>0</v>
      </c>
      <c r="AR90" s="188">
        <f t="shared" si="47"/>
        <v>0</v>
      </c>
      <c r="AS90" s="188">
        <f t="shared" si="47"/>
        <v>0</v>
      </c>
      <c r="AT90" s="188">
        <f t="shared" si="47"/>
        <v>0</v>
      </c>
      <c r="AU90" s="31"/>
      <c r="AV90" s="31"/>
      <c r="AW90" s="31"/>
      <c r="AX90" s="31"/>
      <c r="AY90" s="74"/>
    </row>
    <row r="91" spans="1:51" x14ac:dyDescent="0.3">
      <c r="A91" t="s">
        <v>191</v>
      </c>
      <c r="B91" s="177" t="str">
        <f>IF(C43&lt;$F$18,C43,"-")</f>
        <v>-</v>
      </c>
      <c r="C91" s="149">
        <f>D43-D44</f>
        <v>49</v>
      </c>
      <c r="D91" s="150"/>
      <c r="E91" s="124">
        <f t="shared" si="73"/>
        <v>0.56000000000000005</v>
      </c>
      <c r="F91" s="124">
        <f t="shared" si="74"/>
        <v>0.44</v>
      </c>
      <c r="G91" s="151"/>
      <c r="H91" s="56">
        <f t="shared" si="72"/>
        <v>0</v>
      </c>
      <c r="I91" s="53">
        <v>86</v>
      </c>
      <c r="J91" s="31">
        <f t="shared" si="64"/>
        <v>0</v>
      </c>
      <c r="K91" s="31">
        <f t="shared" si="65"/>
        <v>0</v>
      </c>
      <c r="L91" s="31">
        <f t="shared" si="66"/>
        <v>0</v>
      </c>
      <c r="M91" s="31">
        <f t="shared" si="67"/>
        <v>0</v>
      </c>
      <c r="N91" s="31">
        <f t="shared" si="48"/>
        <v>0</v>
      </c>
      <c r="O91" s="32">
        <f t="shared" si="49"/>
        <v>0</v>
      </c>
      <c r="P91" s="53">
        <v>86</v>
      </c>
      <c r="Q91" s="31">
        <f t="shared" si="62"/>
        <v>0</v>
      </c>
      <c r="R91" s="31">
        <f t="shared" si="68"/>
        <v>0</v>
      </c>
      <c r="S91" s="31">
        <f t="shared" si="69"/>
        <v>0</v>
      </c>
      <c r="T91" s="31">
        <f t="shared" si="50"/>
        <v>0</v>
      </c>
      <c r="U91" s="31">
        <f t="shared" si="63"/>
        <v>0</v>
      </c>
      <c r="V91" s="31">
        <f t="shared" si="51"/>
        <v>0</v>
      </c>
      <c r="W91" s="31">
        <v>0</v>
      </c>
      <c r="X91" s="31">
        <f t="shared" si="52"/>
        <v>0</v>
      </c>
      <c r="Y91" s="36">
        <f t="shared" si="53"/>
        <v>0</v>
      </c>
      <c r="AA91" s="69">
        <v>86</v>
      </c>
      <c r="AB91" s="31">
        <f t="shared" si="54"/>
        <v>0</v>
      </c>
      <c r="AC91" s="203">
        <f t="shared" si="46"/>
        <v>0</v>
      </c>
      <c r="AD91" s="99">
        <f t="shared" si="55"/>
        <v>0</v>
      </c>
      <c r="AE91" s="99">
        <f t="shared" si="56"/>
        <v>0</v>
      </c>
      <c r="AF91" s="188">
        <f t="shared" ref="AF91:AF154" si="75">IF(OR(AA91&lt;=$F$18,AA91&lt;=30),EXP(-LN(2)/$D$104)*AF90+((1-EXP(-LN(2)/$D$104))/(LN(2)/$D$104))*$AB91*AC91*0.475*$F$19*44/12,)</f>
        <v>0</v>
      </c>
      <c r="AG91" s="188">
        <f t="shared" ref="AG91:AG154" si="76">IF(OR(AA91&lt;=$F$18,AA91&lt;=30),EXP(-LN(2)/$D$106)*AG90+((1-EXP(-LN(2)/$D$106))/(LN(2)/$D$106))*$AB91*AD91*0.475*$F$19*44/12,)</f>
        <v>0</v>
      </c>
      <c r="AH91" s="188">
        <f t="shared" ref="AH91:AH154" si="77">IF(OR(AA91&lt;=$F$18,AA91&lt;=30),EXP(-LN(2)/$D$105)*AH90+((1-EXP(-LN(2)/$D$105))/(LN(2)/$D$105))*$AB91*AE91*0.475*$F$19*44/12,)</f>
        <v>0</v>
      </c>
      <c r="AI91" s="193">
        <f t="shared" ref="AI91:AI154" si="78">IF(OR(AA91&lt;=$F$18,AA91&lt;=30),SUM(AF91:AH91),)</f>
        <v>0</v>
      </c>
      <c r="AK91" s="69">
        <v>86</v>
      </c>
      <c r="AL91" s="31">
        <f t="shared" si="57"/>
        <v>0</v>
      </c>
      <c r="AM91" s="31">
        <f t="shared" si="58"/>
        <v>0</v>
      </c>
      <c r="AN91" s="31">
        <f t="shared" si="59"/>
        <v>0</v>
      </c>
      <c r="AO91" s="31">
        <f t="shared" si="60"/>
        <v>0</v>
      </c>
      <c r="AP91" s="31">
        <f t="shared" si="61"/>
        <v>0</v>
      </c>
      <c r="AQ91" s="188">
        <f t="shared" si="47"/>
        <v>0</v>
      </c>
      <c r="AR91" s="188">
        <f t="shared" si="47"/>
        <v>0</v>
      </c>
      <c r="AS91" s="188">
        <f t="shared" si="47"/>
        <v>0</v>
      </c>
      <c r="AT91" s="188">
        <f t="shared" si="47"/>
        <v>0</v>
      </c>
      <c r="AU91" s="31"/>
      <c r="AV91" s="31"/>
      <c r="AW91" s="31"/>
      <c r="AX91" s="31"/>
      <c r="AY91" s="74"/>
    </row>
    <row r="92" spans="1:51" x14ac:dyDescent="0.3">
      <c r="A92" t="s">
        <v>191</v>
      </c>
      <c r="B92" s="177" t="str">
        <f>IF(C45&lt;$F$18,C45,"-")</f>
        <v>-</v>
      </c>
      <c r="C92" s="149">
        <f>D45-D46</f>
        <v>49</v>
      </c>
      <c r="D92" s="150"/>
      <c r="E92" s="124">
        <f t="shared" si="73"/>
        <v>0.56000000000000005</v>
      </c>
      <c r="F92" s="124">
        <f t="shared" si="74"/>
        <v>0.44</v>
      </c>
      <c r="G92" s="151"/>
      <c r="H92" s="56">
        <f t="shared" si="72"/>
        <v>0</v>
      </c>
      <c r="I92" s="53">
        <v>87</v>
      </c>
      <c r="J92" s="31">
        <f t="shared" si="64"/>
        <v>0</v>
      </c>
      <c r="K92" s="31">
        <f t="shared" si="65"/>
        <v>0</v>
      </c>
      <c r="L92" s="31">
        <f t="shared" si="66"/>
        <v>0</v>
      </c>
      <c r="M92" s="31">
        <f t="shared" si="67"/>
        <v>0</v>
      </c>
      <c r="N92" s="31">
        <f t="shared" si="48"/>
        <v>0</v>
      </c>
      <c r="O92" s="32">
        <f t="shared" si="49"/>
        <v>0</v>
      </c>
      <c r="P92" s="53">
        <v>87</v>
      </c>
      <c r="Q92" s="31">
        <f t="shared" si="62"/>
        <v>0</v>
      </c>
      <c r="R92" s="31">
        <f t="shared" si="68"/>
        <v>0</v>
      </c>
      <c r="S92" s="31">
        <f t="shared" si="69"/>
        <v>0</v>
      </c>
      <c r="T92" s="31">
        <f t="shared" si="50"/>
        <v>0</v>
      </c>
      <c r="U92" s="31">
        <f t="shared" si="63"/>
        <v>0</v>
      </c>
      <c r="V92" s="31">
        <f t="shared" si="51"/>
        <v>0</v>
      </c>
      <c r="W92" s="31">
        <v>0</v>
      </c>
      <c r="X92" s="31">
        <f t="shared" si="52"/>
        <v>0</v>
      </c>
      <c r="Y92" s="36">
        <f t="shared" si="53"/>
        <v>0</v>
      </c>
      <c r="AA92" s="69">
        <v>87</v>
      </c>
      <c r="AB92" s="31">
        <f t="shared" si="54"/>
        <v>0</v>
      </c>
      <c r="AC92" s="203">
        <f t="shared" si="46"/>
        <v>0</v>
      </c>
      <c r="AD92" s="99">
        <f t="shared" si="55"/>
        <v>0</v>
      </c>
      <c r="AE92" s="99">
        <f t="shared" si="56"/>
        <v>0</v>
      </c>
      <c r="AF92" s="188">
        <f t="shared" si="75"/>
        <v>0</v>
      </c>
      <c r="AG92" s="188">
        <f t="shared" si="76"/>
        <v>0</v>
      </c>
      <c r="AH92" s="188">
        <f t="shared" si="77"/>
        <v>0</v>
      </c>
      <c r="AI92" s="193">
        <f t="shared" si="78"/>
        <v>0</v>
      </c>
      <c r="AK92" s="69">
        <v>87</v>
      </c>
      <c r="AL92" s="31">
        <f t="shared" si="57"/>
        <v>0</v>
      </c>
      <c r="AM92" s="31">
        <f t="shared" si="58"/>
        <v>0</v>
      </c>
      <c r="AN92" s="31">
        <f t="shared" si="59"/>
        <v>0</v>
      </c>
      <c r="AO92" s="31">
        <f t="shared" si="60"/>
        <v>0</v>
      </c>
      <c r="AP92" s="31">
        <f t="shared" si="61"/>
        <v>0</v>
      </c>
      <c r="AQ92" s="188">
        <f t="shared" si="47"/>
        <v>0</v>
      </c>
      <c r="AR92" s="188">
        <f t="shared" si="47"/>
        <v>0</v>
      </c>
      <c r="AS92" s="188">
        <f t="shared" si="47"/>
        <v>0</v>
      </c>
      <c r="AT92" s="188">
        <f t="shared" si="47"/>
        <v>0</v>
      </c>
      <c r="AU92" s="31"/>
      <c r="AV92" s="31"/>
      <c r="AW92" s="31"/>
      <c r="AX92" s="31"/>
      <c r="AY92" s="74"/>
    </row>
    <row r="93" spans="1:51" x14ac:dyDescent="0.3">
      <c r="A93" t="s">
        <v>191</v>
      </c>
      <c r="B93" s="177">
        <f>IF(C47&lt;$F$18,C47,"-")</f>
        <v>0</v>
      </c>
      <c r="C93" s="149">
        <f>D47-D48</f>
        <v>0</v>
      </c>
      <c r="D93" s="150"/>
      <c r="E93" s="224">
        <f t="shared" si="73"/>
        <v>0.56000000000000005</v>
      </c>
      <c r="F93" s="224">
        <f t="shared" si="74"/>
        <v>0.44</v>
      </c>
      <c r="G93" s="151"/>
      <c r="H93" s="56">
        <f t="shared" si="72"/>
        <v>0</v>
      </c>
      <c r="I93" s="53">
        <v>88</v>
      </c>
      <c r="J93" s="31">
        <f t="shared" si="64"/>
        <v>0</v>
      </c>
      <c r="K93" s="31">
        <f t="shared" si="65"/>
        <v>0</v>
      </c>
      <c r="L93" s="31">
        <f t="shared" si="66"/>
        <v>0</v>
      </c>
      <c r="M93" s="31">
        <f t="shared" si="67"/>
        <v>0</v>
      </c>
      <c r="N93" s="31">
        <f t="shared" si="48"/>
        <v>0</v>
      </c>
      <c r="O93" s="32">
        <f t="shared" si="49"/>
        <v>0</v>
      </c>
      <c r="P93" s="53">
        <v>88</v>
      </c>
      <c r="Q93" s="31">
        <f t="shared" si="62"/>
        <v>0</v>
      </c>
      <c r="R93" s="31">
        <f t="shared" si="68"/>
        <v>0</v>
      </c>
      <c r="S93" s="31">
        <f t="shared" si="69"/>
        <v>0</v>
      </c>
      <c r="T93" s="31">
        <f t="shared" si="50"/>
        <v>0</v>
      </c>
      <c r="U93" s="31">
        <f t="shared" si="63"/>
        <v>0</v>
      </c>
      <c r="V93" s="31">
        <f t="shared" si="51"/>
        <v>0</v>
      </c>
      <c r="W93" s="31">
        <v>0</v>
      </c>
      <c r="X93" s="31">
        <f t="shared" si="52"/>
        <v>0</v>
      </c>
      <c r="Y93" s="36">
        <f t="shared" si="53"/>
        <v>0</v>
      </c>
      <c r="AA93" s="69">
        <v>88</v>
      </c>
      <c r="AB93" s="31">
        <f t="shared" si="54"/>
        <v>0</v>
      </c>
      <c r="AC93" s="203">
        <f t="shared" si="46"/>
        <v>0</v>
      </c>
      <c r="AD93" s="99">
        <f t="shared" si="55"/>
        <v>0</v>
      </c>
      <c r="AE93" s="99">
        <f t="shared" si="56"/>
        <v>0</v>
      </c>
      <c r="AF93" s="188">
        <f t="shared" si="75"/>
        <v>0</v>
      </c>
      <c r="AG93" s="188">
        <f t="shared" si="76"/>
        <v>0</v>
      </c>
      <c r="AH93" s="188">
        <f t="shared" si="77"/>
        <v>0</v>
      </c>
      <c r="AI93" s="193">
        <f t="shared" si="78"/>
        <v>0</v>
      </c>
      <c r="AK93" s="69">
        <v>88</v>
      </c>
      <c r="AL93" s="31">
        <f t="shared" si="57"/>
        <v>0</v>
      </c>
      <c r="AM93" s="31">
        <f t="shared" si="58"/>
        <v>0</v>
      </c>
      <c r="AN93" s="31">
        <f t="shared" si="59"/>
        <v>0</v>
      </c>
      <c r="AO93" s="31">
        <f t="shared" si="60"/>
        <v>0</v>
      </c>
      <c r="AP93" s="31">
        <f t="shared" si="61"/>
        <v>0</v>
      </c>
      <c r="AQ93" s="188">
        <f t="shared" si="47"/>
        <v>0</v>
      </c>
      <c r="AR93" s="188">
        <f t="shared" si="47"/>
        <v>0</v>
      </c>
      <c r="AS93" s="188">
        <f t="shared" si="47"/>
        <v>0</v>
      </c>
      <c r="AT93" s="188">
        <f t="shared" si="47"/>
        <v>0</v>
      </c>
      <c r="AU93" s="31"/>
      <c r="AV93" s="31"/>
      <c r="AW93" s="31"/>
      <c r="AX93" s="31"/>
      <c r="AY93" s="74"/>
    </row>
    <row r="94" spans="1:51" x14ac:dyDescent="0.3">
      <c r="A94" t="s">
        <v>207</v>
      </c>
      <c r="B94" s="182">
        <f>F18</f>
        <v>55</v>
      </c>
      <c r="C94" s="179">
        <f>IFERROR(VLOOKUP(B94,C25:D78,2),)</f>
        <v>546</v>
      </c>
      <c r="D94" s="222">
        <v>0.95</v>
      </c>
      <c r="E94" s="225">
        <f t="shared" si="73"/>
        <v>2.8000000000000028E-2</v>
      </c>
      <c r="F94" s="225">
        <f t="shared" si="74"/>
        <v>2.200000000000002E-2</v>
      </c>
      <c r="G94" s="154"/>
      <c r="H94" s="56">
        <f t="shared" si="72"/>
        <v>0</v>
      </c>
      <c r="I94" s="53">
        <v>89</v>
      </c>
      <c r="J94" s="31">
        <f t="shared" si="64"/>
        <v>0</v>
      </c>
      <c r="K94" s="31">
        <f t="shared" si="65"/>
        <v>0</v>
      </c>
      <c r="L94" s="31">
        <f t="shared" si="66"/>
        <v>0</v>
      </c>
      <c r="M94" s="31">
        <f t="shared" si="67"/>
        <v>0</v>
      </c>
      <c r="N94" s="31">
        <f t="shared" si="48"/>
        <v>0</v>
      </c>
      <c r="O94" s="32">
        <f t="shared" si="49"/>
        <v>0</v>
      </c>
      <c r="P94" s="53">
        <v>89</v>
      </c>
      <c r="Q94" s="31">
        <f t="shared" si="62"/>
        <v>0</v>
      </c>
      <c r="R94" s="31">
        <f t="shared" si="68"/>
        <v>0</v>
      </c>
      <c r="S94" s="31">
        <f t="shared" si="69"/>
        <v>0</v>
      </c>
      <c r="T94" s="31">
        <f t="shared" si="50"/>
        <v>0</v>
      </c>
      <c r="U94" s="31">
        <f t="shared" si="63"/>
        <v>0</v>
      </c>
      <c r="V94" s="31">
        <f t="shared" si="51"/>
        <v>0</v>
      </c>
      <c r="W94" s="31">
        <v>0</v>
      </c>
      <c r="X94" s="31">
        <f t="shared" si="52"/>
        <v>0</v>
      </c>
      <c r="Y94" s="36">
        <f t="shared" si="53"/>
        <v>0</v>
      </c>
      <c r="AA94" s="69">
        <v>89</v>
      </c>
      <c r="AB94" s="31">
        <f t="shared" si="54"/>
        <v>0</v>
      </c>
      <c r="AC94" s="203">
        <f t="shared" si="46"/>
        <v>0</v>
      </c>
      <c r="AD94" s="99">
        <f t="shared" si="55"/>
        <v>0</v>
      </c>
      <c r="AE94" s="99">
        <f t="shared" si="56"/>
        <v>0</v>
      </c>
      <c r="AF94" s="188">
        <f t="shared" si="75"/>
        <v>0</v>
      </c>
      <c r="AG94" s="188">
        <f t="shared" si="76"/>
        <v>0</v>
      </c>
      <c r="AH94" s="188">
        <f t="shared" si="77"/>
        <v>0</v>
      </c>
      <c r="AI94" s="193">
        <f t="shared" si="78"/>
        <v>0</v>
      </c>
      <c r="AK94" s="69">
        <v>89</v>
      </c>
      <c r="AL94" s="31">
        <f t="shared" si="57"/>
        <v>0</v>
      </c>
      <c r="AM94" s="31">
        <f t="shared" si="58"/>
        <v>0</v>
      </c>
      <c r="AN94" s="31">
        <f t="shared" si="59"/>
        <v>0</v>
      </c>
      <c r="AO94" s="31">
        <f t="shared" si="60"/>
        <v>0</v>
      </c>
      <c r="AP94" s="31">
        <f t="shared" si="61"/>
        <v>0</v>
      </c>
      <c r="AQ94" s="188">
        <f t="shared" si="47"/>
        <v>0</v>
      </c>
      <c r="AR94" s="188">
        <f t="shared" si="47"/>
        <v>0</v>
      </c>
      <c r="AS94" s="188">
        <f t="shared" si="47"/>
        <v>0</v>
      </c>
      <c r="AT94" s="188">
        <f t="shared" si="47"/>
        <v>0</v>
      </c>
      <c r="AU94" s="31"/>
      <c r="AV94" s="31"/>
      <c r="AW94" s="31"/>
      <c r="AX94" s="31"/>
      <c r="AY94" s="74"/>
    </row>
    <row r="95" spans="1:51" x14ac:dyDescent="0.3">
      <c r="I95" s="53">
        <v>90</v>
      </c>
      <c r="J95" s="31">
        <f t="shared" si="64"/>
        <v>0</v>
      </c>
      <c r="K95" s="31">
        <f t="shared" si="65"/>
        <v>0</v>
      </c>
      <c r="L95" s="31">
        <f t="shared" si="66"/>
        <v>0</v>
      </c>
      <c r="M95" s="31">
        <f t="shared" si="67"/>
        <v>0</v>
      </c>
      <c r="N95" s="31">
        <f t="shared" si="48"/>
        <v>0</v>
      </c>
      <c r="O95" s="32">
        <f t="shared" si="49"/>
        <v>0</v>
      </c>
      <c r="P95" s="53">
        <v>90</v>
      </c>
      <c r="Q95" s="31">
        <f t="shared" si="62"/>
        <v>0</v>
      </c>
      <c r="R95" s="31">
        <f t="shared" si="68"/>
        <v>0</v>
      </c>
      <c r="S95" s="31">
        <f t="shared" si="69"/>
        <v>0</v>
      </c>
      <c r="T95" s="31">
        <f t="shared" si="50"/>
        <v>0</v>
      </c>
      <c r="U95" s="31">
        <f t="shared" si="63"/>
        <v>0</v>
      </c>
      <c r="V95" s="31">
        <f t="shared" si="51"/>
        <v>0</v>
      </c>
      <c r="W95" s="31">
        <v>0</v>
      </c>
      <c r="X95" s="31">
        <f t="shared" si="52"/>
        <v>0</v>
      </c>
      <c r="Y95" s="36">
        <f t="shared" si="53"/>
        <v>0</v>
      </c>
      <c r="AA95" s="69">
        <v>90</v>
      </c>
      <c r="AB95" s="31">
        <f t="shared" si="54"/>
        <v>0</v>
      </c>
      <c r="AC95" s="203">
        <f t="shared" ref="AC95:AC158" si="79">IF(AA95&lt;=$F$18,IFERROR(VLOOKUP($AA95,$B$82:$G$94,3,FALSE),0),)*50%</f>
        <v>0</v>
      </c>
      <c r="AD95" s="99">
        <f t="shared" si="55"/>
        <v>0</v>
      </c>
      <c r="AE95" s="99">
        <f t="shared" si="56"/>
        <v>0</v>
      </c>
      <c r="AF95" s="188">
        <f t="shared" si="75"/>
        <v>0</v>
      </c>
      <c r="AG95" s="188">
        <f t="shared" si="76"/>
        <v>0</v>
      </c>
      <c r="AH95" s="188">
        <f t="shared" si="77"/>
        <v>0</v>
      </c>
      <c r="AI95" s="193">
        <f t="shared" si="78"/>
        <v>0</v>
      </c>
      <c r="AK95" s="69">
        <v>90</v>
      </c>
      <c r="AL95" s="31">
        <f t="shared" si="57"/>
        <v>0</v>
      </c>
      <c r="AM95" s="31">
        <f t="shared" si="58"/>
        <v>0</v>
      </c>
      <c r="AN95" s="31">
        <f t="shared" si="59"/>
        <v>0</v>
      </c>
      <c r="AO95" s="31">
        <f t="shared" si="60"/>
        <v>0</v>
      </c>
      <c r="AP95" s="31">
        <f t="shared" si="61"/>
        <v>0</v>
      </c>
      <c r="AQ95" s="188">
        <f t="shared" si="47"/>
        <v>0</v>
      </c>
      <c r="AR95" s="188">
        <f t="shared" si="47"/>
        <v>0</v>
      </c>
      <c r="AS95" s="188">
        <f t="shared" si="47"/>
        <v>0</v>
      </c>
      <c r="AT95" s="188">
        <f t="shared" si="47"/>
        <v>0</v>
      </c>
      <c r="AU95" s="31"/>
      <c r="AV95" s="31"/>
      <c r="AW95" s="31"/>
      <c r="AX95" s="31"/>
      <c r="AY95" s="74"/>
    </row>
    <row r="96" spans="1:51" x14ac:dyDescent="0.3">
      <c r="C96" s="65" t="s">
        <v>150</v>
      </c>
      <c r="D96" t="s">
        <v>133</v>
      </c>
      <c r="E96" s="6"/>
      <c r="I96" s="53">
        <v>91</v>
      </c>
      <c r="J96" s="31">
        <f t="shared" si="64"/>
        <v>0</v>
      </c>
      <c r="K96" s="31">
        <f t="shared" si="65"/>
        <v>0</v>
      </c>
      <c r="L96" s="31">
        <f t="shared" si="66"/>
        <v>0</v>
      </c>
      <c r="M96" s="31">
        <f t="shared" si="67"/>
        <v>0</v>
      </c>
      <c r="N96" s="31">
        <f t="shared" si="48"/>
        <v>0</v>
      </c>
      <c r="O96" s="32">
        <f t="shared" si="49"/>
        <v>0</v>
      </c>
      <c r="P96" s="53">
        <v>91</v>
      </c>
      <c r="Q96" s="31">
        <f t="shared" si="62"/>
        <v>0</v>
      </c>
      <c r="R96" s="31">
        <f t="shared" si="68"/>
        <v>0</v>
      </c>
      <c r="S96" s="31">
        <f t="shared" si="69"/>
        <v>0</v>
      </c>
      <c r="T96" s="31">
        <f t="shared" si="50"/>
        <v>0</v>
      </c>
      <c r="U96" s="31">
        <f t="shared" si="63"/>
        <v>0</v>
      </c>
      <c r="V96" s="31">
        <f t="shared" si="51"/>
        <v>0</v>
      </c>
      <c r="W96" s="31">
        <v>0</v>
      </c>
      <c r="X96" s="31">
        <f t="shared" si="52"/>
        <v>0</v>
      </c>
      <c r="Y96" s="36">
        <f t="shared" si="53"/>
        <v>0</v>
      </c>
      <c r="AA96" s="69">
        <v>91</v>
      </c>
      <c r="AB96" s="31">
        <f t="shared" si="54"/>
        <v>0</v>
      </c>
      <c r="AC96" s="203">
        <f t="shared" si="79"/>
        <v>0</v>
      </c>
      <c r="AD96" s="99">
        <f t="shared" si="55"/>
        <v>0</v>
      </c>
      <c r="AE96" s="99">
        <f t="shared" si="56"/>
        <v>0</v>
      </c>
      <c r="AF96" s="188">
        <f t="shared" si="75"/>
        <v>0</v>
      </c>
      <c r="AG96" s="188">
        <f t="shared" si="76"/>
        <v>0</v>
      </c>
      <c r="AH96" s="188">
        <f t="shared" si="77"/>
        <v>0</v>
      </c>
      <c r="AI96" s="193">
        <f t="shared" si="78"/>
        <v>0</v>
      </c>
      <c r="AK96" s="69">
        <v>91</v>
      </c>
      <c r="AL96" s="31">
        <f t="shared" si="57"/>
        <v>0</v>
      </c>
      <c r="AM96" s="31">
        <f t="shared" si="58"/>
        <v>0</v>
      </c>
      <c r="AN96" s="31">
        <f t="shared" si="59"/>
        <v>0</v>
      </c>
      <c r="AO96" s="31">
        <f t="shared" si="60"/>
        <v>0</v>
      </c>
      <c r="AP96" s="31">
        <f t="shared" si="61"/>
        <v>0</v>
      </c>
      <c r="AQ96" s="188">
        <f t="shared" si="47"/>
        <v>0</v>
      </c>
      <c r="AR96" s="188">
        <f t="shared" si="47"/>
        <v>0</v>
      </c>
      <c r="AS96" s="188">
        <f t="shared" si="47"/>
        <v>0</v>
      </c>
      <c r="AT96" s="188">
        <f t="shared" si="47"/>
        <v>0</v>
      </c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64"/>
        <v>0</v>
      </c>
      <c r="K97" s="31">
        <f t="shared" si="65"/>
        <v>0</v>
      </c>
      <c r="L97" s="31">
        <f t="shared" si="66"/>
        <v>0</v>
      </c>
      <c r="M97" s="31">
        <f t="shared" si="67"/>
        <v>0</v>
      </c>
      <c r="N97" s="31">
        <f t="shared" si="48"/>
        <v>0</v>
      </c>
      <c r="O97" s="32">
        <f t="shared" si="49"/>
        <v>0</v>
      </c>
      <c r="P97" s="53">
        <v>92</v>
      </c>
      <c r="Q97" s="31">
        <f t="shared" si="62"/>
        <v>0</v>
      </c>
      <c r="R97" s="31">
        <f t="shared" si="68"/>
        <v>0</v>
      </c>
      <c r="S97" s="31">
        <f t="shared" si="69"/>
        <v>0</v>
      </c>
      <c r="T97" s="31">
        <f t="shared" si="50"/>
        <v>0</v>
      </c>
      <c r="U97" s="31">
        <f t="shared" si="63"/>
        <v>0</v>
      </c>
      <c r="V97" s="31">
        <f t="shared" si="51"/>
        <v>0</v>
      </c>
      <c r="W97" s="31">
        <v>0</v>
      </c>
      <c r="X97" s="31">
        <f t="shared" si="52"/>
        <v>0</v>
      </c>
      <c r="Y97" s="36">
        <f t="shared" si="53"/>
        <v>0</v>
      </c>
      <c r="AA97" s="69">
        <v>92</v>
      </c>
      <c r="AB97" s="31">
        <f t="shared" si="54"/>
        <v>0</v>
      </c>
      <c r="AC97" s="203">
        <f t="shared" si="79"/>
        <v>0</v>
      </c>
      <c r="AD97" s="99">
        <f t="shared" si="55"/>
        <v>0</v>
      </c>
      <c r="AE97" s="99">
        <f t="shared" si="56"/>
        <v>0</v>
      </c>
      <c r="AF97" s="188">
        <f t="shared" si="75"/>
        <v>0</v>
      </c>
      <c r="AG97" s="188">
        <f t="shared" si="76"/>
        <v>0</v>
      </c>
      <c r="AH97" s="188">
        <f t="shared" si="77"/>
        <v>0</v>
      </c>
      <c r="AI97" s="193">
        <f t="shared" si="78"/>
        <v>0</v>
      </c>
      <c r="AK97" s="69">
        <v>92</v>
      </c>
      <c r="AL97" s="31">
        <f t="shared" si="57"/>
        <v>0</v>
      </c>
      <c r="AM97" s="31">
        <f t="shared" si="58"/>
        <v>0</v>
      </c>
      <c r="AN97" s="31">
        <f t="shared" si="59"/>
        <v>0</v>
      </c>
      <c r="AO97" s="31">
        <f t="shared" si="60"/>
        <v>0</v>
      </c>
      <c r="AP97" s="31">
        <f t="shared" si="61"/>
        <v>0</v>
      </c>
      <c r="AQ97" s="188">
        <f t="shared" si="47"/>
        <v>0</v>
      </c>
      <c r="AR97" s="188">
        <f t="shared" si="47"/>
        <v>0</v>
      </c>
      <c r="AS97" s="188">
        <f t="shared" si="47"/>
        <v>0</v>
      </c>
      <c r="AT97" s="188">
        <f t="shared" si="47"/>
        <v>0</v>
      </c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64"/>
        <v>0</v>
      </c>
      <c r="K98" s="31">
        <f t="shared" si="65"/>
        <v>0</v>
      </c>
      <c r="L98" s="31">
        <f t="shared" si="66"/>
        <v>0</v>
      </c>
      <c r="M98" s="31">
        <f t="shared" si="67"/>
        <v>0</v>
      </c>
      <c r="N98" s="31">
        <f t="shared" si="48"/>
        <v>0</v>
      </c>
      <c r="O98" s="32">
        <f t="shared" si="49"/>
        <v>0</v>
      </c>
      <c r="P98" s="53">
        <v>93</v>
      </c>
      <c r="Q98" s="31">
        <f t="shared" si="62"/>
        <v>0</v>
      </c>
      <c r="R98" s="31">
        <f t="shared" si="68"/>
        <v>0</v>
      </c>
      <c r="S98" s="31">
        <f t="shared" si="69"/>
        <v>0</v>
      </c>
      <c r="T98" s="31">
        <f t="shared" si="50"/>
        <v>0</v>
      </c>
      <c r="U98" s="31">
        <f t="shared" si="63"/>
        <v>0</v>
      </c>
      <c r="V98" s="31">
        <f t="shared" si="51"/>
        <v>0</v>
      </c>
      <c r="W98" s="31">
        <v>0</v>
      </c>
      <c r="X98" s="31">
        <f t="shared" si="52"/>
        <v>0</v>
      </c>
      <c r="Y98" s="36">
        <f t="shared" si="53"/>
        <v>0</v>
      </c>
      <c r="AA98" s="69">
        <v>93</v>
      </c>
      <c r="AB98" s="31">
        <f t="shared" si="54"/>
        <v>0</v>
      </c>
      <c r="AC98" s="203">
        <f t="shared" si="79"/>
        <v>0</v>
      </c>
      <c r="AD98" s="99">
        <f t="shared" si="55"/>
        <v>0</v>
      </c>
      <c r="AE98" s="99">
        <f t="shared" si="56"/>
        <v>0</v>
      </c>
      <c r="AF98" s="188">
        <f t="shared" si="75"/>
        <v>0</v>
      </c>
      <c r="AG98" s="188">
        <f t="shared" si="76"/>
        <v>0</v>
      </c>
      <c r="AH98" s="188">
        <f t="shared" si="77"/>
        <v>0</v>
      </c>
      <c r="AI98" s="193">
        <f t="shared" si="78"/>
        <v>0</v>
      </c>
      <c r="AK98" s="69">
        <v>93</v>
      </c>
      <c r="AL98" s="31">
        <f t="shared" si="57"/>
        <v>0</v>
      </c>
      <c r="AM98" s="31">
        <f t="shared" si="58"/>
        <v>0</v>
      </c>
      <c r="AN98" s="31">
        <f t="shared" si="59"/>
        <v>0</v>
      </c>
      <c r="AO98" s="31">
        <f t="shared" si="60"/>
        <v>0</v>
      </c>
      <c r="AP98" s="31">
        <f t="shared" si="61"/>
        <v>0</v>
      </c>
      <c r="AQ98" s="188">
        <f t="shared" si="47"/>
        <v>0</v>
      </c>
      <c r="AR98" s="188">
        <f t="shared" si="47"/>
        <v>0</v>
      </c>
      <c r="AS98" s="188">
        <f t="shared" si="47"/>
        <v>0</v>
      </c>
      <c r="AT98" s="188">
        <f t="shared" si="47"/>
        <v>0</v>
      </c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64"/>
        <v>0</v>
      </c>
      <c r="K99" s="31">
        <f t="shared" si="65"/>
        <v>0</v>
      </c>
      <c r="L99" s="31">
        <f t="shared" si="66"/>
        <v>0</v>
      </c>
      <c r="M99" s="31">
        <f t="shared" si="67"/>
        <v>0</v>
      </c>
      <c r="N99" s="31">
        <f t="shared" si="48"/>
        <v>0</v>
      </c>
      <c r="O99" s="32">
        <f t="shared" si="49"/>
        <v>0</v>
      </c>
      <c r="P99" s="53">
        <v>94</v>
      </c>
      <c r="Q99" s="31">
        <f t="shared" si="62"/>
        <v>0</v>
      </c>
      <c r="R99" s="31">
        <f t="shared" si="68"/>
        <v>0</v>
      </c>
      <c r="S99" s="31">
        <f t="shared" si="69"/>
        <v>0</v>
      </c>
      <c r="T99" s="31">
        <f t="shared" si="50"/>
        <v>0</v>
      </c>
      <c r="U99" s="31">
        <f t="shared" si="63"/>
        <v>0</v>
      </c>
      <c r="V99" s="31">
        <f t="shared" si="51"/>
        <v>0</v>
      </c>
      <c r="W99" s="31">
        <v>0</v>
      </c>
      <c r="X99" s="31">
        <f t="shared" si="52"/>
        <v>0</v>
      </c>
      <c r="Y99" s="36">
        <f t="shared" si="53"/>
        <v>0</v>
      </c>
      <c r="AA99" s="69">
        <v>94</v>
      </c>
      <c r="AB99" s="31">
        <f t="shared" si="54"/>
        <v>0</v>
      </c>
      <c r="AC99" s="203">
        <f t="shared" si="79"/>
        <v>0</v>
      </c>
      <c r="AD99" s="99">
        <f t="shared" si="55"/>
        <v>0</v>
      </c>
      <c r="AE99" s="99">
        <f t="shared" si="56"/>
        <v>0</v>
      </c>
      <c r="AF99" s="188">
        <f t="shared" si="75"/>
        <v>0</v>
      </c>
      <c r="AG99" s="188">
        <f t="shared" si="76"/>
        <v>0</v>
      </c>
      <c r="AH99" s="188">
        <f t="shared" si="77"/>
        <v>0</v>
      </c>
      <c r="AI99" s="193">
        <f t="shared" si="78"/>
        <v>0</v>
      </c>
      <c r="AK99" s="69">
        <v>94</v>
      </c>
      <c r="AL99" s="31">
        <f t="shared" si="57"/>
        <v>0</v>
      </c>
      <c r="AM99" s="31">
        <f t="shared" si="58"/>
        <v>0</v>
      </c>
      <c r="AN99" s="31">
        <f t="shared" si="59"/>
        <v>0</v>
      </c>
      <c r="AO99" s="31">
        <f t="shared" si="60"/>
        <v>0</v>
      </c>
      <c r="AP99" s="31">
        <f t="shared" si="61"/>
        <v>0</v>
      </c>
      <c r="AQ99" s="188">
        <f t="shared" si="47"/>
        <v>0</v>
      </c>
      <c r="AR99" s="188">
        <f t="shared" si="47"/>
        <v>0</v>
      </c>
      <c r="AS99" s="188">
        <f t="shared" si="47"/>
        <v>0</v>
      </c>
      <c r="AT99" s="188">
        <f t="shared" ref="AT99:AT162" si="80">IF($AK99&lt;=$F$18,$AL99*AP99,)</f>
        <v>0</v>
      </c>
      <c r="AU99" s="31"/>
      <c r="AV99" s="31"/>
      <c r="AW99" s="31"/>
      <c r="AX99" s="31"/>
      <c r="AY99" s="74"/>
    </row>
    <row r="100" spans="2:51" x14ac:dyDescent="0.3">
      <c r="B100" s="2" t="s">
        <v>131</v>
      </c>
      <c r="C100">
        <v>70</v>
      </c>
      <c r="D100">
        <v>0</v>
      </c>
      <c r="E100" s="6"/>
      <c r="I100" s="53">
        <v>95</v>
      </c>
      <c r="J100" s="31">
        <f t="shared" si="64"/>
        <v>0</v>
      </c>
      <c r="K100" s="31">
        <f t="shared" si="65"/>
        <v>0</v>
      </c>
      <c r="L100" s="31">
        <f t="shared" si="66"/>
        <v>0</v>
      </c>
      <c r="M100" s="31">
        <f t="shared" si="67"/>
        <v>0</v>
      </c>
      <c r="N100" s="31">
        <f t="shared" si="48"/>
        <v>0</v>
      </c>
      <c r="O100" s="32">
        <f t="shared" si="49"/>
        <v>0</v>
      </c>
      <c r="P100" s="53">
        <v>95</v>
      </c>
      <c r="Q100" s="31">
        <f t="shared" si="62"/>
        <v>0</v>
      </c>
      <c r="R100" s="31">
        <f t="shared" si="68"/>
        <v>0</v>
      </c>
      <c r="S100" s="31">
        <f t="shared" si="69"/>
        <v>0</v>
      </c>
      <c r="T100" s="31">
        <f t="shared" si="50"/>
        <v>0</v>
      </c>
      <c r="U100" s="31">
        <f t="shared" si="63"/>
        <v>0</v>
      </c>
      <c r="V100" s="31">
        <f t="shared" si="51"/>
        <v>0</v>
      </c>
      <c r="W100" s="31">
        <v>0</v>
      </c>
      <c r="X100" s="31">
        <f t="shared" si="52"/>
        <v>0</v>
      </c>
      <c r="Y100" s="36">
        <f t="shared" si="53"/>
        <v>0</v>
      </c>
      <c r="AA100" s="69">
        <v>95</v>
      </c>
      <c r="AB100" s="31">
        <f t="shared" si="54"/>
        <v>0</v>
      </c>
      <c r="AC100" s="203">
        <f t="shared" si="79"/>
        <v>0</v>
      </c>
      <c r="AD100" s="99">
        <f t="shared" si="55"/>
        <v>0</v>
      </c>
      <c r="AE100" s="99">
        <f t="shared" si="56"/>
        <v>0</v>
      </c>
      <c r="AF100" s="188">
        <f t="shared" si="75"/>
        <v>0</v>
      </c>
      <c r="AG100" s="188">
        <f t="shared" si="76"/>
        <v>0</v>
      </c>
      <c r="AH100" s="188">
        <f t="shared" si="77"/>
        <v>0</v>
      </c>
      <c r="AI100" s="193">
        <f t="shared" si="78"/>
        <v>0</v>
      </c>
      <c r="AK100" s="69">
        <v>95</v>
      </c>
      <c r="AL100" s="31">
        <f t="shared" si="57"/>
        <v>0</v>
      </c>
      <c r="AM100" s="31">
        <f t="shared" si="58"/>
        <v>0</v>
      </c>
      <c r="AN100" s="31">
        <f t="shared" si="59"/>
        <v>0</v>
      </c>
      <c r="AO100" s="31">
        <f t="shared" si="60"/>
        <v>0</v>
      </c>
      <c r="AP100" s="31">
        <f t="shared" si="61"/>
        <v>0</v>
      </c>
      <c r="AQ100" s="188">
        <f t="shared" ref="AQ100:AT163" si="81">IF($AK100&lt;=$F$18,$AL100*AM100,)</f>
        <v>0</v>
      </c>
      <c r="AR100" s="188">
        <f t="shared" si="81"/>
        <v>0</v>
      </c>
      <c r="AS100" s="188">
        <f t="shared" si="81"/>
        <v>0</v>
      </c>
      <c r="AT100" s="188">
        <f t="shared" si="80"/>
        <v>0</v>
      </c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64"/>
        <v>0</v>
      </c>
      <c r="K101" s="31">
        <f t="shared" si="65"/>
        <v>0</v>
      </c>
      <c r="L101" s="31">
        <f t="shared" si="66"/>
        <v>0</v>
      </c>
      <c r="M101" s="31">
        <f t="shared" si="67"/>
        <v>0</v>
      </c>
      <c r="N101" s="31">
        <f t="shared" si="48"/>
        <v>0</v>
      </c>
      <c r="O101" s="32">
        <f t="shared" si="49"/>
        <v>0</v>
      </c>
      <c r="P101" s="53">
        <v>96</v>
      </c>
      <c r="Q101" s="31">
        <f t="shared" si="62"/>
        <v>0</v>
      </c>
      <c r="R101" s="31">
        <f t="shared" si="68"/>
        <v>0</v>
      </c>
      <c r="S101" s="31">
        <f t="shared" si="69"/>
        <v>0</v>
      </c>
      <c r="T101" s="31">
        <f t="shared" si="50"/>
        <v>0</v>
      </c>
      <c r="U101" s="31">
        <f t="shared" si="63"/>
        <v>0</v>
      </c>
      <c r="V101" s="31">
        <f t="shared" si="51"/>
        <v>0</v>
      </c>
      <c r="W101" s="31">
        <v>0</v>
      </c>
      <c r="X101" s="31">
        <f t="shared" si="52"/>
        <v>0</v>
      </c>
      <c r="Y101" s="36">
        <f t="shared" si="53"/>
        <v>0</v>
      </c>
      <c r="AA101" s="69">
        <v>96</v>
      </c>
      <c r="AB101" s="31">
        <f t="shared" si="54"/>
        <v>0</v>
      </c>
      <c r="AC101" s="203">
        <f t="shared" si="79"/>
        <v>0</v>
      </c>
      <c r="AD101" s="99">
        <f t="shared" si="55"/>
        <v>0</v>
      </c>
      <c r="AE101" s="99">
        <f t="shared" si="56"/>
        <v>0</v>
      </c>
      <c r="AF101" s="188">
        <f t="shared" si="75"/>
        <v>0</v>
      </c>
      <c r="AG101" s="188">
        <f t="shared" si="76"/>
        <v>0</v>
      </c>
      <c r="AH101" s="188">
        <f t="shared" si="77"/>
        <v>0</v>
      </c>
      <c r="AI101" s="193">
        <f t="shared" si="78"/>
        <v>0</v>
      </c>
      <c r="AK101" s="69">
        <v>96</v>
      </c>
      <c r="AL101" s="31">
        <f t="shared" si="57"/>
        <v>0</v>
      </c>
      <c r="AM101" s="31">
        <f t="shared" si="58"/>
        <v>0</v>
      </c>
      <c r="AN101" s="31">
        <f t="shared" si="59"/>
        <v>0</v>
      </c>
      <c r="AO101" s="31">
        <f t="shared" si="60"/>
        <v>0</v>
      </c>
      <c r="AP101" s="31">
        <f t="shared" si="61"/>
        <v>0</v>
      </c>
      <c r="AQ101" s="188">
        <f t="shared" si="81"/>
        <v>0</v>
      </c>
      <c r="AR101" s="188">
        <f t="shared" si="81"/>
        <v>0</v>
      </c>
      <c r="AS101" s="188">
        <f t="shared" si="81"/>
        <v>0</v>
      </c>
      <c r="AT101" s="188">
        <f t="shared" si="80"/>
        <v>0</v>
      </c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64"/>
        <v>0</v>
      </c>
      <c r="K102" s="31">
        <f t="shared" si="65"/>
        <v>0</v>
      </c>
      <c r="L102" s="31">
        <f t="shared" si="66"/>
        <v>0</v>
      </c>
      <c r="M102" s="31">
        <f t="shared" si="67"/>
        <v>0</v>
      </c>
      <c r="N102" s="31">
        <f t="shared" si="48"/>
        <v>0</v>
      </c>
      <c r="O102" s="32">
        <f t="shared" si="49"/>
        <v>0</v>
      </c>
      <c r="P102" s="53">
        <v>97</v>
      </c>
      <c r="Q102" s="31">
        <f t="shared" si="62"/>
        <v>0</v>
      </c>
      <c r="R102" s="31">
        <f t="shared" si="68"/>
        <v>0</v>
      </c>
      <c r="S102" s="31">
        <f t="shared" si="69"/>
        <v>0</v>
      </c>
      <c r="T102" s="31">
        <f t="shared" si="50"/>
        <v>0</v>
      </c>
      <c r="U102" s="31">
        <f t="shared" si="63"/>
        <v>0</v>
      </c>
      <c r="V102" s="31">
        <f t="shared" si="51"/>
        <v>0</v>
      </c>
      <c r="W102" s="31">
        <v>0</v>
      </c>
      <c r="X102" s="31">
        <f t="shared" si="52"/>
        <v>0</v>
      </c>
      <c r="Y102" s="36">
        <f t="shared" si="53"/>
        <v>0</v>
      </c>
      <c r="AA102" s="69">
        <v>97</v>
      </c>
      <c r="AB102" s="31">
        <f t="shared" si="54"/>
        <v>0</v>
      </c>
      <c r="AC102" s="203">
        <f t="shared" si="79"/>
        <v>0</v>
      </c>
      <c r="AD102" s="99">
        <f t="shared" si="55"/>
        <v>0</v>
      </c>
      <c r="AE102" s="99">
        <f t="shared" si="56"/>
        <v>0</v>
      </c>
      <c r="AF102" s="188">
        <f t="shared" si="75"/>
        <v>0</v>
      </c>
      <c r="AG102" s="188">
        <f t="shared" si="76"/>
        <v>0</v>
      </c>
      <c r="AH102" s="188">
        <f t="shared" si="77"/>
        <v>0</v>
      </c>
      <c r="AI102" s="193">
        <f t="shared" si="78"/>
        <v>0</v>
      </c>
      <c r="AK102" s="69">
        <v>97</v>
      </c>
      <c r="AL102" s="31">
        <f t="shared" si="57"/>
        <v>0</v>
      </c>
      <c r="AM102" s="31">
        <f t="shared" si="58"/>
        <v>0</v>
      </c>
      <c r="AN102" s="31">
        <f t="shared" si="59"/>
        <v>0</v>
      </c>
      <c r="AO102" s="31">
        <f t="shared" si="60"/>
        <v>0</v>
      </c>
      <c r="AP102" s="31">
        <f t="shared" si="61"/>
        <v>0</v>
      </c>
      <c r="AQ102" s="188">
        <f t="shared" si="81"/>
        <v>0</v>
      </c>
      <c r="AR102" s="188">
        <f t="shared" si="81"/>
        <v>0</v>
      </c>
      <c r="AS102" s="188">
        <f t="shared" si="81"/>
        <v>0</v>
      </c>
      <c r="AT102" s="188">
        <f t="shared" si="80"/>
        <v>0</v>
      </c>
      <c r="AU102" s="31"/>
      <c r="AV102" s="31"/>
      <c r="AW102" s="31"/>
      <c r="AX102" s="31"/>
      <c r="AY102" s="74"/>
    </row>
    <row r="103" spans="2:51" x14ac:dyDescent="0.3">
      <c r="C103" s="23" t="s">
        <v>153</v>
      </c>
      <c r="D103" s="161" t="s">
        <v>154</v>
      </c>
      <c r="F103" s="186" t="s">
        <v>198</v>
      </c>
      <c r="I103" s="53">
        <v>98</v>
      </c>
      <c r="J103" s="31">
        <f t="shared" si="64"/>
        <v>0</v>
      </c>
      <c r="K103" s="31">
        <f t="shared" si="65"/>
        <v>0</v>
      </c>
      <c r="L103" s="31">
        <f t="shared" si="66"/>
        <v>0</v>
      </c>
      <c r="M103" s="31">
        <f t="shared" si="67"/>
        <v>0</v>
      </c>
      <c r="N103" s="31">
        <f t="shared" si="48"/>
        <v>0</v>
      </c>
      <c r="O103" s="32">
        <f t="shared" si="49"/>
        <v>0</v>
      </c>
      <c r="P103" s="53">
        <v>98</v>
      </c>
      <c r="Q103" s="31">
        <f t="shared" si="62"/>
        <v>0</v>
      </c>
      <c r="R103" s="31">
        <f t="shared" si="68"/>
        <v>0</v>
      </c>
      <c r="S103" s="31">
        <f t="shared" si="69"/>
        <v>0</v>
      </c>
      <c r="T103" s="31">
        <f t="shared" si="50"/>
        <v>0</v>
      </c>
      <c r="U103" s="31">
        <f t="shared" si="63"/>
        <v>0</v>
      </c>
      <c r="V103" s="31">
        <f t="shared" si="51"/>
        <v>0</v>
      </c>
      <c r="W103" s="31">
        <v>0</v>
      </c>
      <c r="X103" s="31">
        <f t="shared" si="52"/>
        <v>0</v>
      </c>
      <c r="Y103" s="36">
        <f t="shared" si="53"/>
        <v>0</v>
      </c>
      <c r="AA103" s="69">
        <v>98</v>
      </c>
      <c r="AB103" s="31">
        <f t="shared" si="54"/>
        <v>0</v>
      </c>
      <c r="AC103" s="203">
        <f t="shared" si="79"/>
        <v>0</v>
      </c>
      <c r="AD103" s="99">
        <f t="shared" si="55"/>
        <v>0</v>
      </c>
      <c r="AE103" s="99">
        <f t="shared" si="56"/>
        <v>0</v>
      </c>
      <c r="AF103" s="188">
        <f t="shared" si="75"/>
        <v>0</v>
      </c>
      <c r="AG103" s="188">
        <f t="shared" si="76"/>
        <v>0</v>
      </c>
      <c r="AH103" s="188">
        <f t="shared" si="77"/>
        <v>0</v>
      </c>
      <c r="AI103" s="193">
        <f t="shared" si="78"/>
        <v>0</v>
      </c>
      <c r="AK103" s="69">
        <v>98</v>
      </c>
      <c r="AL103" s="31">
        <f t="shared" si="57"/>
        <v>0</v>
      </c>
      <c r="AM103" s="31">
        <f t="shared" si="58"/>
        <v>0</v>
      </c>
      <c r="AN103" s="31">
        <f t="shared" si="59"/>
        <v>0</v>
      </c>
      <c r="AO103" s="31">
        <f t="shared" si="60"/>
        <v>0</v>
      </c>
      <c r="AP103" s="31">
        <f t="shared" si="61"/>
        <v>0</v>
      </c>
      <c r="AQ103" s="188">
        <f t="shared" si="81"/>
        <v>0</v>
      </c>
      <c r="AR103" s="188">
        <f t="shared" si="81"/>
        <v>0</v>
      </c>
      <c r="AS103" s="188">
        <f t="shared" si="81"/>
        <v>0</v>
      </c>
      <c r="AT103" s="188">
        <f t="shared" si="80"/>
        <v>0</v>
      </c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8" t="s">
        <v>194</v>
      </c>
      <c r="G104" s="22">
        <v>0.25</v>
      </c>
      <c r="I104" s="53">
        <v>99</v>
      </c>
      <c r="J104" s="31">
        <f t="shared" si="64"/>
        <v>0</v>
      </c>
      <c r="K104" s="31">
        <f t="shared" si="65"/>
        <v>0</v>
      </c>
      <c r="L104" s="31">
        <f t="shared" si="66"/>
        <v>0</v>
      </c>
      <c r="M104" s="31">
        <f t="shared" si="67"/>
        <v>0</v>
      </c>
      <c r="N104" s="31">
        <f t="shared" si="48"/>
        <v>0</v>
      </c>
      <c r="O104" s="32">
        <f t="shared" si="49"/>
        <v>0</v>
      </c>
      <c r="P104" s="53">
        <v>99</v>
      </c>
      <c r="Q104" s="31">
        <f t="shared" si="62"/>
        <v>0</v>
      </c>
      <c r="R104" s="31">
        <f t="shared" si="68"/>
        <v>0</v>
      </c>
      <c r="S104" s="31">
        <f t="shared" si="69"/>
        <v>0</v>
      </c>
      <c r="T104" s="31">
        <f t="shared" si="50"/>
        <v>0</v>
      </c>
      <c r="U104" s="31">
        <f t="shared" si="63"/>
        <v>0</v>
      </c>
      <c r="V104" s="31">
        <f t="shared" si="51"/>
        <v>0</v>
      </c>
      <c r="W104" s="31">
        <v>0</v>
      </c>
      <c r="X104" s="31">
        <f t="shared" si="52"/>
        <v>0</v>
      </c>
      <c r="Y104" s="36">
        <f t="shared" si="53"/>
        <v>0</v>
      </c>
      <c r="AA104" s="69">
        <v>99</v>
      </c>
      <c r="AB104" s="31">
        <f t="shared" si="54"/>
        <v>0</v>
      </c>
      <c r="AC104" s="203">
        <f t="shared" si="79"/>
        <v>0</v>
      </c>
      <c r="AD104" s="99">
        <f t="shared" si="55"/>
        <v>0</v>
      </c>
      <c r="AE104" s="99">
        <f t="shared" si="56"/>
        <v>0</v>
      </c>
      <c r="AF104" s="188">
        <f t="shared" si="75"/>
        <v>0</v>
      </c>
      <c r="AG104" s="188">
        <f t="shared" si="76"/>
        <v>0</v>
      </c>
      <c r="AH104" s="188">
        <f t="shared" si="77"/>
        <v>0</v>
      </c>
      <c r="AI104" s="193">
        <f t="shared" si="78"/>
        <v>0</v>
      </c>
      <c r="AK104" s="69">
        <v>99</v>
      </c>
      <c r="AL104" s="31">
        <f t="shared" si="57"/>
        <v>0</v>
      </c>
      <c r="AM104" s="31">
        <f t="shared" si="58"/>
        <v>0</v>
      </c>
      <c r="AN104" s="31">
        <f t="shared" si="59"/>
        <v>0</v>
      </c>
      <c r="AO104" s="31">
        <f t="shared" si="60"/>
        <v>0</v>
      </c>
      <c r="AP104" s="31">
        <f t="shared" si="61"/>
        <v>0</v>
      </c>
      <c r="AQ104" s="188">
        <f t="shared" si="81"/>
        <v>0</v>
      </c>
      <c r="AR104" s="188">
        <f t="shared" si="81"/>
        <v>0</v>
      </c>
      <c r="AS104" s="188">
        <f t="shared" si="81"/>
        <v>0</v>
      </c>
      <c r="AT104" s="188">
        <f t="shared" si="80"/>
        <v>0</v>
      </c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8" t="s">
        <v>196</v>
      </c>
      <c r="G105" s="22">
        <v>1.03</v>
      </c>
      <c r="I105" s="53">
        <v>100</v>
      </c>
      <c r="J105" s="31">
        <f t="shared" si="64"/>
        <v>0</v>
      </c>
      <c r="K105" s="31">
        <f t="shared" si="65"/>
        <v>0</v>
      </c>
      <c r="L105" s="31">
        <f t="shared" si="66"/>
        <v>0</v>
      </c>
      <c r="M105" s="31">
        <f t="shared" si="67"/>
        <v>0</v>
      </c>
      <c r="N105" s="31">
        <f t="shared" si="48"/>
        <v>0</v>
      </c>
      <c r="O105" s="32">
        <f t="shared" si="49"/>
        <v>0</v>
      </c>
      <c r="P105" s="53">
        <v>100</v>
      </c>
      <c r="Q105" s="31">
        <f t="shared" si="62"/>
        <v>0</v>
      </c>
      <c r="R105" s="31">
        <f t="shared" si="68"/>
        <v>0</v>
      </c>
      <c r="S105" s="31">
        <f t="shared" si="69"/>
        <v>0</v>
      </c>
      <c r="T105" s="31">
        <f t="shared" si="50"/>
        <v>0</v>
      </c>
      <c r="U105" s="31">
        <f t="shared" si="63"/>
        <v>0</v>
      </c>
      <c r="V105" s="31">
        <f t="shared" si="51"/>
        <v>0</v>
      </c>
      <c r="W105" s="31">
        <v>0</v>
      </c>
      <c r="X105" s="31">
        <f t="shared" si="52"/>
        <v>0</v>
      </c>
      <c r="Y105" s="36">
        <f t="shared" si="53"/>
        <v>0</v>
      </c>
      <c r="AA105" s="69">
        <v>100</v>
      </c>
      <c r="AB105" s="31">
        <f t="shared" si="54"/>
        <v>0</v>
      </c>
      <c r="AC105" s="203">
        <f t="shared" si="79"/>
        <v>0</v>
      </c>
      <c r="AD105" s="99">
        <f t="shared" si="55"/>
        <v>0</v>
      </c>
      <c r="AE105" s="99">
        <f t="shared" si="56"/>
        <v>0</v>
      </c>
      <c r="AF105" s="188">
        <f t="shared" si="75"/>
        <v>0</v>
      </c>
      <c r="AG105" s="188">
        <f t="shared" si="76"/>
        <v>0</v>
      </c>
      <c r="AH105" s="188">
        <f t="shared" si="77"/>
        <v>0</v>
      </c>
      <c r="AI105" s="193">
        <f t="shared" si="78"/>
        <v>0</v>
      </c>
      <c r="AK105" s="69">
        <v>100</v>
      </c>
      <c r="AL105" s="31">
        <f t="shared" si="57"/>
        <v>0</v>
      </c>
      <c r="AM105" s="31">
        <f t="shared" si="58"/>
        <v>0</v>
      </c>
      <c r="AN105" s="31">
        <f t="shared" si="59"/>
        <v>0</v>
      </c>
      <c r="AO105" s="31">
        <f t="shared" si="60"/>
        <v>0</v>
      </c>
      <c r="AP105" s="31">
        <f t="shared" si="61"/>
        <v>0</v>
      </c>
      <c r="AQ105" s="188">
        <f t="shared" si="81"/>
        <v>0</v>
      </c>
      <c r="AR105" s="188">
        <f t="shared" si="81"/>
        <v>0</v>
      </c>
      <c r="AS105" s="188">
        <f t="shared" si="81"/>
        <v>0</v>
      </c>
      <c r="AT105" s="188">
        <f t="shared" si="80"/>
        <v>0</v>
      </c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8" t="s">
        <v>197</v>
      </c>
      <c r="G106" s="22">
        <v>0.59</v>
      </c>
      <c r="I106" s="53">
        <v>101</v>
      </c>
      <c r="J106" s="31">
        <f t="shared" si="64"/>
        <v>0</v>
      </c>
      <c r="K106" s="31">
        <f t="shared" si="65"/>
        <v>0</v>
      </c>
      <c r="L106" s="31">
        <f t="shared" si="66"/>
        <v>0</v>
      </c>
      <c r="M106" s="31">
        <f t="shared" si="67"/>
        <v>0</v>
      </c>
      <c r="N106" s="31">
        <f t="shared" si="48"/>
        <v>0</v>
      </c>
      <c r="O106" s="32">
        <f t="shared" si="49"/>
        <v>0</v>
      </c>
      <c r="P106" s="53">
        <v>101</v>
      </c>
      <c r="Q106" s="31">
        <f t="shared" si="62"/>
        <v>0</v>
      </c>
      <c r="R106" s="31">
        <f t="shared" si="68"/>
        <v>0</v>
      </c>
      <c r="S106" s="31">
        <f t="shared" si="69"/>
        <v>0</v>
      </c>
      <c r="T106" s="31">
        <f t="shared" si="50"/>
        <v>0</v>
      </c>
      <c r="U106" s="31">
        <f t="shared" si="63"/>
        <v>0</v>
      </c>
      <c r="V106" s="31">
        <f t="shared" si="51"/>
        <v>0</v>
      </c>
      <c r="W106" s="31">
        <v>0</v>
      </c>
      <c r="X106" s="31">
        <f t="shared" si="52"/>
        <v>0</v>
      </c>
      <c r="Y106" s="36">
        <f t="shared" si="53"/>
        <v>0</v>
      </c>
      <c r="AA106" s="69">
        <v>101</v>
      </c>
      <c r="AB106" s="31">
        <f t="shared" si="54"/>
        <v>0</v>
      </c>
      <c r="AC106" s="203">
        <f t="shared" si="79"/>
        <v>0</v>
      </c>
      <c r="AD106" s="99">
        <f t="shared" si="55"/>
        <v>0</v>
      </c>
      <c r="AE106" s="99">
        <f t="shared" si="56"/>
        <v>0</v>
      </c>
      <c r="AF106" s="188">
        <f t="shared" si="75"/>
        <v>0</v>
      </c>
      <c r="AG106" s="188">
        <f t="shared" si="76"/>
        <v>0</v>
      </c>
      <c r="AH106" s="188">
        <f t="shared" si="77"/>
        <v>0</v>
      </c>
      <c r="AI106" s="193">
        <f t="shared" si="78"/>
        <v>0</v>
      </c>
      <c r="AK106" s="69">
        <v>101</v>
      </c>
      <c r="AL106" s="31">
        <f t="shared" si="57"/>
        <v>0</v>
      </c>
      <c r="AM106" s="31">
        <f t="shared" si="58"/>
        <v>0</v>
      </c>
      <c r="AN106" s="31">
        <f t="shared" si="59"/>
        <v>0</v>
      </c>
      <c r="AO106" s="31">
        <f t="shared" si="60"/>
        <v>0</v>
      </c>
      <c r="AP106" s="31">
        <f t="shared" si="61"/>
        <v>0</v>
      </c>
      <c r="AQ106" s="188">
        <f t="shared" si="81"/>
        <v>0</v>
      </c>
      <c r="AR106" s="188">
        <f t="shared" si="81"/>
        <v>0</v>
      </c>
      <c r="AS106" s="188">
        <f t="shared" si="81"/>
        <v>0</v>
      </c>
      <c r="AT106" s="188">
        <f t="shared" si="80"/>
        <v>0</v>
      </c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8" t="s">
        <v>195</v>
      </c>
      <c r="G107" s="22">
        <v>0.43</v>
      </c>
      <c r="I107" s="53">
        <v>102</v>
      </c>
      <c r="J107" s="31">
        <f t="shared" si="64"/>
        <v>0</v>
      </c>
      <c r="K107" s="31">
        <f t="shared" si="65"/>
        <v>0</v>
      </c>
      <c r="L107" s="31">
        <f t="shared" si="66"/>
        <v>0</v>
      </c>
      <c r="M107" s="31">
        <f t="shared" si="67"/>
        <v>0</v>
      </c>
      <c r="N107" s="31">
        <f t="shared" si="48"/>
        <v>0</v>
      </c>
      <c r="O107" s="32">
        <f t="shared" si="49"/>
        <v>0</v>
      </c>
      <c r="P107" s="53">
        <v>102</v>
      </c>
      <c r="Q107" s="31">
        <f t="shared" si="62"/>
        <v>0</v>
      </c>
      <c r="R107" s="31">
        <f t="shared" si="68"/>
        <v>0</v>
      </c>
      <c r="S107" s="31">
        <f t="shared" si="69"/>
        <v>0</v>
      </c>
      <c r="T107" s="31">
        <f t="shared" si="50"/>
        <v>0</v>
      </c>
      <c r="U107" s="31">
        <f t="shared" si="63"/>
        <v>0</v>
      </c>
      <c r="V107" s="31">
        <f t="shared" si="51"/>
        <v>0</v>
      </c>
      <c r="W107" s="31">
        <v>0</v>
      </c>
      <c r="X107" s="31">
        <f t="shared" si="52"/>
        <v>0</v>
      </c>
      <c r="Y107" s="36">
        <f t="shared" si="53"/>
        <v>0</v>
      </c>
      <c r="AA107" s="69">
        <v>102</v>
      </c>
      <c r="AB107" s="31">
        <f t="shared" si="54"/>
        <v>0</v>
      </c>
      <c r="AC107" s="203">
        <f t="shared" si="79"/>
        <v>0</v>
      </c>
      <c r="AD107" s="99">
        <f t="shared" si="55"/>
        <v>0</v>
      </c>
      <c r="AE107" s="99">
        <f t="shared" si="56"/>
        <v>0</v>
      </c>
      <c r="AF107" s="188">
        <f t="shared" si="75"/>
        <v>0</v>
      </c>
      <c r="AG107" s="188">
        <f t="shared" si="76"/>
        <v>0</v>
      </c>
      <c r="AH107" s="188">
        <f t="shared" si="77"/>
        <v>0</v>
      </c>
      <c r="AI107" s="193">
        <f t="shared" si="78"/>
        <v>0</v>
      </c>
      <c r="AK107" s="69">
        <v>102</v>
      </c>
      <c r="AL107" s="31">
        <f t="shared" si="57"/>
        <v>0</v>
      </c>
      <c r="AM107" s="31">
        <f t="shared" si="58"/>
        <v>0</v>
      </c>
      <c r="AN107" s="31">
        <f t="shared" si="59"/>
        <v>0</v>
      </c>
      <c r="AO107" s="31">
        <f t="shared" si="60"/>
        <v>0</v>
      </c>
      <c r="AP107" s="31">
        <f t="shared" si="61"/>
        <v>0</v>
      </c>
      <c r="AQ107" s="188">
        <f t="shared" si="81"/>
        <v>0</v>
      </c>
      <c r="AR107" s="188">
        <f t="shared" si="81"/>
        <v>0</v>
      </c>
      <c r="AS107" s="188">
        <f t="shared" si="81"/>
        <v>0</v>
      </c>
      <c r="AT107" s="188">
        <f t="shared" si="80"/>
        <v>0</v>
      </c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9" t="s">
        <v>199</v>
      </c>
      <c r="G108" s="200">
        <f>VLOOKUP(VLOOKUP(F17,C131:E195,3,FALSE),F104:G107,2,FALSE)</f>
        <v>0.43</v>
      </c>
      <c r="I108" s="53">
        <v>103</v>
      </c>
      <c r="J108" s="31">
        <f t="shared" si="64"/>
        <v>0</v>
      </c>
      <c r="K108" s="31">
        <f t="shared" si="65"/>
        <v>0</v>
      </c>
      <c r="L108" s="31">
        <f t="shared" si="66"/>
        <v>0</v>
      </c>
      <c r="M108" s="31">
        <f t="shared" si="67"/>
        <v>0</v>
      </c>
      <c r="N108" s="31">
        <f t="shared" si="48"/>
        <v>0</v>
      </c>
      <c r="O108" s="32">
        <f t="shared" si="49"/>
        <v>0</v>
      </c>
      <c r="P108" s="53">
        <v>103</v>
      </c>
      <c r="Q108" s="31">
        <f t="shared" si="62"/>
        <v>0</v>
      </c>
      <c r="R108" s="31">
        <f t="shared" si="68"/>
        <v>0</v>
      </c>
      <c r="S108" s="31">
        <f t="shared" si="69"/>
        <v>0</v>
      </c>
      <c r="T108" s="31">
        <f t="shared" si="50"/>
        <v>0</v>
      </c>
      <c r="U108" s="31">
        <f t="shared" si="63"/>
        <v>0</v>
      </c>
      <c r="V108" s="31">
        <f t="shared" si="51"/>
        <v>0</v>
      </c>
      <c r="W108" s="31">
        <v>0</v>
      </c>
      <c r="X108" s="31">
        <f t="shared" si="52"/>
        <v>0</v>
      </c>
      <c r="Y108" s="36">
        <f t="shared" si="53"/>
        <v>0</v>
      </c>
      <c r="AA108" s="69">
        <v>103</v>
      </c>
      <c r="AB108" s="31">
        <f t="shared" si="54"/>
        <v>0</v>
      </c>
      <c r="AC108" s="203">
        <f t="shared" si="79"/>
        <v>0</v>
      </c>
      <c r="AD108" s="99">
        <f t="shared" si="55"/>
        <v>0</v>
      </c>
      <c r="AE108" s="99">
        <f t="shared" si="56"/>
        <v>0</v>
      </c>
      <c r="AF108" s="188">
        <f t="shared" si="75"/>
        <v>0</v>
      </c>
      <c r="AG108" s="188">
        <f t="shared" si="76"/>
        <v>0</v>
      </c>
      <c r="AH108" s="188">
        <f t="shared" si="77"/>
        <v>0</v>
      </c>
      <c r="AI108" s="193">
        <f t="shared" si="78"/>
        <v>0</v>
      </c>
      <c r="AK108" s="69">
        <v>103</v>
      </c>
      <c r="AL108" s="31">
        <f t="shared" si="57"/>
        <v>0</v>
      </c>
      <c r="AM108" s="31">
        <f t="shared" si="58"/>
        <v>0</v>
      </c>
      <c r="AN108" s="31">
        <f t="shared" si="59"/>
        <v>0</v>
      </c>
      <c r="AO108" s="31">
        <f t="shared" si="60"/>
        <v>0</v>
      </c>
      <c r="AP108" s="31">
        <f t="shared" si="61"/>
        <v>0</v>
      </c>
      <c r="AQ108" s="188">
        <f t="shared" si="81"/>
        <v>0</v>
      </c>
      <c r="AR108" s="188">
        <f t="shared" si="81"/>
        <v>0</v>
      </c>
      <c r="AS108" s="188">
        <f t="shared" si="81"/>
        <v>0</v>
      </c>
      <c r="AT108" s="188">
        <f t="shared" si="80"/>
        <v>0</v>
      </c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64"/>
        <v>0</v>
      </c>
      <c r="K109" s="31">
        <f t="shared" si="65"/>
        <v>0</v>
      </c>
      <c r="L109" s="31">
        <f t="shared" si="66"/>
        <v>0</v>
      </c>
      <c r="M109" s="31">
        <f t="shared" si="67"/>
        <v>0</v>
      </c>
      <c r="N109" s="31">
        <f t="shared" si="48"/>
        <v>0</v>
      </c>
      <c r="O109" s="32">
        <f t="shared" si="49"/>
        <v>0</v>
      </c>
      <c r="P109" s="53">
        <v>104</v>
      </c>
      <c r="Q109" s="31">
        <f t="shared" si="62"/>
        <v>0</v>
      </c>
      <c r="R109" s="31">
        <f t="shared" si="68"/>
        <v>0</v>
      </c>
      <c r="S109" s="31">
        <f t="shared" si="69"/>
        <v>0</v>
      </c>
      <c r="T109" s="31">
        <f t="shared" si="50"/>
        <v>0</v>
      </c>
      <c r="U109" s="31">
        <f t="shared" si="63"/>
        <v>0</v>
      </c>
      <c r="V109" s="31">
        <f t="shared" si="51"/>
        <v>0</v>
      </c>
      <c r="W109" s="31">
        <v>0</v>
      </c>
      <c r="X109" s="31">
        <f t="shared" si="52"/>
        <v>0</v>
      </c>
      <c r="Y109" s="36">
        <f t="shared" si="53"/>
        <v>0</v>
      </c>
      <c r="AA109" s="69">
        <v>104</v>
      </c>
      <c r="AB109" s="31">
        <f t="shared" si="54"/>
        <v>0</v>
      </c>
      <c r="AC109" s="203">
        <f t="shared" si="79"/>
        <v>0</v>
      </c>
      <c r="AD109" s="99">
        <f t="shared" si="55"/>
        <v>0</v>
      </c>
      <c r="AE109" s="99">
        <f t="shared" si="56"/>
        <v>0</v>
      </c>
      <c r="AF109" s="188">
        <f t="shared" si="75"/>
        <v>0</v>
      </c>
      <c r="AG109" s="188">
        <f t="shared" si="76"/>
        <v>0</v>
      </c>
      <c r="AH109" s="188">
        <f t="shared" si="77"/>
        <v>0</v>
      </c>
      <c r="AI109" s="193">
        <f t="shared" si="78"/>
        <v>0</v>
      </c>
      <c r="AK109" s="69">
        <v>104</v>
      </c>
      <c r="AL109" s="31">
        <f t="shared" si="57"/>
        <v>0</v>
      </c>
      <c r="AM109" s="31">
        <f t="shared" si="58"/>
        <v>0</v>
      </c>
      <c r="AN109" s="31">
        <f t="shared" si="59"/>
        <v>0</v>
      </c>
      <c r="AO109" s="31">
        <f t="shared" si="60"/>
        <v>0</v>
      </c>
      <c r="AP109" s="31">
        <f t="shared" si="61"/>
        <v>0</v>
      </c>
      <c r="AQ109" s="188">
        <f t="shared" si="81"/>
        <v>0</v>
      </c>
      <c r="AR109" s="188">
        <f t="shared" si="81"/>
        <v>0</v>
      </c>
      <c r="AS109" s="188">
        <f t="shared" si="81"/>
        <v>0</v>
      </c>
      <c r="AT109" s="188">
        <f t="shared" si="80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4"/>
        <v>0</v>
      </c>
      <c r="K110" s="31">
        <f t="shared" si="65"/>
        <v>0</v>
      </c>
      <c r="L110" s="31">
        <f t="shared" si="66"/>
        <v>0</v>
      </c>
      <c r="M110" s="31">
        <f t="shared" si="67"/>
        <v>0</v>
      </c>
      <c r="N110" s="31">
        <f t="shared" si="48"/>
        <v>0</v>
      </c>
      <c r="O110" s="32">
        <f t="shared" si="49"/>
        <v>0</v>
      </c>
      <c r="P110" s="53">
        <v>105</v>
      </c>
      <c r="Q110" s="31">
        <f t="shared" si="62"/>
        <v>0</v>
      </c>
      <c r="R110" s="31">
        <f t="shared" si="68"/>
        <v>0</v>
      </c>
      <c r="S110" s="31">
        <f t="shared" si="69"/>
        <v>0</v>
      </c>
      <c r="T110" s="31">
        <f t="shared" si="50"/>
        <v>0</v>
      </c>
      <c r="U110" s="31">
        <f t="shared" si="63"/>
        <v>0</v>
      </c>
      <c r="V110" s="31">
        <f t="shared" si="51"/>
        <v>0</v>
      </c>
      <c r="W110" s="31">
        <v>0</v>
      </c>
      <c r="X110" s="31">
        <f t="shared" si="52"/>
        <v>0</v>
      </c>
      <c r="Y110" s="36">
        <f t="shared" si="53"/>
        <v>0</v>
      </c>
      <c r="AA110" s="69">
        <v>105</v>
      </c>
      <c r="AB110" s="31">
        <f t="shared" si="54"/>
        <v>0</v>
      </c>
      <c r="AC110" s="203">
        <f t="shared" si="79"/>
        <v>0</v>
      </c>
      <c r="AD110" s="99">
        <f t="shared" si="55"/>
        <v>0</v>
      </c>
      <c r="AE110" s="99">
        <f t="shared" si="56"/>
        <v>0</v>
      </c>
      <c r="AF110" s="188">
        <f t="shared" si="75"/>
        <v>0</v>
      </c>
      <c r="AG110" s="188">
        <f t="shared" si="76"/>
        <v>0</v>
      </c>
      <c r="AH110" s="188">
        <f t="shared" si="77"/>
        <v>0</v>
      </c>
      <c r="AI110" s="193">
        <f t="shared" si="78"/>
        <v>0</v>
      </c>
      <c r="AK110" s="69">
        <v>105</v>
      </c>
      <c r="AL110" s="31">
        <f t="shared" si="57"/>
        <v>0</v>
      </c>
      <c r="AM110" s="31">
        <f t="shared" si="58"/>
        <v>0</v>
      </c>
      <c r="AN110" s="31">
        <f t="shared" si="59"/>
        <v>0</v>
      </c>
      <c r="AO110" s="31">
        <f t="shared" si="60"/>
        <v>0</v>
      </c>
      <c r="AP110" s="31">
        <f t="shared" si="61"/>
        <v>0</v>
      </c>
      <c r="AQ110" s="188">
        <f t="shared" si="81"/>
        <v>0</v>
      </c>
      <c r="AR110" s="188">
        <f t="shared" si="81"/>
        <v>0</v>
      </c>
      <c r="AS110" s="188">
        <f t="shared" si="81"/>
        <v>0</v>
      </c>
      <c r="AT110" s="188">
        <f t="shared" si="80"/>
        <v>0</v>
      </c>
      <c r="AU110" s="31"/>
      <c r="AV110" s="31"/>
      <c r="AW110" s="31"/>
      <c r="AX110" s="31"/>
      <c r="AY110" s="74"/>
    </row>
    <row r="111" spans="2:51" x14ac:dyDescent="0.3">
      <c r="C111" s="161" t="s">
        <v>165</v>
      </c>
      <c r="D111" s="161"/>
      <c r="E111" s="161"/>
      <c r="I111" s="53">
        <v>106</v>
      </c>
      <c r="J111" s="31">
        <f t="shared" si="64"/>
        <v>0</v>
      </c>
      <c r="K111" s="31">
        <f t="shared" si="65"/>
        <v>0</v>
      </c>
      <c r="L111" s="31">
        <f t="shared" si="66"/>
        <v>0</v>
      </c>
      <c r="M111" s="31">
        <f t="shared" si="67"/>
        <v>0</v>
      </c>
      <c r="N111" s="31">
        <f t="shared" si="48"/>
        <v>0</v>
      </c>
      <c r="O111" s="32">
        <f t="shared" si="49"/>
        <v>0</v>
      </c>
      <c r="P111" s="53">
        <v>106</v>
      </c>
      <c r="Q111" s="31">
        <f t="shared" si="62"/>
        <v>0</v>
      </c>
      <c r="R111" s="31">
        <f t="shared" si="68"/>
        <v>0</v>
      </c>
      <c r="S111" s="31">
        <f t="shared" si="69"/>
        <v>0</v>
      </c>
      <c r="T111" s="31">
        <f t="shared" si="50"/>
        <v>0</v>
      </c>
      <c r="U111" s="31">
        <f t="shared" si="63"/>
        <v>0</v>
      </c>
      <c r="V111" s="31">
        <f t="shared" si="51"/>
        <v>0</v>
      </c>
      <c r="W111" s="31">
        <v>0</v>
      </c>
      <c r="X111" s="31">
        <f t="shared" si="52"/>
        <v>0</v>
      </c>
      <c r="Y111" s="36">
        <f t="shared" si="53"/>
        <v>0</v>
      </c>
      <c r="AA111" s="69">
        <v>106</v>
      </c>
      <c r="AB111" s="31">
        <f t="shared" si="54"/>
        <v>0</v>
      </c>
      <c r="AC111" s="203">
        <f t="shared" si="79"/>
        <v>0</v>
      </c>
      <c r="AD111" s="99">
        <f t="shared" si="55"/>
        <v>0</v>
      </c>
      <c r="AE111" s="99">
        <f t="shared" si="56"/>
        <v>0</v>
      </c>
      <c r="AF111" s="188">
        <f t="shared" si="75"/>
        <v>0</v>
      </c>
      <c r="AG111" s="188">
        <f t="shared" si="76"/>
        <v>0</v>
      </c>
      <c r="AH111" s="188">
        <f t="shared" si="77"/>
        <v>0</v>
      </c>
      <c r="AI111" s="193">
        <f t="shared" si="78"/>
        <v>0</v>
      </c>
      <c r="AK111" s="69">
        <v>106</v>
      </c>
      <c r="AL111" s="31">
        <f t="shared" si="57"/>
        <v>0</v>
      </c>
      <c r="AM111" s="31">
        <f t="shared" si="58"/>
        <v>0</v>
      </c>
      <c r="AN111" s="31">
        <f t="shared" si="59"/>
        <v>0</v>
      </c>
      <c r="AO111" s="31">
        <f t="shared" si="60"/>
        <v>0</v>
      </c>
      <c r="AP111" s="31">
        <f t="shared" si="61"/>
        <v>0</v>
      </c>
      <c r="AQ111" s="188">
        <f t="shared" si="81"/>
        <v>0</v>
      </c>
      <c r="AR111" s="188">
        <f t="shared" si="81"/>
        <v>0</v>
      </c>
      <c r="AS111" s="188">
        <f t="shared" si="81"/>
        <v>0</v>
      </c>
      <c r="AT111" s="188">
        <f t="shared" si="80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141</v>
      </c>
      <c r="D112" s="72" t="s">
        <v>72</v>
      </c>
      <c r="E112" s="72" t="s">
        <v>162</v>
      </c>
      <c r="I112" s="53">
        <v>107</v>
      </c>
      <c r="J112" s="31">
        <f t="shared" si="64"/>
        <v>0</v>
      </c>
      <c r="K112" s="31">
        <f t="shared" si="65"/>
        <v>0</v>
      </c>
      <c r="L112" s="31">
        <f t="shared" si="66"/>
        <v>0</v>
      </c>
      <c r="M112" s="31">
        <f t="shared" si="67"/>
        <v>0</v>
      </c>
      <c r="N112" s="31">
        <f t="shared" si="48"/>
        <v>0</v>
      </c>
      <c r="O112" s="32">
        <f t="shared" si="49"/>
        <v>0</v>
      </c>
      <c r="P112" s="53">
        <v>107</v>
      </c>
      <c r="Q112" s="31">
        <f t="shared" si="62"/>
        <v>0</v>
      </c>
      <c r="R112" s="31">
        <f t="shared" si="68"/>
        <v>0</v>
      </c>
      <c r="S112" s="31">
        <f t="shared" si="69"/>
        <v>0</v>
      </c>
      <c r="T112" s="31">
        <f t="shared" si="50"/>
        <v>0</v>
      </c>
      <c r="U112" s="31">
        <f t="shared" si="63"/>
        <v>0</v>
      </c>
      <c r="V112" s="31">
        <f t="shared" si="51"/>
        <v>0</v>
      </c>
      <c r="W112" s="31">
        <v>0</v>
      </c>
      <c r="X112" s="31">
        <f t="shared" si="52"/>
        <v>0</v>
      </c>
      <c r="Y112" s="36">
        <f t="shared" si="53"/>
        <v>0</v>
      </c>
      <c r="AA112" s="69">
        <v>107</v>
      </c>
      <c r="AB112" s="31">
        <f t="shared" si="54"/>
        <v>0</v>
      </c>
      <c r="AC112" s="203">
        <f t="shared" si="79"/>
        <v>0</v>
      </c>
      <c r="AD112" s="99">
        <f t="shared" si="55"/>
        <v>0</v>
      </c>
      <c r="AE112" s="99">
        <f t="shared" si="56"/>
        <v>0</v>
      </c>
      <c r="AF112" s="188">
        <f t="shared" si="75"/>
        <v>0</v>
      </c>
      <c r="AG112" s="188">
        <f t="shared" si="76"/>
        <v>0</v>
      </c>
      <c r="AH112" s="188">
        <f t="shared" si="77"/>
        <v>0</v>
      </c>
      <c r="AI112" s="193">
        <f t="shared" si="78"/>
        <v>0</v>
      </c>
      <c r="AK112" s="69">
        <v>107</v>
      </c>
      <c r="AL112" s="31">
        <f t="shared" si="57"/>
        <v>0</v>
      </c>
      <c r="AM112" s="31">
        <f t="shared" si="58"/>
        <v>0</v>
      </c>
      <c r="AN112" s="31">
        <f t="shared" si="59"/>
        <v>0</v>
      </c>
      <c r="AO112" s="31">
        <f t="shared" si="60"/>
        <v>0</v>
      </c>
      <c r="AP112" s="31">
        <f t="shared" si="61"/>
        <v>0</v>
      </c>
      <c r="AQ112" s="188">
        <f t="shared" si="81"/>
        <v>0</v>
      </c>
      <c r="AR112" s="188">
        <f t="shared" si="81"/>
        <v>0</v>
      </c>
      <c r="AS112" s="188">
        <f t="shared" si="81"/>
        <v>0</v>
      </c>
      <c r="AT112" s="188">
        <f t="shared" si="80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163</v>
      </c>
      <c r="C113" s="77">
        <f>1/$F$18*SUM(X6:X205)</f>
        <v>585.60325288572687</v>
      </c>
      <c r="D113" s="77">
        <f>1/$F$10*SUM(O6:O205)</f>
        <v>320.56181454541547</v>
      </c>
      <c r="E113" s="76">
        <f>C113-D113</f>
        <v>265.0414383403114</v>
      </c>
      <c r="I113" s="53">
        <v>108</v>
      </c>
      <c r="J113" s="31">
        <f t="shared" si="64"/>
        <v>0</v>
      </c>
      <c r="K113" s="31">
        <f t="shared" si="65"/>
        <v>0</v>
      </c>
      <c r="L113" s="31">
        <f t="shared" si="66"/>
        <v>0</v>
      </c>
      <c r="M113" s="31">
        <f t="shared" si="67"/>
        <v>0</v>
      </c>
      <c r="N113" s="31">
        <f t="shared" si="48"/>
        <v>0</v>
      </c>
      <c r="O113" s="32">
        <f t="shared" si="49"/>
        <v>0</v>
      </c>
      <c r="P113" s="53">
        <v>108</v>
      </c>
      <c r="Q113" s="31">
        <f t="shared" si="62"/>
        <v>0</v>
      </c>
      <c r="R113" s="31">
        <f t="shared" si="68"/>
        <v>0</v>
      </c>
      <c r="S113" s="31">
        <f t="shared" si="69"/>
        <v>0</v>
      </c>
      <c r="T113" s="31">
        <f t="shared" si="50"/>
        <v>0</v>
      </c>
      <c r="U113" s="31">
        <f t="shared" si="63"/>
        <v>0</v>
      </c>
      <c r="V113" s="31">
        <f t="shared" si="51"/>
        <v>0</v>
      </c>
      <c r="W113" s="31">
        <v>0</v>
      </c>
      <c r="X113" s="31">
        <f t="shared" si="52"/>
        <v>0</v>
      </c>
      <c r="Y113" s="36">
        <f t="shared" si="53"/>
        <v>0</v>
      </c>
      <c r="AA113" s="69">
        <v>108</v>
      </c>
      <c r="AB113" s="31">
        <f t="shared" si="54"/>
        <v>0</v>
      </c>
      <c r="AC113" s="203">
        <f t="shared" si="79"/>
        <v>0</v>
      </c>
      <c r="AD113" s="99">
        <f t="shared" si="55"/>
        <v>0</v>
      </c>
      <c r="AE113" s="99">
        <f t="shared" si="56"/>
        <v>0</v>
      </c>
      <c r="AF113" s="188">
        <f t="shared" si="75"/>
        <v>0</v>
      </c>
      <c r="AG113" s="188">
        <f t="shared" si="76"/>
        <v>0</v>
      </c>
      <c r="AH113" s="188">
        <f t="shared" si="77"/>
        <v>0</v>
      </c>
      <c r="AI113" s="193">
        <f t="shared" si="78"/>
        <v>0</v>
      </c>
      <c r="AK113" s="69">
        <v>108</v>
      </c>
      <c r="AL113" s="31">
        <f t="shared" si="57"/>
        <v>0</v>
      </c>
      <c r="AM113" s="31">
        <f t="shared" si="58"/>
        <v>0</v>
      </c>
      <c r="AN113" s="31">
        <f t="shared" si="59"/>
        <v>0</v>
      </c>
      <c r="AO113" s="31">
        <f t="shared" si="60"/>
        <v>0</v>
      </c>
      <c r="AP113" s="31">
        <f t="shared" si="61"/>
        <v>0</v>
      </c>
      <c r="AQ113" s="188">
        <f t="shared" si="81"/>
        <v>0</v>
      </c>
      <c r="AR113" s="188">
        <f t="shared" si="81"/>
        <v>0</v>
      </c>
      <c r="AS113" s="188">
        <f t="shared" si="81"/>
        <v>0</v>
      </c>
      <c r="AT113" s="188">
        <f t="shared" si="80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164</v>
      </c>
      <c r="C114" s="77">
        <f>X35</f>
        <v>648.8300283743946</v>
      </c>
      <c r="D114" s="77">
        <f>O35</f>
        <v>332.97845714169233</v>
      </c>
      <c r="E114" s="76">
        <f>VLOOKUP(30,I5:Y205,17,FALSE)</f>
        <v>315.85157123270227</v>
      </c>
      <c r="I114" s="53">
        <v>109</v>
      </c>
      <c r="J114" s="31">
        <f t="shared" si="64"/>
        <v>0</v>
      </c>
      <c r="K114" s="31">
        <f t="shared" si="65"/>
        <v>0</v>
      </c>
      <c r="L114" s="31">
        <f t="shared" si="66"/>
        <v>0</v>
      </c>
      <c r="M114" s="31">
        <f t="shared" si="67"/>
        <v>0</v>
      </c>
      <c r="N114" s="31">
        <f t="shared" si="48"/>
        <v>0</v>
      </c>
      <c r="O114" s="32">
        <f t="shared" si="49"/>
        <v>0</v>
      </c>
      <c r="P114" s="53">
        <v>109</v>
      </c>
      <c r="Q114" s="31">
        <f t="shared" si="62"/>
        <v>0</v>
      </c>
      <c r="R114" s="31">
        <f t="shared" si="68"/>
        <v>0</v>
      </c>
      <c r="S114" s="31">
        <f t="shared" si="69"/>
        <v>0</v>
      </c>
      <c r="T114" s="31">
        <f t="shared" si="50"/>
        <v>0</v>
      </c>
      <c r="U114" s="31">
        <f t="shared" si="63"/>
        <v>0</v>
      </c>
      <c r="V114" s="31">
        <f t="shared" si="51"/>
        <v>0</v>
      </c>
      <c r="W114" s="31">
        <v>0</v>
      </c>
      <c r="X114" s="31">
        <f t="shared" si="52"/>
        <v>0</v>
      </c>
      <c r="Y114" s="36">
        <f t="shared" si="53"/>
        <v>0</v>
      </c>
      <c r="AA114" s="69">
        <v>109</v>
      </c>
      <c r="AB114" s="31">
        <f t="shared" si="54"/>
        <v>0</v>
      </c>
      <c r="AC114" s="203">
        <f t="shared" si="79"/>
        <v>0</v>
      </c>
      <c r="AD114" s="99">
        <f t="shared" si="55"/>
        <v>0</v>
      </c>
      <c r="AE114" s="99">
        <f t="shared" si="56"/>
        <v>0</v>
      </c>
      <c r="AF114" s="188">
        <f t="shared" si="75"/>
        <v>0</v>
      </c>
      <c r="AG114" s="188">
        <f t="shared" si="76"/>
        <v>0</v>
      </c>
      <c r="AH114" s="188">
        <f t="shared" si="77"/>
        <v>0</v>
      </c>
      <c r="AI114" s="193">
        <f t="shared" si="78"/>
        <v>0</v>
      </c>
      <c r="AK114" s="69">
        <v>109</v>
      </c>
      <c r="AL114" s="31">
        <f t="shared" si="57"/>
        <v>0</v>
      </c>
      <c r="AM114" s="31">
        <f t="shared" si="58"/>
        <v>0</v>
      </c>
      <c r="AN114" s="31">
        <f t="shared" si="59"/>
        <v>0</v>
      </c>
      <c r="AO114" s="31">
        <f t="shared" si="60"/>
        <v>0</v>
      </c>
      <c r="AP114" s="31">
        <f t="shared" si="61"/>
        <v>0</v>
      </c>
      <c r="AQ114" s="188">
        <f t="shared" si="81"/>
        <v>0</v>
      </c>
      <c r="AR114" s="188">
        <f t="shared" si="81"/>
        <v>0</v>
      </c>
      <c r="AS114" s="188">
        <f t="shared" si="81"/>
        <v>0</v>
      </c>
      <c r="AT114" s="188">
        <f t="shared" si="80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4"/>
        <v>0</v>
      </c>
      <c r="K115" s="31">
        <f t="shared" si="65"/>
        <v>0</v>
      </c>
      <c r="L115" s="31">
        <f t="shared" si="66"/>
        <v>0</v>
      </c>
      <c r="M115" s="31">
        <f t="shared" si="67"/>
        <v>0</v>
      </c>
      <c r="N115" s="31">
        <f t="shared" si="48"/>
        <v>0</v>
      </c>
      <c r="O115" s="32">
        <f t="shared" si="49"/>
        <v>0</v>
      </c>
      <c r="P115" s="53">
        <v>110</v>
      </c>
      <c r="Q115" s="31">
        <f t="shared" si="62"/>
        <v>0</v>
      </c>
      <c r="R115" s="31">
        <f t="shared" si="68"/>
        <v>0</v>
      </c>
      <c r="S115" s="31">
        <f t="shared" si="69"/>
        <v>0</v>
      </c>
      <c r="T115" s="31">
        <f t="shared" si="50"/>
        <v>0</v>
      </c>
      <c r="U115" s="31">
        <f t="shared" si="63"/>
        <v>0</v>
      </c>
      <c r="V115" s="31">
        <f t="shared" si="51"/>
        <v>0</v>
      </c>
      <c r="W115" s="31">
        <v>0</v>
      </c>
      <c r="X115" s="31">
        <f t="shared" si="52"/>
        <v>0</v>
      </c>
      <c r="Y115" s="36">
        <f t="shared" si="53"/>
        <v>0</v>
      </c>
      <c r="AA115" s="69">
        <v>110</v>
      </c>
      <c r="AB115" s="31">
        <f t="shared" si="54"/>
        <v>0</v>
      </c>
      <c r="AC115" s="203">
        <f t="shared" si="79"/>
        <v>0</v>
      </c>
      <c r="AD115" s="99">
        <f t="shared" si="55"/>
        <v>0</v>
      </c>
      <c r="AE115" s="99">
        <f t="shared" si="56"/>
        <v>0</v>
      </c>
      <c r="AF115" s="188">
        <f t="shared" si="75"/>
        <v>0</v>
      </c>
      <c r="AG115" s="188">
        <f t="shared" si="76"/>
        <v>0</v>
      </c>
      <c r="AH115" s="188">
        <f t="shared" si="77"/>
        <v>0</v>
      </c>
      <c r="AI115" s="193">
        <f t="shared" si="78"/>
        <v>0</v>
      </c>
      <c r="AK115" s="69">
        <v>110</v>
      </c>
      <c r="AL115" s="31">
        <f t="shared" si="57"/>
        <v>0</v>
      </c>
      <c r="AM115" s="31">
        <f t="shared" si="58"/>
        <v>0</v>
      </c>
      <c r="AN115" s="31">
        <f t="shared" si="59"/>
        <v>0</v>
      </c>
      <c r="AO115" s="31">
        <f t="shared" si="60"/>
        <v>0</v>
      </c>
      <c r="AP115" s="31">
        <f t="shared" si="61"/>
        <v>0</v>
      </c>
      <c r="AQ115" s="188">
        <f t="shared" si="81"/>
        <v>0</v>
      </c>
      <c r="AR115" s="188">
        <f t="shared" si="81"/>
        <v>0</v>
      </c>
      <c r="AS115" s="188">
        <f t="shared" si="81"/>
        <v>0</v>
      </c>
      <c r="AT115" s="188">
        <f t="shared" si="80"/>
        <v>0</v>
      </c>
      <c r="AU115" s="31"/>
      <c r="AV115" s="31"/>
      <c r="AW115" s="31"/>
      <c r="AX115" s="31"/>
      <c r="AY115" s="74"/>
    </row>
    <row r="116" spans="2:51" x14ac:dyDescent="0.3">
      <c r="C116" s="132" t="s">
        <v>122</v>
      </c>
      <c r="D116" s="132"/>
      <c r="E116" s="132"/>
      <c r="I116" s="53">
        <v>111</v>
      </c>
      <c r="J116" s="31">
        <f t="shared" si="64"/>
        <v>0</v>
      </c>
      <c r="K116" s="31">
        <f t="shared" si="65"/>
        <v>0</v>
      </c>
      <c r="L116" s="31">
        <f t="shared" si="66"/>
        <v>0</v>
      </c>
      <c r="M116" s="31">
        <f t="shared" si="67"/>
        <v>0</v>
      </c>
      <c r="N116" s="31">
        <f t="shared" si="48"/>
        <v>0</v>
      </c>
      <c r="O116" s="32">
        <f t="shared" si="49"/>
        <v>0</v>
      </c>
      <c r="P116" s="53">
        <v>111</v>
      </c>
      <c r="Q116" s="31">
        <f t="shared" si="62"/>
        <v>0</v>
      </c>
      <c r="R116" s="31">
        <f t="shared" si="68"/>
        <v>0</v>
      </c>
      <c r="S116" s="31">
        <f t="shared" si="69"/>
        <v>0</v>
      </c>
      <c r="T116" s="31">
        <f t="shared" si="50"/>
        <v>0</v>
      </c>
      <c r="U116" s="31">
        <f t="shared" si="63"/>
        <v>0</v>
      </c>
      <c r="V116" s="31">
        <f t="shared" si="51"/>
        <v>0</v>
      </c>
      <c r="W116" s="31">
        <v>0</v>
      </c>
      <c r="X116" s="31">
        <f t="shared" si="52"/>
        <v>0</v>
      </c>
      <c r="Y116" s="36">
        <f t="shared" si="53"/>
        <v>0</v>
      </c>
      <c r="AA116" s="69">
        <v>111</v>
      </c>
      <c r="AB116" s="31">
        <f t="shared" si="54"/>
        <v>0</v>
      </c>
      <c r="AC116" s="203">
        <f t="shared" si="79"/>
        <v>0</v>
      </c>
      <c r="AD116" s="99">
        <f t="shared" si="55"/>
        <v>0</v>
      </c>
      <c r="AE116" s="99">
        <f t="shared" si="56"/>
        <v>0</v>
      </c>
      <c r="AF116" s="188">
        <f t="shared" si="75"/>
        <v>0</v>
      </c>
      <c r="AG116" s="188">
        <f t="shared" si="76"/>
        <v>0</v>
      </c>
      <c r="AH116" s="188">
        <f t="shared" si="77"/>
        <v>0</v>
      </c>
      <c r="AI116" s="193">
        <f t="shared" si="78"/>
        <v>0</v>
      </c>
      <c r="AK116" s="69">
        <v>111</v>
      </c>
      <c r="AL116" s="31">
        <f t="shared" si="57"/>
        <v>0</v>
      </c>
      <c r="AM116" s="31">
        <f t="shared" si="58"/>
        <v>0</v>
      </c>
      <c r="AN116" s="31">
        <f t="shared" si="59"/>
        <v>0</v>
      </c>
      <c r="AO116" s="31">
        <f t="shared" si="60"/>
        <v>0</v>
      </c>
      <c r="AP116" s="31">
        <f t="shared" si="61"/>
        <v>0</v>
      </c>
      <c r="AQ116" s="188">
        <f t="shared" si="81"/>
        <v>0</v>
      </c>
      <c r="AR116" s="188">
        <f t="shared" si="81"/>
        <v>0</v>
      </c>
      <c r="AS116" s="188">
        <f t="shared" si="81"/>
        <v>0</v>
      </c>
      <c r="AT116" s="188">
        <f t="shared" si="80"/>
        <v>0</v>
      </c>
      <c r="AU116" s="31"/>
      <c r="AV116" s="31"/>
      <c r="AW116" s="31"/>
      <c r="AX116" s="31"/>
      <c r="AY116" s="74"/>
    </row>
    <row r="117" spans="2:51" x14ac:dyDescent="0.3">
      <c r="C117" s="132" t="s">
        <v>141</v>
      </c>
      <c r="D117" s="132" t="s">
        <v>72</v>
      </c>
      <c r="E117" s="79" t="s">
        <v>162</v>
      </c>
      <c r="I117" s="53">
        <v>112</v>
      </c>
      <c r="J117" s="31">
        <f t="shared" si="64"/>
        <v>0</v>
      </c>
      <c r="K117" s="31">
        <f t="shared" si="65"/>
        <v>0</v>
      </c>
      <c r="L117" s="31">
        <f t="shared" si="66"/>
        <v>0</v>
      </c>
      <c r="M117" s="31">
        <f t="shared" si="67"/>
        <v>0</v>
      </c>
      <c r="N117" s="31">
        <f t="shared" si="48"/>
        <v>0</v>
      </c>
      <c r="O117" s="32">
        <f t="shared" si="49"/>
        <v>0</v>
      </c>
      <c r="P117" s="53">
        <v>112</v>
      </c>
      <c r="Q117" s="31">
        <f t="shared" si="62"/>
        <v>0</v>
      </c>
      <c r="R117" s="31">
        <f t="shared" si="68"/>
        <v>0</v>
      </c>
      <c r="S117" s="31">
        <f t="shared" si="69"/>
        <v>0</v>
      </c>
      <c r="T117" s="31">
        <f t="shared" si="50"/>
        <v>0</v>
      </c>
      <c r="U117" s="31">
        <f t="shared" si="63"/>
        <v>0</v>
      </c>
      <c r="V117" s="31">
        <f t="shared" si="51"/>
        <v>0</v>
      </c>
      <c r="W117" s="31">
        <v>0</v>
      </c>
      <c r="X117" s="31">
        <f t="shared" si="52"/>
        <v>0</v>
      </c>
      <c r="Y117" s="36">
        <f t="shared" si="53"/>
        <v>0</v>
      </c>
      <c r="AA117" s="69">
        <v>112</v>
      </c>
      <c r="AB117" s="31">
        <f t="shared" si="54"/>
        <v>0</v>
      </c>
      <c r="AC117" s="203">
        <f t="shared" si="79"/>
        <v>0</v>
      </c>
      <c r="AD117" s="99">
        <f t="shared" si="55"/>
        <v>0</v>
      </c>
      <c r="AE117" s="99">
        <f t="shared" si="56"/>
        <v>0</v>
      </c>
      <c r="AF117" s="188">
        <f t="shared" si="75"/>
        <v>0</v>
      </c>
      <c r="AG117" s="188">
        <f t="shared" si="76"/>
        <v>0</v>
      </c>
      <c r="AH117" s="188">
        <f t="shared" si="77"/>
        <v>0</v>
      </c>
      <c r="AI117" s="193">
        <f t="shared" si="78"/>
        <v>0</v>
      </c>
      <c r="AK117" s="69">
        <v>112</v>
      </c>
      <c r="AL117" s="31">
        <f t="shared" si="57"/>
        <v>0</v>
      </c>
      <c r="AM117" s="31">
        <f t="shared" si="58"/>
        <v>0</v>
      </c>
      <c r="AN117" s="31">
        <f t="shared" si="59"/>
        <v>0</v>
      </c>
      <c r="AO117" s="31">
        <f t="shared" si="60"/>
        <v>0</v>
      </c>
      <c r="AP117" s="31">
        <f t="shared" si="61"/>
        <v>0</v>
      </c>
      <c r="AQ117" s="188">
        <f t="shared" si="81"/>
        <v>0</v>
      </c>
      <c r="AR117" s="188">
        <f t="shared" si="81"/>
        <v>0</v>
      </c>
      <c r="AS117" s="188">
        <f t="shared" si="81"/>
        <v>0</v>
      </c>
      <c r="AT117" s="188">
        <f t="shared" si="80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205</v>
      </c>
      <c r="C118" s="201">
        <f>1/30*SUM(AI6:AI35)</f>
        <v>5.4166953072142014</v>
      </c>
      <c r="D118" s="77">
        <v>0</v>
      </c>
      <c r="E118" s="76">
        <f>C118-D118</f>
        <v>5.4166953072142014</v>
      </c>
      <c r="I118" s="53">
        <v>113</v>
      </c>
      <c r="J118" s="31">
        <f t="shared" si="64"/>
        <v>0</v>
      </c>
      <c r="K118" s="31">
        <f t="shared" si="65"/>
        <v>0</v>
      </c>
      <c r="L118" s="31">
        <f t="shared" si="66"/>
        <v>0</v>
      </c>
      <c r="M118" s="31">
        <f t="shared" si="67"/>
        <v>0</v>
      </c>
      <c r="N118" s="31">
        <f t="shared" si="48"/>
        <v>0</v>
      </c>
      <c r="O118" s="32">
        <f t="shared" si="49"/>
        <v>0</v>
      </c>
      <c r="P118" s="53">
        <v>113</v>
      </c>
      <c r="Q118" s="31">
        <f t="shared" si="62"/>
        <v>0</v>
      </c>
      <c r="R118" s="31">
        <f t="shared" si="68"/>
        <v>0</v>
      </c>
      <c r="S118" s="31">
        <f t="shared" si="69"/>
        <v>0</v>
      </c>
      <c r="T118" s="31">
        <f t="shared" si="50"/>
        <v>0</v>
      </c>
      <c r="U118" s="31">
        <f t="shared" si="63"/>
        <v>0</v>
      </c>
      <c r="V118" s="31">
        <f t="shared" si="51"/>
        <v>0</v>
      </c>
      <c r="W118" s="31">
        <v>0</v>
      </c>
      <c r="X118" s="31">
        <f t="shared" si="52"/>
        <v>0</v>
      </c>
      <c r="Y118" s="36">
        <f t="shared" si="53"/>
        <v>0</v>
      </c>
      <c r="AA118" s="69">
        <v>113</v>
      </c>
      <c r="AB118" s="31">
        <f t="shared" si="54"/>
        <v>0</v>
      </c>
      <c r="AC118" s="203">
        <f t="shared" si="79"/>
        <v>0</v>
      </c>
      <c r="AD118" s="99">
        <f t="shared" si="55"/>
        <v>0</v>
      </c>
      <c r="AE118" s="99">
        <f t="shared" si="56"/>
        <v>0</v>
      </c>
      <c r="AF118" s="188">
        <f t="shared" si="75"/>
        <v>0</v>
      </c>
      <c r="AG118" s="188">
        <f t="shared" si="76"/>
        <v>0</v>
      </c>
      <c r="AH118" s="188">
        <f t="shared" si="77"/>
        <v>0</v>
      </c>
      <c r="AI118" s="193">
        <f t="shared" si="78"/>
        <v>0</v>
      </c>
      <c r="AK118" s="69">
        <v>113</v>
      </c>
      <c r="AL118" s="31">
        <f t="shared" si="57"/>
        <v>0</v>
      </c>
      <c r="AM118" s="31">
        <f t="shared" si="58"/>
        <v>0</v>
      </c>
      <c r="AN118" s="31">
        <f t="shared" si="59"/>
        <v>0</v>
      </c>
      <c r="AO118" s="31">
        <f t="shared" si="60"/>
        <v>0</v>
      </c>
      <c r="AP118" s="31">
        <f t="shared" si="61"/>
        <v>0</v>
      </c>
      <c r="AQ118" s="188">
        <f t="shared" si="81"/>
        <v>0</v>
      </c>
      <c r="AR118" s="188">
        <f t="shared" si="81"/>
        <v>0</v>
      </c>
      <c r="AS118" s="188">
        <f t="shared" si="81"/>
        <v>0</v>
      </c>
      <c r="AT118" s="188">
        <f t="shared" si="80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4"/>
        <v>0</v>
      </c>
      <c r="K119" s="31">
        <f t="shared" si="65"/>
        <v>0</v>
      </c>
      <c r="L119" s="31">
        <f t="shared" si="66"/>
        <v>0</v>
      </c>
      <c r="M119" s="31">
        <f t="shared" si="67"/>
        <v>0</v>
      </c>
      <c r="N119" s="31">
        <f t="shared" si="48"/>
        <v>0</v>
      </c>
      <c r="O119" s="32">
        <f t="shared" si="49"/>
        <v>0</v>
      </c>
      <c r="P119" s="53">
        <v>114</v>
      </c>
      <c r="Q119" s="31">
        <f t="shared" si="62"/>
        <v>0</v>
      </c>
      <c r="R119" s="31">
        <f t="shared" si="68"/>
        <v>0</v>
      </c>
      <c r="S119" s="31">
        <f t="shared" si="69"/>
        <v>0</v>
      </c>
      <c r="T119" s="31">
        <f t="shared" si="50"/>
        <v>0</v>
      </c>
      <c r="U119" s="31">
        <f t="shared" si="63"/>
        <v>0</v>
      </c>
      <c r="V119" s="31">
        <f t="shared" si="51"/>
        <v>0</v>
      </c>
      <c r="W119" s="31">
        <v>0</v>
      </c>
      <c r="X119" s="31">
        <f t="shared" si="52"/>
        <v>0</v>
      </c>
      <c r="Y119" s="36">
        <f t="shared" si="53"/>
        <v>0</v>
      </c>
      <c r="AA119" s="69">
        <v>114</v>
      </c>
      <c r="AB119" s="31">
        <f t="shared" si="54"/>
        <v>0</v>
      </c>
      <c r="AC119" s="203">
        <f t="shared" si="79"/>
        <v>0</v>
      </c>
      <c r="AD119" s="99">
        <f t="shared" si="55"/>
        <v>0</v>
      </c>
      <c r="AE119" s="99">
        <f t="shared" si="56"/>
        <v>0</v>
      </c>
      <c r="AF119" s="188">
        <f t="shared" si="75"/>
        <v>0</v>
      </c>
      <c r="AG119" s="188">
        <f t="shared" si="76"/>
        <v>0</v>
      </c>
      <c r="AH119" s="188">
        <f t="shared" si="77"/>
        <v>0</v>
      </c>
      <c r="AI119" s="193">
        <f t="shared" si="78"/>
        <v>0</v>
      </c>
      <c r="AK119" s="69">
        <v>114</v>
      </c>
      <c r="AL119" s="31">
        <f t="shared" si="57"/>
        <v>0</v>
      </c>
      <c r="AM119" s="31">
        <f t="shared" si="58"/>
        <v>0</v>
      </c>
      <c r="AN119" s="31">
        <f t="shared" si="59"/>
        <v>0</v>
      </c>
      <c r="AO119" s="31">
        <f t="shared" si="60"/>
        <v>0</v>
      </c>
      <c r="AP119" s="31">
        <f t="shared" si="61"/>
        <v>0</v>
      </c>
      <c r="AQ119" s="188">
        <f t="shared" si="81"/>
        <v>0</v>
      </c>
      <c r="AR119" s="188">
        <f t="shared" si="81"/>
        <v>0</v>
      </c>
      <c r="AS119" s="188">
        <f t="shared" si="81"/>
        <v>0</v>
      </c>
      <c r="AT119" s="188">
        <f t="shared" si="80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4"/>
        <v>0</v>
      </c>
      <c r="K120" s="31">
        <f t="shared" si="65"/>
        <v>0</v>
      </c>
      <c r="L120" s="31">
        <f t="shared" si="66"/>
        <v>0</v>
      </c>
      <c r="M120" s="31">
        <f t="shared" si="67"/>
        <v>0</v>
      </c>
      <c r="N120" s="31">
        <f t="shared" si="48"/>
        <v>0</v>
      </c>
      <c r="O120" s="32">
        <f t="shared" si="49"/>
        <v>0</v>
      </c>
      <c r="P120" s="53">
        <v>115</v>
      </c>
      <c r="Q120" s="31">
        <f t="shared" si="62"/>
        <v>0</v>
      </c>
      <c r="R120" s="31">
        <f t="shared" si="68"/>
        <v>0</v>
      </c>
      <c r="S120" s="31">
        <f t="shared" si="69"/>
        <v>0</v>
      </c>
      <c r="T120" s="31">
        <f t="shared" si="50"/>
        <v>0</v>
      </c>
      <c r="U120" s="31">
        <f t="shared" si="63"/>
        <v>0</v>
      </c>
      <c r="V120" s="31">
        <f t="shared" si="51"/>
        <v>0</v>
      </c>
      <c r="W120" s="31">
        <v>0</v>
      </c>
      <c r="X120" s="31">
        <f t="shared" si="52"/>
        <v>0</v>
      </c>
      <c r="Y120" s="36">
        <f t="shared" si="53"/>
        <v>0</v>
      </c>
      <c r="AA120" s="69">
        <v>115</v>
      </c>
      <c r="AB120" s="31">
        <f t="shared" si="54"/>
        <v>0</v>
      </c>
      <c r="AC120" s="203">
        <f t="shared" si="79"/>
        <v>0</v>
      </c>
      <c r="AD120" s="99">
        <f t="shared" si="55"/>
        <v>0</v>
      </c>
      <c r="AE120" s="99">
        <f t="shared" si="56"/>
        <v>0</v>
      </c>
      <c r="AF120" s="188">
        <f t="shared" si="75"/>
        <v>0</v>
      </c>
      <c r="AG120" s="188">
        <f t="shared" si="76"/>
        <v>0</v>
      </c>
      <c r="AH120" s="188">
        <f t="shared" si="77"/>
        <v>0</v>
      </c>
      <c r="AI120" s="193">
        <f t="shared" si="78"/>
        <v>0</v>
      </c>
      <c r="AK120" s="69">
        <v>115</v>
      </c>
      <c r="AL120" s="31">
        <f t="shared" si="57"/>
        <v>0</v>
      </c>
      <c r="AM120" s="31">
        <f t="shared" si="58"/>
        <v>0</v>
      </c>
      <c r="AN120" s="31">
        <f t="shared" si="59"/>
        <v>0</v>
      </c>
      <c r="AO120" s="31">
        <f t="shared" si="60"/>
        <v>0</v>
      </c>
      <c r="AP120" s="31">
        <f t="shared" si="61"/>
        <v>0</v>
      </c>
      <c r="AQ120" s="188">
        <f t="shared" si="81"/>
        <v>0</v>
      </c>
      <c r="AR120" s="188">
        <f t="shared" si="81"/>
        <v>0</v>
      </c>
      <c r="AS120" s="188">
        <f t="shared" si="81"/>
        <v>0</v>
      </c>
      <c r="AT120" s="188">
        <f t="shared" si="80"/>
        <v>0</v>
      </c>
      <c r="AU120" s="31"/>
      <c r="AV120" s="31"/>
      <c r="AW120" s="31"/>
      <c r="AX120" s="31"/>
      <c r="AY120" s="74"/>
    </row>
    <row r="121" spans="2:51" x14ac:dyDescent="0.3">
      <c r="C121" s="132" t="s">
        <v>156</v>
      </c>
      <c r="D121" s="132"/>
      <c r="E121" s="132"/>
      <c r="I121" s="53">
        <v>116</v>
      </c>
      <c r="J121" s="31">
        <f t="shared" si="64"/>
        <v>0</v>
      </c>
      <c r="K121" s="31">
        <f t="shared" si="65"/>
        <v>0</v>
      </c>
      <c r="L121" s="31">
        <f t="shared" si="66"/>
        <v>0</v>
      </c>
      <c r="M121" s="31">
        <f t="shared" si="67"/>
        <v>0</v>
      </c>
      <c r="N121" s="31">
        <f t="shared" si="48"/>
        <v>0</v>
      </c>
      <c r="O121" s="32">
        <f t="shared" si="49"/>
        <v>0</v>
      </c>
      <c r="P121" s="53">
        <v>116</v>
      </c>
      <c r="Q121" s="31">
        <f t="shared" si="62"/>
        <v>0</v>
      </c>
      <c r="R121" s="31">
        <f t="shared" si="68"/>
        <v>0</v>
      </c>
      <c r="S121" s="31">
        <f t="shared" si="69"/>
        <v>0</v>
      </c>
      <c r="T121" s="31">
        <f t="shared" si="50"/>
        <v>0</v>
      </c>
      <c r="U121" s="31">
        <f t="shared" si="63"/>
        <v>0</v>
      </c>
      <c r="V121" s="31">
        <f t="shared" si="51"/>
        <v>0</v>
      </c>
      <c r="W121" s="31">
        <v>0</v>
      </c>
      <c r="X121" s="31">
        <f t="shared" si="52"/>
        <v>0</v>
      </c>
      <c r="Y121" s="36">
        <f t="shared" si="53"/>
        <v>0</v>
      </c>
      <c r="AA121" s="69">
        <v>116</v>
      </c>
      <c r="AB121" s="31">
        <f t="shared" si="54"/>
        <v>0</v>
      </c>
      <c r="AC121" s="203">
        <f t="shared" si="79"/>
        <v>0</v>
      </c>
      <c r="AD121" s="99">
        <f t="shared" si="55"/>
        <v>0</v>
      </c>
      <c r="AE121" s="99">
        <f t="shared" si="56"/>
        <v>0</v>
      </c>
      <c r="AF121" s="188">
        <f t="shared" si="75"/>
        <v>0</v>
      </c>
      <c r="AG121" s="188">
        <f t="shared" si="76"/>
        <v>0</v>
      </c>
      <c r="AH121" s="188">
        <f t="shared" si="77"/>
        <v>0</v>
      </c>
      <c r="AI121" s="193">
        <f t="shared" si="78"/>
        <v>0</v>
      </c>
      <c r="AK121" s="69">
        <v>116</v>
      </c>
      <c r="AL121" s="31">
        <f t="shared" si="57"/>
        <v>0</v>
      </c>
      <c r="AM121" s="31">
        <f t="shared" si="58"/>
        <v>0</v>
      </c>
      <c r="AN121" s="31">
        <f t="shared" si="59"/>
        <v>0</v>
      </c>
      <c r="AO121" s="31">
        <f t="shared" si="60"/>
        <v>0</v>
      </c>
      <c r="AP121" s="31">
        <f t="shared" si="61"/>
        <v>0</v>
      </c>
      <c r="AQ121" s="188">
        <f t="shared" si="81"/>
        <v>0</v>
      </c>
      <c r="AR121" s="188">
        <f t="shared" si="81"/>
        <v>0</v>
      </c>
      <c r="AS121" s="188">
        <f t="shared" si="81"/>
        <v>0</v>
      </c>
      <c r="AT121" s="188">
        <f t="shared" si="80"/>
        <v>0</v>
      </c>
      <c r="AU121" s="31"/>
      <c r="AV121" s="31"/>
      <c r="AW121" s="31"/>
      <c r="AX121" s="31"/>
      <c r="AY121" s="74"/>
    </row>
    <row r="122" spans="2:51" x14ac:dyDescent="0.3">
      <c r="C122" s="132" t="s">
        <v>141</v>
      </c>
      <c r="D122" s="132" t="s">
        <v>72</v>
      </c>
      <c r="E122" s="79" t="s">
        <v>162</v>
      </c>
      <c r="I122" s="53">
        <v>117</v>
      </c>
      <c r="J122" s="31">
        <f t="shared" si="64"/>
        <v>0</v>
      </c>
      <c r="K122" s="31">
        <f t="shared" si="65"/>
        <v>0</v>
      </c>
      <c r="L122" s="31">
        <f t="shared" si="66"/>
        <v>0</v>
      </c>
      <c r="M122" s="31">
        <f t="shared" si="67"/>
        <v>0</v>
      </c>
      <c r="N122" s="31">
        <f t="shared" si="48"/>
        <v>0</v>
      </c>
      <c r="O122" s="32">
        <f t="shared" si="49"/>
        <v>0</v>
      </c>
      <c r="P122" s="53">
        <v>117</v>
      </c>
      <c r="Q122" s="31">
        <f t="shared" si="62"/>
        <v>0</v>
      </c>
      <c r="R122" s="31">
        <f t="shared" si="68"/>
        <v>0</v>
      </c>
      <c r="S122" s="31">
        <f t="shared" si="69"/>
        <v>0</v>
      </c>
      <c r="T122" s="31">
        <f t="shared" si="50"/>
        <v>0</v>
      </c>
      <c r="U122" s="31">
        <f t="shared" si="63"/>
        <v>0</v>
      </c>
      <c r="V122" s="31">
        <f t="shared" si="51"/>
        <v>0</v>
      </c>
      <c r="W122" s="31">
        <v>0</v>
      </c>
      <c r="X122" s="31">
        <f t="shared" si="52"/>
        <v>0</v>
      </c>
      <c r="Y122" s="36">
        <f t="shared" si="53"/>
        <v>0</v>
      </c>
      <c r="AA122" s="69">
        <v>117</v>
      </c>
      <c r="AB122" s="31">
        <f t="shared" si="54"/>
        <v>0</v>
      </c>
      <c r="AC122" s="203">
        <f t="shared" si="79"/>
        <v>0</v>
      </c>
      <c r="AD122" s="99">
        <f t="shared" si="55"/>
        <v>0</v>
      </c>
      <c r="AE122" s="99">
        <f t="shared" si="56"/>
        <v>0</v>
      </c>
      <c r="AF122" s="188">
        <f t="shared" si="75"/>
        <v>0</v>
      </c>
      <c r="AG122" s="188">
        <f t="shared" si="76"/>
        <v>0</v>
      </c>
      <c r="AH122" s="188">
        <f t="shared" si="77"/>
        <v>0</v>
      </c>
      <c r="AI122" s="193">
        <f t="shared" si="78"/>
        <v>0</v>
      </c>
      <c r="AK122" s="69">
        <v>117</v>
      </c>
      <c r="AL122" s="31">
        <f t="shared" si="57"/>
        <v>0</v>
      </c>
      <c r="AM122" s="31">
        <f t="shared" si="58"/>
        <v>0</v>
      </c>
      <c r="AN122" s="31">
        <f t="shared" si="59"/>
        <v>0</v>
      </c>
      <c r="AO122" s="31">
        <f t="shared" si="60"/>
        <v>0</v>
      </c>
      <c r="AP122" s="31">
        <f t="shared" si="61"/>
        <v>0</v>
      </c>
      <c r="AQ122" s="188">
        <f t="shared" si="81"/>
        <v>0</v>
      </c>
      <c r="AR122" s="188">
        <f t="shared" si="81"/>
        <v>0</v>
      </c>
      <c r="AS122" s="188">
        <f t="shared" si="81"/>
        <v>0</v>
      </c>
      <c r="AT122" s="188">
        <f t="shared" si="80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164</v>
      </c>
      <c r="C123" s="80">
        <f>AY35</f>
        <v>33.11</v>
      </c>
      <c r="D123" s="202">
        <f>IF(AND(D8=B100,F12=C194),J34*50%*G107,0)</f>
        <v>0</v>
      </c>
      <c r="E123" s="76">
        <f>C123-D123</f>
        <v>33.11</v>
      </c>
      <c r="I123" s="53">
        <v>118</v>
      </c>
      <c r="J123" s="31">
        <f t="shared" si="64"/>
        <v>0</v>
      </c>
      <c r="K123" s="31">
        <f t="shared" si="65"/>
        <v>0</v>
      </c>
      <c r="L123" s="31">
        <f t="shared" si="66"/>
        <v>0</v>
      </c>
      <c r="M123" s="31">
        <f t="shared" si="67"/>
        <v>0</v>
      </c>
      <c r="N123" s="31">
        <f t="shared" si="48"/>
        <v>0</v>
      </c>
      <c r="O123" s="32">
        <f t="shared" si="49"/>
        <v>0</v>
      </c>
      <c r="P123" s="53">
        <v>118</v>
      </c>
      <c r="Q123" s="31">
        <f t="shared" si="62"/>
        <v>0</v>
      </c>
      <c r="R123" s="31">
        <f t="shared" si="68"/>
        <v>0</v>
      </c>
      <c r="S123" s="31">
        <f t="shared" si="69"/>
        <v>0</v>
      </c>
      <c r="T123" s="31">
        <f t="shared" si="50"/>
        <v>0</v>
      </c>
      <c r="U123" s="31">
        <f t="shared" si="63"/>
        <v>0</v>
      </c>
      <c r="V123" s="31">
        <f t="shared" si="51"/>
        <v>0</v>
      </c>
      <c r="W123" s="31">
        <v>0</v>
      </c>
      <c r="X123" s="31">
        <f t="shared" si="52"/>
        <v>0</v>
      </c>
      <c r="Y123" s="36">
        <f t="shared" si="53"/>
        <v>0</v>
      </c>
      <c r="AA123" s="69">
        <v>118</v>
      </c>
      <c r="AB123" s="31">
        <f t="shared" si="54"/>
        <v>0</v>
      </c>
      <c r="AC123" s="203">
        <f t="shared" si="79"/>
        <v>0</v>
      </c>
      <c r="AD123" s="99">
        <f t="shared" si="55"/>
        <v>0</v>
      </c>
      <c r="AE123" s="99">
        <f t="shared" si="56"/>
        <v>0</v>
      </c>
      <c r="AF123" s="188">
        <f t="shared" si="75"/>
        <v>0</v>
      </c>
      <c r="AG123" s="188">
        <f t="shared" si="76"/>
        <v>0</v>
      </c>
      <c r="AH123" s="188">
        <f t="shared" si="77"/>
        <v>0</v>
      </c>
      <c r="AI123" s="193">
        <f t="shared" si="78"/>
        <v>0</v>
      </c>
      <c r="AK123" s="69">
        <v>118</v>
      </c>
      <c r="AL123" s="31">
        <f t="shared" si="57"/>
        <v>0</v>
      </c>
      <c r="AM123" s="31">
        <f t="shared" si="58"/>
        <v>0</v>
      </c>
      <c r="AN123" s="31">
        <f t="shared" si="59"/>
        <v>0</v>
      </c>
      <c r="AO123" s="31">
        <f t="shared" si="60"/>
        <v>0</v>
      </c>
      <c r="AP123" s="31">
        <f t="shared" si="61"/>
        <v>0</v>
      </c>
      <c r="AQ123" s="188">
        <f t="shared" si="81"/>
        <v>0</v>
      </c>
      <c r="AR123" s="188">
        <f t="shared" si="81"/>
        <v>0</v>
      </c>
      <c r="AS123" s="188">
        <f t="shared" si="81"/>
        <v>0</v>
      </c>
      <c r="AT123" s="188">
        <f t="shared" si="80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4"/>
        <v>0</v>
      </c>
      <c r="K124" s="31">
        <f t="shared" si="65"/>
        <v>0</v>
      </c>
      <c r="L124" s="31">
        <f t="shared" si="66"/>
        <v>0</v>
      </c>
      <c r="M124" s="31">
        <f t="shared" si="67"/>
        <v>0</v>
      </c>
      <c r="N124" s="31">
        <f t="shared" si="48"/>
        <v>0</v>
      </c>
      <c r="O124" s="32">
        <f t="shared" si="49"/>
        <v>0</v>
      </c>
      <c r="P124" s="53">
        <v>119</v>
      </c>
      <c r="Q124" s="31">
        <f t="shared" si="62"/>
        <v>0</v>
      </c>
      <c r="R124" s="31">
        <f t="shared" si="68"/>
        <v>0</v>
      </c>
      <c r="S124" s="31">
        <f t="shared" si="69"/>
        <v>0</v>
      </c>
      <c r="T124" s="31">
        <f t="shared" si="50"/>
        <v>0</v>
      </c>
      <c r="U124" s="31">
        <f t="shared" si="63"/>
        <v>0</v>
      </c>
      <c r="V124" s="31">
        <f t="shared" si="51"/>
        <v>0</v>
      </c>
      <c r="W124" s="31">
        <v>0</v>
      </c>
      <c r="X124" s="31">
        <f t="shared" si="52"/>
        <v>0</v>
      </c>
      <c r="Y124" s="36">
        <f t="shared" si="53"/>
        <v>0</v>
      </c>
      <c r="AA124" s="69">
        <v>119</v>
      </c>
      <c r="AB124" s="31">
        <f t="shared" si="54"/>
        <v>0</v>
      </c>
      <c r="AC124" s="203">
        <f t="shared" si="79"/>
        <v>0</v>
      </c>
      <c r="AD124" s="99">
        <f t="shared" si="55"/>
        <v>0</v>
      </c>
      <c r="AE124" s="99">
        <f t="shared" si="56"/>
        <v>0</v>
      </c>
      <c r="AF124" s="188">
        <f t="shared" si="75"/>
        <v>0</v>
      </c>
      <c r="AG124" s="188">
        <f t="shared" si="76"/>
        <v>0</v>
      </c>
      <c r="AH124" s="188">
        <f t="shared" si="77"/>
        <v>0</v>
      </c>
      <c r="AI124" s="193">
        <f t="shared" si="78"/>
        <v>0</v>
      </c>
      <c r="AK124" s="69">
        <v>119</v>
      </c>
      <c r="AL124" s="31">
        <f t="shared" si="57"/>
        <v>0</v>
      </c>
      <c r="AM124" s="31">
        <f t="shared" si="58"/>
        <v>0</v>
      </c>
      <c r="AN124" s="31">
        <f t="shared" si="59"/>
        <v>0</v>
      </c>
      <c r="AO124" s="31">
        <f t="shared" si="60"/>
        <v>0</v>
      </c>
      <c r="AP124" s="31">
        <f t="shared" si="61"/>
        <v>0</v>
      </c>
      <c r="AQ124" s="188">
        <f t="shared" si="81"/>
        <v>0</v>
      </c>
      <c r="AR124" s="188">
        <f t="shared" si="81"/>
        <v>0</v>
      </c>
      <c r="AS124" s="188">
        <f t="shared" si="81"/>
        <v>0</v>
      </c>
      <c r="AT124" s="188">
        <f t="shared" si="80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4"/>
        <v>0</v>
      </c>
      <c r="K125" s="31">
        <f t="shared" si="65"/>
        <v>0</v>
      </c>
      <c r="L125" s="31">
        <f t="shared" si="66"/>
        <v>0</v>
      </c>
      <c r="M125" s="31">
        <f t="shared" si="67"/>
        <v>0</v>
      </c>
      <c r="N125" s="31">
        <f t="shared" si="48"/>
        <v>0</v>
      </c>
      <c r="O125" s="32">
        <f t="shared" si="49"/>
        <v>0</v>
      </c>
      <c r="P125" s="53">
        <v>120</v>
      </c>
      <c r="Q125" s="31">
        <f t="shared" si="62"/>
        <v>0</v>
      </c>
      <c r="R125" s="31">
        <f t="shared" si="68"/>
        <v>0</v>
      </c>
      <c r="S125" s="31">
        <f t="shared" si="69"/>
        <v>0</v>
      </c>
      <c r="T125" s="31">
        <f t="shared" si="50"/>
        <v>0</v>
      </c>
      <c r="U125" s="31">
        <f t="shared" si="63"/>
        <v>0</v>
      </c>
      <c r="V125" s="31">
        <f t="shared" si="51"/>
        <v>0</v>
      </c>
      <c r="W125" s="31">
        <v>0</v>
      </c>
      <c r="X125" s="31">
        <f t="shared" si="52"/>
        <v>0</v>
      </c>
      <c r="Y125" s="36">
        <f t="shared" si="53"/>
        <v>0</v>
      </c>
      <c r="AA125" s="69">
        <v>120</v>
      </c>
      <c r="AB125" s="31">
        <f t="shared" si="54"/>
        <v>0</v>
      </c>
      <c r="AC125" s="203">
        <f t="shared" si="79"/>
        <v>0</v>
      </c>
      <c r="AD125" s="99">
        <f t="shared" si="55"/>
        <v>0</v>
      </c>
      <c r="AE125" s="99">
        <f t="shared" si="56"/>
        <v>0</v>
      </c>
      <c r="AF125" s="188">
        <f t="shared" si="75"/>
        <v>0</v>
      </c>
      <c r="AG125" s="188">
        <f t="shared" si="76"/>
        <v>0</v>
      </c>
      <c r="AH125" s="188">
        <f t="shared" si="77"/>
        <v>0</v>
      </c>
      <c r="AI125" s="193">
        <f t="shared" si="78"/>
        <v>0</v>
      </c>
      <c r="AK125" s="69">
        <v>120</v>
      </c>
      <c r="AL125" s="31">
        <f t="shared" si="57"/>
        <v>0</v>
      </c>
      <c r="AM125" s="31">
        <f t="shared" si="58"/>
        <v>0</v>
      </c>
      <c r="AN125" s="31">
        <f t="shared" si="59"/>
        <v>0</v>
      </c>
      <c r="AO125" s="31">
        <f t="shared" si="60"/>
        <v>0</v>
      </c>
      <c r="AP125" s="31">
        <f t="shared" si="61"/>
        <v>0</v>
      </c>
      <c r="AQ125" s="188">
        <f t="shared" si="81"/>
        <v>0</v>
      </c>
      <c r="AR125" s="188">
        <f t="shared" si="81"/>
        <v>0</v>
      </c>
      <c r="AS125" s="188">
        <f t="shared" si="81"/>
        <v>0</v>
      </c>
      <c r="AT125" s="188">
        <f t="shared" si="80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125</v>
      </c>
      <c r="D126" s="82" t="s">
        <v>126</v>
      </c>
      <c r="E126" s="82" t="s">
        <v>156</v>
      </c>
      <c r="F126" s="161" t="s">
        <v>217</v>
      </c>
      <c r="I126" s="53">
        <v>121</v>
      </c>
      <c r="J126" s="31">
        <f t="shared" si="64"/>
        <v>0</v>
      </c>
      <c r="K126" s="31">
        <f t="shared" si="65"/>
        <v>0</v>
      </c>
      <c r="L126" s="31">
        <f t="shared" si="66"/>
        <v>0</v>
      </c>
      <c r="M126" s="31">
        <f t="shared" si="67"/>
        <v>0</v>
      </c>
      <c r="N126" s="31">
        <f t="shared" si="48"/>
        <v>0</v>
      </c>
      <c r="O126" s="32">
        <f t="shared" si="49"/>
        <v>0</v>
      </c>
      <c r="P126" s="53">
        <v>121</v>
      </c>
      <c r="Q126" s="31">
        <f t="shared" si="62"/>
        <v>0</v>
      </c>
      <c r="R126" s="31">
        <f t="shared" si="68"/>
        <v>0</v>
      </c>
      <c r="S126" s="31">
        <f t="shared" si="69"/>
        <v>0</v>
      </c>
      <c r="T126" s="31">
        <f t="shared" si="50"/>
        <v>0</v>
      </c>
      <c r="U126" s="31">
        <f t="shared" si="63"/>
        <v>0</v>
      </c>
      <c r="V126" s="31">
        <f t="shared" si="51"/>
        <v>0</v>
      </c>
      <c r="W126" s="31">
        <v>0</v>
      </c>
      <c r="X126" s="31">
        <f t="shared" si="52"/>
        <v>0</v>
      </c>
      <c r="Y126" s="36">
        <f t="shared" si="53"/>
        <v>0</v>
      </c>
      <c r="AA126" s="69">
        <v>121</v>
      </c>
      <c r="AB126" s="31">
        <f t="shared" si="54"/>
        <v>0</v>
      </c>
      <c r="AC126" s="203">
        <f t="shared" si="79"/>
        <v>0</v>
      </c>
      <c r="AD126" s="99">
        <f t="shared" si="55"/>
        <v>0</v>
      </c>
      <c r="AE126" s="99">
        <f t="shared" si="56"/>
        <v>0</v>
      </c>
      <c r="AF126" s="188">
        <f t="shared" si="75"/>
        <v>0</v>
      </c>
      <c r="AG126" s="188">
        <f t="shared" si="76"/>
        <v>0</v>
      </c>
      <c r="AH126" s="188">
        <f t="shared" si="77"/>
        <v>0</v>
      </c>
      <c r="AI126" s="193">
        <f t="shared" si="78"/>
        <v>0</v>
      </c>
      <c r="AK126" s="69">
        <v>121</v>
      </c>
      <c r="AL126" s="31">
        <f t="shared" si="57"/>
        <v>0</v>
      </c>
      <c r="AM126" s="31">
        <f t="shared" si="58"/>
        <v>0</v>
      </c>
      <c r="AN126" s="31">
        <f t="shared" si="59"/>
        <v>0</v>
      </c>
      <c r="AO126" s="31">
        <f t="shared" si="60"/>
        <v>0</v>
      </c>
      <c r="AP126" s="31">
        <f t="shared" si="61"/>
        <v>0</v>
      </c>
      <c r="AQ126" s="188">
        <f t="shared" si="81"/>
        <v>0</v>
      </c>
      <c r="AR126" s="188">
        <f t="shared" si="81"/>
        <v>0</v>
      </c>
      <c r="AS126" s="188">
        <f t="shared" si="81"/>
        <v>0</v>
      </c>
      <c r="AT126" s="188">
        <f t="shared" si="80"/>
        <v>0</v>
      </c>
      <c r="AU126" s="31"/>
      <c r="AV126" s="31"/>
      <c r="AW126" s="31"/>
      <c r="AX126" s="31"/>
      <c r="AY126" s="74"/>
    </row>
    <row r="127" spans="2:51" x14ac:dyDescent="0.3">
      <c r="C127" s="80">
        <f>IF(F18&gt;30,MIN(E113:E114),E113)</f>
        <v>265.0414383403114</v>
      </c>
      <c r="D127" s="80">
        <f>MIN(E118:E119)</f>
        <v>5.4166953072142014</v>
      </c>
      <c r="E127" s="83">
        <f>E123</f>
        <v>33.11</v>
      </c>
      <c r="F127" s="84">
        <f>SUM(C127:E127)</f>
        <v>303.5681336475256</v>
      </c>
      <c r="I127" s="53">
        <v>122</v>
      </c>
      <c r="J127" s="31">
        <f t="shared" si="64"/>
        <v>0</v>
      </c>
      <c r="K127" s="31">
        <f t="shared" si="65"/>
        <v>0</v>
      </c>
      <c r="L127" s="31">
        <f t="shared" si="66"/>
        <v>0</v>
      </c>
      <c r="M127" s="31">
        <f t="shared" si="67"/>
        <v>0</v>
      </c>
      <c r="N127" s="31">
        <f t="shared" si="48"/>
        <v>0</v>
      </c>
      <c r="O127" s="32">
        <f t="shared" si="49"/>
        <v>0</v>
      </c>
      <c r="P127" s="53">
        <v>122</v>
      </c>
      <c r="Q127" s="31">
        <f t="shared" si="62"/>
        <v>0</v>
      </c>
      <c r="R127" s="31">
        <f t="shared" si="68"/>
        <v>0</v>
      </c>
      <c r="S127" s="31">
        <f t="shared" si="69"/>
        <v>0</v>
      </c>
      <c r="T127" s="31">
        <f t="shared" si="50"/>
        <v>0</v>
      </c>
      <c r="U127" s="31">
        <f t="shared" si="63"/>
        <v>0</v>
      </c>
      <c r="V127" s="31">
        <f t="shared" si="51"/>
        <v>0</v>
      </c>
      <c r="W127" s="31">
        <v>0</v>
      </c>
      <c r="X127" s="31">
        <f t="shared" si="52"/>
        <v>0</v>
      </c>
      <c r="Y127" s="36">
        <f t="shared" si="53"/>
        <v>0</v>
      </c>
      <c r="AA127" s="69">
        <v>122</v>
      </c>
      <c r="AB127" s="31">
        <f t="shared" si="54"/>
        <v>0</v>
      </c>
      <c r="AC127" s="203">
        <f t="shared" si="79"/>
        <v>0</v>
      </c>
      <c r="AD127" s="99">
        <f t="shared" si="55"/>
        <v>0</v>
      </c>
      <c r="AE127" s="99">
        <f t="shared" si="56"/>
        <v>0</v>
      </c>
      <c r="AF127" s="188">
        <f t="shared" si="75"/>
        <v>0</v>
      </c>
      <c r="AG127" s="188">
        <f t="shared" si="76"/>
        <v>0</v>
      </c>
      <c r="AH127" s="188">
        <f t="shared" si="77"/>
        <v>0</v>
      </c>
      <c r="AI127" s="193">
        <f t="shared" si="78"/>
        <v>0</v>
      </c>
      <c r="AK127" s="69">
        <v>122</v>
      </c>
      <c r="AL127" s="31">
        <f t="shared" si="57"/>
        <v>0</v>
      </c>
      <c r="AM127" s="31">
        <f t="shared" si="58"/>
        <v>0</v>
      </c>
      <c r="AN127" s="31">
        <f t="shared" si="59"/>
        <v>0</v>
      </c>
      <c r="AO127" s="31">
        <f t="shared" si="60"/>
        <v>0</v>
      </c>
      <c r="AP127" s="31">
        <f t="shared" si="61"/>
        <v>0</v>
      </c>
      <c r="AQ127" s="188">
        <f t="shared" si="81"/>
        <v>0</v>
      </c>
      <c r="AR127" s="188">
        <f t="shared" si="81"/>
        <v>0</v>
      </c>
      <c r="AS127" s="188">
        <f t="shared" si="81"/>
        <v>0</v>
      </c>
      <c r="AT127" s="188">
        <f t="shared" si="80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4"/>
        <v>0</v>
      </c>
      <c r="K128" s="31">
        <f t="shared" si="65"/>
        <v>0</v>
      </c>
      <c r="L128" s="31">
        <f t="shared" si="66"/>
        <v>0</v>
      </c>
      <c r="M128" s="31">
        <f t="shared" si="67"/>
        <v>0</v>
      </c>
      <c r="N128" s="31">
        <f t="shared" si="48"/>
        <v>0</v>
      </c>
      <c r="O128" s="32">
        <f t="shared" si="49"/>
        <v>0</v>
      </c>
      <c r="P128" s="53">
        <v>123</v>
      </c>
      <c r="Q128" s="31">
        <f t="shared" si="62"/>
        <v>0</v>
      </c>
      <c r="R128" s="31">
        <f t="shared" si="68"/>
        <v>0</v>
      </c>
      <c r="S128" s="31">
        <f t="shared" si="69"/>
        <v>0</v>
      </c>
      <c r="T128" s="31">
        <f t="shared" si="50"/>
        <v>0</v>
      </c>
      <c r="U128" s="31">
        <f t="shared" si="63"/>
        <v>0</v>
      </c>
      <c r="V128" s="31">
        <f t="shared" si="51"/>
        <v>0</v>
      </c>
      <c r="W128" s="31">
        <v>0</v>
      </c>
      <c r="X128" s="31">
        <f t="shared" si="52"/>
        <v>0</v>
      </c>
      <c r="Y128" s="36">
        <f t="shared" si="53"/>
        <v>0</v>
      </c>
      <c r="AA128" s="69">
        <v>123</v>
      </c>
      <c r="AB128" s="31">
        <f t="shared" si="54"/>
        <v>0</v>
      </c>
      <c r="AC128" s="203">
        <f t="shared" si="79"/>
        <v>0</v>
      </c>
      <c r="AD128" s="99">
        <f t="shared" si="55"/>
        <v>0</v>
      </c>
      <c r="AE128" s="99">
        <f t="shared" si="56"/>
        <v>0</v>
      </c>
      <c r="AF128" s="188">
        <f t="shared" si="75"/>
        <v>0</v>
      </c>
      <c r="AG128" s="188">
        <f t="shared" si="76"/>
        <v>0</v>
      </c>
      <c r="AH128" s="188">
        <f t="shared" si="77"/>
        <v>0</v>
      </c>
      <c r="AI128" s="193">
        <f t="shared" si="78"/>
        <v>0</v>
      </c>
      <c r="AK128" s="69">
        <v>123</v>
      </c>
      <c r="AL128" s="31">
        <f t="shared" si="57"/>
        <v>0</v>
      </c>
      <c r="AM128" s="31">
        <f t="shared" si="58"/>
        <v>0</v>
      </c>
      <c r="AN128" s="31">
        <f t="shared" si="59"/>
        <v>0</v>
      </c>
      <c r="AO128" s="31">
        <f t="shared" si="60"/>
        <v>0</v>
      </c>
      <c r="AP128" s="31">
        <f t="shared" si="61"/>
        <v>0</v>
      </c>
      <c r="AQ128" s="188">
        <f t="shared" si="81"/>
        <v>0</v>
      </c>
      <c r="AR128" s="188">
        <f t="shared" si="81"/>
        <v>0</v>
      </c>
      <c r="AS128" s="188">
        <f t="shared" si="81"/>
        <v>0</v>
      </c>
      <c r="AT128" s="188">
        <f t="shared" si="80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4"/>
        <v>0</v>
      </c>
      <c r="K129" s="31">
        <f t="shared" si="65"/>
        <v>0</v>
      </c>
      <c r="L129" s="31">
        <f t="shared" si="66"/>
        <v>0</v>
      </c>
      <c r="M129" s="31">
        <f t="shared" si="67"/>
        <v>0</v>
      </c>
      <c r="N129" s="31">
        <f t="shared" si="48"/>
        <v>0</v>
      </c>
      <c r="O129" s="32">
        <f t="shared" si="49"/>
        <v>0</v>
      </c>
      <c r="P129" s="53">
        <v>124</v>
      </c>
      <c r="Q129" s="31">
        <f t="shared" si="62"/>
        <v>0</v>
      </c>
      <c r="R129" s="31">
        <f t="shared" si="68"/>
        <v>0</v>
      </c>
      <c r="S129" s="31">
        <f t="shared" si="69"/>
        <v>0</v>
      </c>
      <c r="T129" s="31">
        <f t="shared" si="50"/>
        <v>0</v>
      </c>
      <c r="U129" s="31">
        <f t="shared" si="63"/>
        <v>0</v>
      </c>
      <c r="V129" s="31">
        <f t="shared" si="51"/>
        <v>0</v>
      </c>
      <c r="W129" s="31">
        <v>0</v>
      </c>
      <c r="X129" s="31">
        <f t="shared" si="52"/>
        <v>0</v>
      </c>
      <c r="Y129" s="36">
        <f t="shared" si="53"/>
        <v>0</v>
      </c>
      <c r="AA129" s="69">
        <v>124</v>
      </c>
      <c r="AB129" s="31">
        <f t="shared" si="54"/>
        <v>0</v>
      </c>
      <c r="AC129" s="203">
        <f t="shared" si="79"/>
        <v>0</v>
      </c>
      <c r="AD129" s="99">
        <f t="shared" si="55"/>
        <v>0</v>
      </c>
      <c r="AE129" s="99">
        <f t="shared" si="56"/>
        <v>0</v>
      </c>
      <c r="AF129" s="188">
        <f t="shared" si="75"/>
        <v>0</v>
      </c>
      <c r="AG129" s="188">
        <f t="shared" si="76"/>
        <v>0</v>
      </c>
      <c r="AH129" s="188">
        <f t="shared" si="77"/>
        <v>0</v>
      </c>
      <c r="AI129" s="193">
        <f t="shared" si="78"/>
        <v>0</v>
      </c>
      <c r="AK129" s="69">
        <v>124</v>
      </c>
      <c r="AL129" s="31">
        <f t="shared" si="57"/>
        <v>0</v>
      </c>
      <c r="AM129" s="31">
        <f t="shared" si="58"/>
        <v>0</v>
      </c>
      <c r="AN129" s="31">
        <f t="shared" si="59"/>
        <v>0</v>
      </c>
      <c r="AO129" s="31">
        <f t="shared" si="60"/>
        <v>0</v>
      </c>
      <c r="AP129" s="31">
        <f t="shared" si="61"/>
        <v>0</v>
      </c>
      <c r="AQ129" s="188">
        <f t="shared" si="81"/>
        <v>0</v>
      </c>
      <c r="AR129" s="188">
        <f t="shared" si="81"/>
        <v>0</v>
      </c>
      <c r="AS129" s="188">
        <f t="shared" si="81"/>
        <v>0</v>
      </c>
      <c r="AT129" s="188">
        <f t="shared" si="80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84" t="s">
        <v>193</v>
      </c>
      <c r="I130" s="53">
        <v>125</v>
      </c>
      <c r="J130" s="31">
        <f t="shared" si="64"/>
        <v>0</v>
      </c>
      <c r="K130" s="31">
        <f t="shared" si="65"/>
        <v>0</v>
      </c>
      <c r="L130" s="31">
        <f t="shared" si="66"/>
        <v>0</v>
      </c>
      <c r="M130" s="31">
        <f t="shared" si="67"/>
        <v>0</v>
      </c>
      <c r="N130" s="31">
        <f t="shared" si="48"/>
        <v>0</v>
      </c>
      <c r="O130" s="32">
        <f t="shared" si="49"/>
        <v>0</v>
      </c>
      <c r="P130" s="53">
        <v>125</v>
      </c>
      <c r="Q130" s="31">
        <f t="shared" si="62"/>
        <v>0</v>
      </c>
      <c r="R130" s="31">
        <f t="shared" si="68"/>
        <v>0</v>
      </c>
      <c r="S130" s="31">
        <f t="shared" si="69"/>
        <v>0</v>
      </c>
      <c r="T130" s="31">
        <f t="shared" si="50"/>
        <v>0</v>
      </c>
      <c r="U130" s="31">
        <f t="shared" si="63"/>
        <v>0</v>
      </c>
      <c r="V130" s="31">
        <f t="shared" si="51"/>
        <v>0</v>
      </c>
      <c r="W130" s="31">
        <v>0</v>
      </c>
      <c r="X130" s="31">
        <f t="shared" si="52"/>
        <v>0</v>
      </c>
      <c r="Y130" s="36">
        <f t="shared" si="53"/>
        <v>0</v>
      </c>
      <c r="AA130" s="69">
        <v>125</v>
      </c>
      <c r="AB130" s="31">
        <f t="shared" si="54"/>
        <v>0</v>
      </c>
      <c r="AC130" s="203">
        <f t="shared" si="79"/>
        <v>0</v>
      </c>
      <c r="AD130" s="99">
        <f t="shared" si="55"/>
        <v>0</v>
      </c>
      <c r="AE130" s="99">
        <f t="shared" si="56"/>
        <v>0</v>
      </c>
      <c r="AF130" s="188">
        <f t="shared" si="75"/>
        <v>0</v>
      </c>
      <c r="AG130" s="188">
        <f t="shared" si="76"/>
        <v>0</v>
      </c>
      <c r="AH130" s="188">
        <f t="shared" si="77"/>
        <v>0</v>
      </c>
      <c r="AI130" s="193">
        <f t="shared" si="78"/>
        <v>0</v>
      </c>
      <c r="AK130" s="69">
        <v>125</v>
      </c>
      <c r="AL130" s="31">
        <f t="shared" si="57"/>
        <v>0</v>
      </c>
      <c r="AM130" s="31">
        <f t="shared" si="58"/>
        <v>0</v>
      </c>
      <c r="AN130" s="31">
        <f t="shared" si="59"/>
        <v>0</v>
      </c>
      <c r="AO130" s="31">
        <f t="shared" si="60"/>
        <v>0</v>
      </c>
      <c r="AP130" s="31">
        <f t="shared" si="61"/>
        <v>0</v>
      </c>
      <c r="AQ130" s="188">
        <f t="shared" si="81"/>
        <v>0</v>
      </c>
      <c r="AR130" s="188">
        <f t="shared" si="81"/>
        <v>0</v>
      </c>
      <c r="AS130" s="188">
        <f t="shared" si="81"/>
        <v>0</v>
      </c>
      <c r="AT130" s="188">
        <f t="shared" si="80"/>
        <v>0</v>
      </c>
      <c r="AU130" s="31"/>
      <c r="AV130" s="31"/>
      <c r="AW130" s="31"/>
      <c r="AX130" s="31"/>
      <c r="AY130" s="74"/>
    </row>
    <row r="131" spans="3:51" x14ac:dyDescent="0.3">
      <c r="C131" s="172" t="s">
        <v>7</v>
      </c>
      <c r="D131" s="4">
        <v>0.62</v>
      </c>
      <c r="E131" s="184" t="s">
        <v>194</v>
      </c>
      <c r="I131" s="53">
        <v>126</v>
      </c>
      <c r="J131" s="31">
        <f t="shared" si="64"/>
        <v>0</v>
      </c>
      <c r="K131" s="31">
        <f t="shared" si="65"/>
        <v>0</v>
      </c>
      <c r="L131" s="31">
        <f t="shared" si="66"/>
        <v>0</v>
      </c>
      <c r="M131" s="31">
        <f t="shared" si="67"/>
        <v>0</v>
      </c>
      <c r="N131" s="31">
        <f t="shared" si="48"/>
        <v>0</v>
      </c>
      <c r="O131" s="32">
        <f t="shared" si="49"/>
        <v>0</v>
      </c>
      <c r="P131" s="53">
        <v>126</v>
      </c>
      <c r="Q131" s="31">
        <f t="shared" si="62"/>
        <v>0</v>
      </c>
      <c r="R131" s="31">
        <f t="shared" si="68"/>
        <v>0</v>
      </c>
      <c r="S131" s="31">
        <f t="shared" si="69"/>
        <v>0</v>
      </c>
      <c r="T131" s="31">
        <f t="shared" si="50"/>
        <v>0</v>
      </c>
      <c r="U131" s="31">
        <f t="shared" si="63"/>
        <v>0</v>
      </c>
      <c r="V131" s="31">
        <f t="shared" si="51"/>
        <v>0</v>
      </c>
      <c r="W131" s="31">
        <v>0</v>
      </c>
      <c r="X131" s="31">
        <f t="shared" si="52"/>
        <v>0</v>
      </c>
      <c r="Y131" s="36">
        <f t="shared" si="53"/>
        <v>0</v>
      </c>
      <c r="AA131" s="69">
        <v>126</v>
      </c>
      <c r="AB131" s="31">
        <f t="shared" si="54"/>
        <v>0</v>
      </c>
      <c r="AC131" s="203">
        <f t="shared" si="79"/>
        <v>0</v>
      </c>
      <c r="AD131" s="99">
        <f t="shared" si="55"/>
        <v>0</v>
      </c>
      <c r="AE131" s="99">
        <f t="shared" si="56"/>
        <v>0</v>
      </c>
      <c r="AF131" s="188">
        <f t="shared" si="75"/>
        <v>0</v>
      </c>
      <c r="AG131" s="188">
        <f t="shared" si="76"/>
        <v>0</v>
      </c>
      <c r="AH131" s="188">
        <f t="shared" si="77"/>
        <v>0</v>
      </c>
      <c r="AI131" s="193">
        <f t="shared" si="78"/>
        <v>0</v>
      </c>
      <c r="AK131" s="69">
        <v>126</v>
      </c>
      <c r="AL131" s="31">
        <f t="shared" si="57"/>
        <v>0</v>
      </c>
      <c r="AM131" s="31">
        <f t="shared" si="58"/>
        <v>0</v>
      </c>
      <c r="AN131" s="31">
        <f t="shared" si="59"/>
        <v>0</v>
      </c>
      <c r="AO131" s="31">
        <f t="shared" si="60"/>
        <v>0</v>
      </c>
      <c r="AP131" s="31">
        <f t="shared" si="61"/>
        <v>0</v>
      </c>
      <c r="AQ131" s="188">
        <f t="shared" si="81"/>
        <v>0</v>
      </c>
      <c r="AR131" s="188">
        <f t="shared" si="81"/>
        <v>0</v>
      </c>
      <c r="AS131" s="188">
        <f t="shared" si="81"/>
        <v>0</v>
      </c>
      <c r="AT131" s="188">
        <f t="shared" si="80"/>
        <v>0</v>
      </c>
      <c r="AU131" s="31"/>
      <c r="AV131" s="31"/>
      <c r="AW131" s="31"/>
      <c r="AX131" s="31"/>
      <c r="AY131" s="74"/>
    </row>
    <row r="132" spans="3:51" x14ac:dyDescent="0.3">
      <c r="C132" s="172" t="s">
        <v>4</v>
      </c>
      <c r="D132" s="4">
        <v>0.64</v>
      </c>
      <c r="E132" s="184" t="s">
        <v>194</v>
      </c>
      <c r="I132" s="53">
        <v>127</v>
      </c>
      <c r="J132" s="31">
        <f t="shared" si="64"/>
        <v>0</v>
      </c>
      <c r="K132" s="31">
        <f t="shared" si="65"/>
        <v>0</v>
      </c>
      <c r="L132" s="31">
        <f t="shared" si="66"/>
        <v>0</v>
      </c>
      <c r="M132" s="31">
        <f t="shared" si="67"/>
        <v>0</v>
      </c>
      <c r="N132" s="31">
        <f t="shared" si="48"/>
        <v>0</v>
      </c>
      <c r="O132" s="32">
        <f t="shared" si="49"/>
        <v>0</v>
      </c>
      <c r="P132" s="53">
        <v>127</v>
      </c>
      <c r="Q132" s="31">
        <f t="shared" si="62"/>
        <v>0</v>
      </c>
      <c r="R132" s="31">
        <f t="shared" si="68"/>
        <v>0</v>
      </c>
      <c r="S132" s="31">
        <f t="shared" si="69"/>
        <v>0</v>
      </c>
      <c r="T132" s="31">
        <f t="shared" si="50"/>
        <v>0</v>
      </c>
      <c r="U132" s="31">
        <f t="shared" si="63"/>
        <v>0</v>
      </c>
      <c r="V132" s="31">
        <f t="shared" si="51"/>
        <v>0</v>
      </c>
      <c r="W132" s="31">
        <v>0</v>
      </c>
      <c r="X132" s="31">
        <f t="shared" si="52"/>
        <v>0</v>
      </c>
      <c r="Y132" s="36">
        <f t="shared" si="53"/>
        <v>0</v>
      </c>
      <c r="AA132" s="69">
        <v>127</v>
      </c>
      <c r="AB132" s="31">
        <f t="shared" si="54"/>
        <v>0</v>
      </c>
      <c r="AC132" s="203">
        <f t="shared" si="79"/>
        <v>0</v>
      </c>
      <c r="AD132" s="99">
        <f t="shared" si="55"/>
        <v>0</v>
      </c>
      <c r="AE132" s="99">
        <f t="shared" si="56"/>
        <v>0</v>
      </c>
      <c r="AF132" s="188">
        <f t="shared" si="75"/>
        <v>0</v>
      </c>
      <c r="AG132" s="188">
        <f t="shared" si="76"/>
        <v>0</v>
      </c>
      <c r="AH132" s="188">
        <f t="shared" si="77"/>
        <v>0</v>
      </c>
      <c r="AI132" s="193">
        <f t="shared" si="78"/>
        <v>0</v>
      </c>
      <c r="AK132" s="69">
        <v>127</v>
      </c>
      <c r="AL132" s="31">
        <f t="shared" si="57"/>
        <v>0</v>
      </c>
      <c r="AM132" s="31">
        <f t="shared" si="58"/>
        <v>0</v>
      </c>
      <c r="AN132" s="31">
        <f t="shared" si="59"/>
        <v>0</v>
      </c>
      <c r="AO132" s="31">
        <f t="shared" si="60"/>
        <v>0</v>
      </c>
      <c r="AP132" s="31">
        <f t="shared" si="61"/>
        <v>0</v>
      </c>
      <c r="AQ132" s="188">
        <f t="shared" si="81"/>
        <v>0</v>
      </c>
      <c r="AR132" s="188">
        <f t="shared" si="81"/>
        <v>0</v>
      </c>
      <c r="AS132" s="188">
        <f t="shared" si="81"/>
        <v>0</v>
      </c>
      <c r="AT132" s="188">
        <f t="shared" si="80"/>
        <v>0</v>
      </c>
      <c r="AU132" s="31"/>
      <c r="AV132" s="31"/>
      <c r="AW132" s="31"/>
      <c r="AX132" s="31"/>
      <c r="AY132" s="74"/>
    </row>
    <row r="133" spans="3:51" x14ac:dyDescent="0.3">
      <c r="C133" s="172" t="s">
        <v>8</v>
      </c>
      <c r="D133" s="4">
        <v>0.42</v>
      </c>
      <c r="E133" s="184" t="s">
        <v>194</v>
      </c>
      <c r="I133" s="53">
        <v>128</v>
      </c>
      <c r="J133" s="31">
        <f t="shared" si="64"/>
        <v>0</v>
      </c>
      <c r="K133" s="31">
        <f t="shared" si="65"/>
        <v>0</v>
      </c>
      <c r="L133" s="31">
        <f t="shared" si="66"/>
        <v>0</v>
      </c>
      <c r="M133" s="31">
        <f t="shared" si="67"/>
        <v>0</v>
      </c>
      <c r="N133" s="31">
        <f t="shared" ref="N133:N196" si="82">IF(P134&lt;=$F$18,0,)</f>
        <v>0</v>
      </c>
      <c r="O133" s="32">
        <f t="shared" ref="O133:O196" si="83">((J133+K133)*0.475+L133+M133+N133)*44/12</f>
        <v>0</v>
      </c>
      <c r="P133" s="53">
        <v>128</v>
      </c>
      <c r="Q133" s="31">
        <f t="shared" si="62"/>
        <v>0</v>
      </c>
      <c r="R133" s="31">
        <f t="shared" si="68"/>
        <v>0</v>
      </c>
      <c r="S133" s="31">
        <f t="shared" si="69"/>
        <v>0</v>
      </c>
      <c r="T133" s="31">
        <f t="shared" ref="T133:T196" si="84">IF(S133=0,0,EXP(-1.0587+0.8836*LN(S133)+0.284))</f>
        <v>0</v>
      </c>
      <c r="U133" s="31">
        <f t="shared" si="63"/>
        <v>0</v>
      </c>
      <c r="V133" s="31">
        <f t="shared" ref="V133:V196" si="85">IF(P133&lt;=$F$18,IF(P133&lt;=30,P133*($F$16-$F$6)/30,$F$16-$F$6),)</f>
        <v>0</v>
      </c>
      <c r="W133" s="31">
        <v>0</v>
      </c>
      <c r="X133" s="31">
        <f t="shared" ref="X133:X196" si="86">((S133+T133)*0.475+U133+V133+W133)*44/12</f>
        <v>0</v>
      </c>
      <c r="Y133" s="36">
        <f t="shared" ref="Y133:Y196" si="87">IF(P133&lt;=$F$18,X133-O133,)</f>
        <v>0</v>
      </c>
      <c r="AA133" s="69">
        <v>128</v>
      </c>
      <c r="AB133" s="31">
        <f t="shared" ref="AB133:AB196" si="88">IF(AA133&lt;=$F$18,IFERROR(VLOOKUP($AA133,$B$82:$G$94,2,FALSE),0),)</f>
        <v>0</v>
      </c>
      <c r="AC133" s="203">
        <f t="shared" si="79"/>
        <v>0</v>
      </c>
      <c r="AD133" s="99">
        <f t="shared" ref="AD133:AD196" si="89">IF(AA133&lt;=$F$18,IFERROR(VLOOKUP($AA133,$B$82:$G$94,4,FALSE),0),)</f>
        <v>0</v>
      </c>
      <c r="AE133" s="99">
        <f t="shared" ref="AE133:AE196" si="90">IF(AA133&lt;=$F$18,IFERROR(VLOOKUP($AA133,$B$82:$G$94,5,FALSE),0),)</f>
        <v>0</v>
      </c>
      <c r="AF133" s="188">
        <f t="shared" si="75"/>
        <v>0</v>
      </c>
      <c r="AG133" s="188">
        <f t="shared" si="76"/>
        <v>0</v>
      </c>
      <c r="AH133" s="188">
        <f t="shared" si="77"/>
        <v>0</v>
      </c>
      <c r="AI133" s="193">
        <f t="shared" si="78"/>
        <v>0</v>
      </c>
      <c r="AK133" s="69">
        <v>128</v>
      </c>
      <c r="AL133" s="31">
        <f t="shared" ref="AL133:AL196" si="91">IF(AK133&lt;=$F$18,IFERROR(VLOOKUP($AA133,$B$82:$G$94,2,FALSE),0),)</f>
        <v>0</v>
      </c>
      <c r="AM133" s="31">
        <f t="shared" ref="AM133:AM196" si="92">IF(AK133&lt;=$F$18,IFERROR(VLOOKUP($AA133,$B$82:$G$94,3,FALSE),0),)</f>
        <v>0</v>
      </c>
      <c r="AN133" s="31">
        <f t="shared" ref="AN133:AN196" si="93">IF(AK133&lt;=$F$18,IFERROR(VLOOKUP($AA133,$B$82:$G$94,4,FALSE),0),)</f>
        <v>0</v>
      </c>
      <c r="AO133" s="31">
        <f t="shared" ref="AO133:AO196" si="94">IF(AK133&lt;=$F$18,IFERROR(VLOOKUP($AA133,$B$82:$G$94,5,FALSE),0),)</f>
        <v>0</v>
      </c>
      <c r="AP133" s="31">
        <f t="shared" ref="AP133:AP196" si="95">IF(AK133&lt;=$F$18,IFERROR(VLOOKUP($AA133,$B$82:$G$94,6,FALSE),0),)</f>
        <v>0</v>
      </c>
      <c r="AQ133" s="188">
        <f t="shared" si="81"/>
        <v>0</v>
      </c>
      <c r="AR133" s="188">
        <f t="shared" si="81"/>
        <v>0</v>
      </c>
      <c r="AS133" s="188">
        <f t="shared" si="81"/>
        <v>0</v>
      </c>
      <c r="AT133" s="188">
        <f t="shared" si="80"/>
        <v>0</v>
      </c>
      <c r="AU133" s="31"/>
      <c r="AV133" s="31"/>
      <c r="AW133" s="31"/>
      <c r="AX133" s="31"/>
      <c r="AY133" s="74"/>
    </row>
    <row r="134" spans="3:51" x14ac:dyDescent="0.3">
      <c r="C134" s="172" t="s">
        <v>9</v>
      </c>
      <c r="D134" s="4">
        <v>0.42</v>
      </c>
      <c r="E134" s="184" t="s">
        <v>194</v>
      </c>
      <c r="I134" s="53">
        <v>129</v>
      </c>
      <c r="J134" s="31">
        <f t="shared" si="64"/>
        <v>0</v>
      </c>
      <c r="K134" s="31">
        <f t="shared" si="65"/>
        <v>0</v>
      </c>
      <c r="L134" s="31">
        <f t="shared" si="66"/>
        <v>0</v>
      </c>
      <c r="M134" s="31">
        <f t="shared" si="67"/>
        <v>0</v>
      </c>
      <c r="N134" s="31">
        <f t="shared" si="82"/>
        <v>0</v>
      </c>
      <c r="O134" s="32">
        <f t="shared" si="83"/>
        <v>0</v>
      </c>
      <c r="P134" s="53">
        <v>129</v>
      </c>
      <c r="Q134" s="31">
        <f t="shared" ref="Q134:Q197" si="96">IF(P134&lt;=$F$18,LOOKUP(P134-1,$B$25:$B$78,$G$25:$G$78),)</f>
        <v>0</v>
      </c>
      <c r="R134" s="31">
        <f t="shared" si="68"/>
        <v>0</v>
      </c>
      <c r="S134" s="31">
        <f t="shared" si="69"/>
        <v>0</v>
      </c>
      <c r="T134" s="31">
        <f t="shared" si="84"/>
        <v>0</v>
      </c>
      <c r="U134" s="31">
        <f t="shared" ref="U134:U197" si="97">IF(P134&lt;=$F$18,$F$5+($F$15-$F$5)*(1-EXP(-0.0175*P134)),)</f>
        <v>0</v>
      </c>
      <c r="V134" s="31">
        <f t="shared" si="85"/>
        <v>0</v>
      </c>
      <c r="W134" s="31">
        <v>0</v>
      </c>
      <c r="X134" s="31">
        <f t="shared" si="86"/>
        <v>0</v>
      </c>
      <c r="Y134" s="36">
        <f t="shared" si="87"/>
        <v>0</v>
      </c>
      <c r="AA134" s="69">
        <v>129</v>
      </c>
      <c r="AB134" s="31">
        <f t="shared" si="88"/>
        <v>0</v>
      </c>
      <c r="AC134" s="203">
        <f t="shared" si="79"/>
        <v>0</v>
      </c>
      <c r="AD134" s="99">
        <f t="shared" si="89"/>
        <v>0</v>
      </c>
      <c r="AE134" s="99">
        <f t="shared" si="90"/>
        <v>0</v>
      </c>
      <c r="AF134" s="188">
        <f t="shared" si="75"/>
        <v>0</v>
      </c>
      <c r="AG134" s="188">
        <f t="shared" si="76"/>
        <v>0</v>
      </c>
      <c r="AH134" s="188">
        <f t="shared" si="77"/>
        <v>0</v>
      </c>
      <c r="AI134" s="193">
        <f t="shared" si="78"/>
        <v>0</v>
      </c>
      <c r="AK134" s="69">
        <v>129</v>
      </c>
      <c r="AL134" s="31">
        <f t="shared" si="91"/>
        <v>0</v>
      </c>
      <c r="AM134" s="31">
        <f t="shared" si="92"/>
        <v>0</v>
      </c>
      <c r="AN134" s="31">
        <f t="shared" si="93"/>
        <v>0</v>
      </c>
      <c r="AO134" s="31">
        <f t="shared" si="94"/>
        <v>0</v>
      </c>
      <c r="AP134" s="31">
        <f t="shared" si="95"/>
        <v>0</v>
      </c>
      <c r="AQ134" s="188">
        <f t="shared" si="81"/>
        <v>0</v>
      </c>
      <c r="AR134" s="188">
        <f t="shared" si="81"/>
        <v>0</v>
      </c>
      <c r="AS134" s="188">
        <f t="shared" si="81"/>
        <v>0</v>
      </c>
      <c r="AT134" s="188">
        <f t="shared" si="80"/>
        <v>0</v>
      </c>
      <c r="AU134" s="31"/>
      <c r="AV134" s="31"/>
      <c r="AW134" s="31"/>
      <c r="AX134" s="31"/>
      <c r="AY134" s="74"/>
    </row>
    <row r="135" spans="3:51" x14ac:dyDescent="0.3">
      <c r="C135" s="172" t="s">
        <v>10</v>
      </c>
      <c r="D135" s="4">
        <v>0.52</v>
      </c>
      <c r="E135" s="184" t="s">
        <v>194</v>
      </c>
      <c r="I135" s="53">
        <v>130</v>
      </c>
      <c r="J135" s="31">
        <f t="shared" ref="J135:J198" si="98">IF($I135&lt;=$F$10,$F$11*$F$13+J134,)</f>
        <v>0</v>
      </c>
      <c r="K135" s="31">
        <f t="shared" ref="K135:K198" si="99">IF(J135=0,0,EXP(-1.0587+0.8836*LN(J135)+0.284))</f>
        <v>0</v>
      </c>
      <c r="L135" s="31">
        <f t="shared" ref="L135:L198" si="100">IF(I135&lt;=$F$10,$F$5+($F$8-$F$5)*(1-EXP(-0.0175*I135)),)</f>
        <v>0</v>
      </c>
      <c r="M135" s="31">
        <f t="shared" ref="M135:M198" si="101">IF(I135&lt;=$F$10,IF(I135&lt;=30,I135*($F$9-$F$6)/30,$F$9-$F$6),)</f>
        <v>0</v>
      </c>
      <c r="N135" s="31">
        <f t="shared" si="82"/>
        <v>0</v>
      </c>
      <c r="O135" s="32">
        <f t="shared" si="83"/>
        <v>0</v>
      </c>
      <c r="P135" s="53">
        <v>130</v>
      </c>
      <c r="Q135" s="31">
        <f t="shared" si="96"/>
        <v>0</v>
      </c>
      <c r="R135" s="31">
        <f t="shared" ref="R135:R198" si="102">IF(P135&lt;=$F$18,Q135+R134,)</f>
        <v>0</v>
      </c>
      <c r="S135" s="31">
        <f t="shared" ref="S135:S198" si="103">$F$19*R135</f>
        <v>0</v>
      </c>
      <c r="T135" s="31">
        <f t="shared" si="84"/>
        <v>0</v>
      </c>
      <c r="U135" s="31">
        <f t="shared" si="97"/>
        <v>0</v>
      </c>
      <c r="V135" s="31">
        <f t="shared" si="85"/>
        <v>0</v>
      </c>
      <c r="W135" s="31">
        <v>0</v>
      </c>
      <c r="X135" s="31">
        <f t="shared" si="86"/>
        <v>0</v>
      </c>
      <c r="Y135" s="36">
        <f t="shared" si="87"/>
        <v>0</v>
      </c>
      <c r="AA135" s="69">
        <v>130</v>
      </c>
      <c r="AB135" s="31">
        <f t="shared" si="88"/>
        <v>0</v>
      </c>
      <c r="AC135" s="203">
        <f t="shared" si="79"/>
        <v>0</v>
      </c>
      <c r="AD135" s="99">
        <f t="shared" si="89"/>
        <v>0</v>
      </c>
      <c r="AE135" s="99">
        <f t="shared" si="90"/>
        <v>0</v>
      </c>
      <c r="AF135" s="188">
        <f t="shared" si="75"/>
        <v>0</v>
      </c>
      <c r="AG135" s="188">
        <f t="shared" si="76"/>
        <v>0</v>
      </c>
      <c r="AH135" s="188">
        <f t="shared" si="77"/>
        <v>0</v>
      </c>
      <c r="AI135" s="193">
        <f t="shared" si="78"/>
        <v>0</v>
      </c>
      <c r="AK135" s="69">
        <v>130</v>
      </c>
      <c r="AL135" s="31">
        <f t="shared" si="91"/>
        <v>0</v>
      </c>
      <c r="AM135" s="31">
        <f t="shared" si="92"/>
        <v>0</v>
      </c>
      <c r="AN135" s="31">
        <f t="shared" si="93"/>
        <v>0</v>
      </c>
      <c r="AO135" s="31">
        <f t="shared" si="94"/>
        <v>0</v>
      </c>
      <c r="AP135" s="31">
        <f t="shared" si="95"/>
        <v>0</v>
      </c>
      <c r="AQ135" s="188">
        <f t="shared" si="81"/>
        <v>0</v>
      </c>
      <c r="AR135" s="188">
        <f t="shared" si="81"/>
        <v>0</v>
      </c>
      <c r="AS135" s="188">
        <f t="shared" si="81"/>
        <v>0</v>
      </c>
      <c r="AT135" s="188">
        <f t="shared" si="80"/>
        <v>0</v>
      </c>
      <c r="AU135" s="31"/>
      <c r="AV135" s="31"/>
      <c r="AW135" s="31"/>
      <c r="AX135" s="31"/>
      <c r="AY135" s="74"/>
    </row>
    <row r="136" spans="3:51" x14ac:dyDescent="0.3">
      <c r="C136" s="172" t="s">
        <v>11</v>
      </c>
      <c r="D136" s="4">
        <v>0.36</v>
      </c>
      <c r="E136" s="184" t="s">
        <v>195</v>
      </c>
      <c r="I136" s="53">
        <v>131</v>
      </c>
      <c r="J136" s="31">
        <f t="shared" si="98"/>
        <v>0</v>
      </c>
      <c r="K136" s="31">
        <f t="shared" si="99"/>
        <v>0</v>
      </c>
      <c r="L136" s="31">
        <f t="shared" si="100"/>
        <v>0</v>
      </c>
      <c r="M136" s="31">
        <f t="shared" si="101"/>
        <v>0</v>
      </c>
      <c r="N136" s="31">
        <f t="shared" si="82"/>
        <v>0</v>
      </c>
      <c r="O136" s="32">
        <f t="shared" si="83"/>
        <v>0</v>
      </c>
      <c r="P136" s="53">
        <v>131</v>
      </c>
      <c r="Q136" s="31">
        <f t="shared" si="96"/>
        <v>0</v>
      </c>
      <c r="R136" s="31">
        <f t="shared" si="102"/>
        <v>0</v>
      </c>
      <c r="S136" s="31">
        <f t="shared" si="103"/>
        <v>0</v>
      </c>
      <c r="T136" s="31">
        <f t="shared" si="84"/>
        <v>0</v>
      </c>
      <c r="U136" s="31">
        <f t="shared" si="97"/>
        <v>0</v>
      </c>
      <c r="V136" s="31">
        <f t="shared" si="85"/>
        <v>0</v>
      </c>
      <c r="W136" s="31">
        <v>0</v>
      </c>
      <c r="X136" s="31">
        <f t="shared" si="86"/>
        <v>0</v>
      </c>
      <c r="Y136" s="36">
        <f t="shared" si="87"/>
        <v>0</v>
      </c>
      <c r="AA136" s="69">
        <v>131</v>
      </c>
      <c r="AB136" s="31">
        <f t="shared" si="88"/>
        <v>0</v>
      </c>
      <c r="AC136" s="203">
        <f t="shared" si="79"/>
        <v>0</v>
      </c>
      <c r="AD136" s="99">
        <f t="shared" si="89"/>
        <v>0</v>
      </c>
      <c r="AE136" s="99">
        <f t="shared" si="90"/>
        <v>0</v>
      </c>
      <c r="AF136" s="188">
        <f t="shared" si="75"/>
        <v>0</v>
      </c>
      <c r="AG136" s="188">
        <f t="shared" si="76"/>
        <v>0</v>
      </c>
      <c r="AH136" s="188">
        <f t="shared" si="77"/>
        <v>0</v>
      </c>
      <c r="AI136" s="193">
        <f t="shared" si="78"/>
        <v>0</v>
      </c>
      <c r="AK136" s="69">
        <v>131</v>
      </c>
      <c r="AL136" s="31">
        <f t="shared" si="91"/>
        <v>0</v>
      </c>
      <c r="AM136" s="31">
        <f t="shared" si="92"/>
        <v>0</v>
      </c>
      <c r="AN136" s="31">
        <f t="shared" si="93"/>
        <v>0</v>
      </c>
      <c r="AO136" s="31">
        <f t="shared" si="94"/>
        <v>0</v>
      </c>
      <c r="AP136" s="31">
        <f t="shared" si="95"/>
        <v>0</v>
      </c>
      <c r="AQ136" s="188">
        <f t="shared" si="81"/>
        <v>0</v>
      </c>
      <c r="AR136" s="188">
        <f t="shared" si="81"/>
        <v>0</v>
      </c>
      <c r="AS136" s="188">
        <f t="shared" si="81"/>
        <v>0</v>
      </c>
      <c r="AT136" s="188">
        <f t="shared" si="80"/>
        <v>0</v>
      </c>
      <c r="AU136" s="31"/>
      <c r="AV136" s="31"/>
      <c r="AW136" s="31"/>
      <c r="AX136" s="31"/>
      <c r="AY136" s="74"/>
    </row>
    <row r="137" spans="3:51" x14ac:dyDescent="0.3">
      <c r="C137" s="172" t="s">
        <v>12</v>
      </c>
      <c r="D137" s="4">
        <v>0.61</v>
      </c>
      <c r="E137" s="184" t="s">
        <v>194</v>
      </c>
      <c r="I137" s="53">
        <v>132</v>
      </c>
      <c r="J137" s="31">
        <f t="shared" si="98"/>
        <v>0</v>
      </c>
      <c r="K137" s="31">
        <f t="shared" si="99"/>
        <v>0</v>
      </c>
      <c r="L137" s="31">
        <f t="shared" si="100"/>
        <v>0</v>
      </c>
      <c r="M137" s="31">
        <f t="shared" si="101"/>
        <v>0</v>
      </c>
      <c r="N137" s="31">
        <f t="shared" si="82"/>
        <v>0</v>
      </c>
      <c r="O137" s="32">
        <f t="shared" si="83"/>
        <v>0</v>
      </c>
      <c r="P137" s="53">
        <v>132</v>
      </c>
      <c r="Q137" s="31">
        <f t="shared" si="96"/>
        <v>0</v>
      </c>
      <c r="R137" s="31">
        <f t="shared" si="102"/>
        <v>0</v>
      </c>
      <c r="S137" s="31">
        <f t="shared" si="103"/>
        <v>0</v>
      </c>
      <c r="T137" s="31">
        <f t="shared" si="84"/>
        <v>0</v>
      </c>
      <c r="U137" s="31">
        <f t="shared" si="97"/>
        <v>0</v>
      </c>
      <c r="V137" s="31">
        <f t="shared" si="85"/>
        <v>0</v>
      </c>
      <c r="W137" s="31">
        <v>0</v>
      </c>
      <c r="X137" s="31">
        <f t="shared" si="86"/>
        <v>0</v>
      </c>
      <c r="Y137" s="36">
        <f t="shared" si="87"/>
        <v>0</v>
      </c>
      <c r="AA137" s="69">
        <v>132</v>
      </c>
      <c r="AB137" s="31">
        <f t="shared" si="88"/>
        <v>0</v>
      </c>
      <c r="AC137" s="203">
        <f t="shared" si="79"/>
        <v>0</v>
      </c>
      <c r="AD137" s="99">
        <f t="shared" si="89"/>
        <v>0</v>
      </c>
      <c r="AE137" s="99">
        <f t="shared" si="90"/>
        <v>0</v>
      </c>
      <c r="AF137" s="188">
        <f t="shared" si="75"/>
        <v>0</v>
      </c>
      <c r="AG137" s="188">
        <f t="shared" si="76"/>
        <v>0</v>
      </c>
      <c r="AH137" s="188">
        <f t="shared" si="77"/>
        <v>0</v>
      </c>
      <c r="AI137" s="193">
        <f t="shared" si="78"/>
        <v>0</v>
      </c>
      <c r="AK137" s="69">
        <v>132</v>
      </c>
      <c r="AL137" s="31">
        <f t="shared" si="91"/>
        <v>0</v>
      </c>
      <c r="AM137" s="31">
        <f t="shared" si="92"/>
        <v>0</v>
      </c>
      <c r="AN137" s="31">
        <f t="shared" si="93"/>
        <v>0</v>
      </c>
      <c r="AO137" s="31">
        <f t="shared" si="94"/>
        <v>0</v>
      </c>
      <c r="AP137" s="31">
        <f t="shared" si="95"/>
        <v>0</v>
      </c>
      <c r="AQ137" s="188">
        <f t="shared" si="81"/>
        <v>0</v>
      </c>
      <c r="AR137" s="188">
        <f t="shared" si="81"/>
        <v>0</v>
      </c>
      <c r="AS137" s="188">
        <f t="shared" si="81"/>
        <v>0</v>
      </c>
      <c r="AT137" s="188">
        <f t="shared" si="80"/>
        <v>0</v>
      </c>
      <c r="AU137" s="31"/>
      <c r="AV137" s="31"/>
      <c r="AW137" s="31"/>
      <c r="AX137" s="31"/>
      <c r="AY137" s="74"/>
    </row>
    <row r="138" spans="3:51" x14ac:dyDescent="0.3">
      <c r="C138" s="172" t="s">
        <v>13</v>
      </c>
      <c r="D138" s="4">
        <v>0.66</v>
      </c>
      <c r="E138" s="184" t="s">
        <v>194</v>
      </c>
      <c r="I138" s="53">
        <v>133</v>
      </c>
      <c r="J138" s="31">
        <f t="shared" si="98"/>
        <v>0</v>
      </c>
      <c r="K138" s="31">
        <f t="shared" si="99"/>
        <v>0</v>
      </c>
      <c r="L138" s="31">
        <f t="shared" si="100"/>
        <v>0</v>
      </c>
      <c r="M138" s="31">
        <f t="shared" si="101"/>
        <v>0</v>
      </c>
      <c r="N138" s="31">
        <f t="shared" si="82"/>
        <v>0</v>
      </c>
      <c r="O138" s="32">
        <f t="shared" si="83"/>
        <v>0</v>
      </c>
      <c r="P138" s="53">
        <v>133</v>
      </c>
      <c r="Q138" s="31">
        <f t="shared" si="96"/>
        <v>0</v>
      </c>
      <c r="R138" s="31">
        <f t="shared" si="102"/>
        <v>0</v>
      </c>
      <c r="S138" s="31">
        <f t="shared" si="103"/>
        <v>0</v>
      </c>
      <c r="T138" s="31">
        <f t="shared" si="84"/>
        <v>0</v>
      </c>
      <c r="U138" s="31">
        <f t="shared" si="97"/>
        <v>0</v>
      </c>
      <c r="V138" s="31">
        <f t="shared" si="85"/>
        <v>0</v>
      </c>
      <c r="W138" s="31">
        <v>0</v>
      </c>
      <c r="X138" s="31">
        <f t="shared" si="86"/>
        <v>0</v>
      </c>
      <c r="Y138" s="36">
        <f t="shared" si="87"/>
        <v>0</v>
      </c>
      <c r="AA138" s="69">
        <v>133</v>
      </c>
      <c r="AB138" s="31">
        <f t="shared" si="88"/>
        <v>0</v>
      </c>
      <c r="AC138" s="203">
        <f t="shared" si="79"/>
        <v>0</v>
      </c>
      <c r="AD138" s="99">
        <f t="shared" si="89"/>
        <v>0</v>
      </c>
      <c r="AE138" s="99">
        <f t="shared" si="90"/>
        <v>0</v>
      </c>
      <c r="AF138" s="188">
        <f t="shared" si="75"/>
        <v>0</v>
      </c>
      <c r="AG138" s="188">
        <f t="shared" si="76"/>
        <v>0</v>
      </c>
      <c r="AH138" s="188">
        <f t="shared" si="77"/>
        <v>0</v>
      </c>
      <c r="AI138" s="193">
        <f t="shared" si="78"/>
        <v>0</v>
      </c>
      <c r="AK138" s="69">
        <v>133</v>
      </c>
      <c r="AL138" s="31">
        <f t="shared" si="91"/>
        <v>0</v>
      </c>
      <c r="AM138" s="31">
        <f t="shared" si="92"/>
        <v>0</v>
      </c>
      <c r="AN138" s="31">
        <f t="shared" si="93"/>
        <v>0</v>
      </c>
      <c r="AO138" s="31">
        <f t="shared" si="94"/>
        <v>0</v>
      </c>
      <c r="AP138" s="31">
        <f t="shared" si="95"/>
        <v>0</v>
      </c>
      <c r="AQ138" s="188">
        <f t="shared" si="81"/>
        <v>0</v>
      </c>
      <c r="AR138" s="188">
        <f t="shared" si="81"/>
        <v>0</v>
      </c>
      <c r="AS138" s="188">
        <f t="shared" si="81"/>
        <v>0</v>
      </c>
      <c r="AT138" s="188">
        <f t="shared" si="80"/>
        <v>0</v>
      </c>
      <c r="AU138" s="31"/>
      <c r="AV138" s="31"/>
      <c r="AW138" s="31"/>
      <c r="AX138" s="31"/>
      <c r="AY138" s="74"/>
    </row>
    <row r="139" spans="3:51" x14ac:dyDescent="0.3">
      <c r="C139" s="173" t="s">
        <v>14</v>
      </c>
      <c r="D139" s="131">
        <v>0.47</v>
      </c>
      <c r="E139" s="184" t="s">
        <v>194</v>
      </c>
      <c r="I139" s="53">
        <v>134</v>
      </c>
      <c r="J139" s="31">
        <f t="shared" si="98"/>
        <v>0</v>
      </c>
      <c r="K139" s="31">
        <f t="shared" si="99"/>
        <v>0</v>
      </c>
      <c r="L139" s="31">
        <f t="shared" si="100"/>
        <v>0</v>
      </c>
      <c r="M139" s="31">
        <f t="shared" si="101"/>
        <v>0</v>
      </c>
      <c r="N139" s="31">
        <f t="shared" si="82"/>
        <v>0</v>
      </c>
      <c r="O139" s="32">
        <f t="shared" si="83"/>
        <v>0</v>
      </c>
      <c r="P139" s="53">
        <v>134</v>
      </c>
      <c r="Q139" s="31">
        <f t="shared" si="96"/>
        <v>0</v>
      </c>
      <c r="R139" s="31">
        <f t="shared" si="102"/>
        <v>0</v>
      </c>
      <c r="S139" s="31">
        <f t="shared" si="103"/>
        <v>0</v>
      </c>
      <c r="T139" s="31">
        <f t="shared" si="84"/>
        <v>0</v>
      </c>
      <c r="U139" s="31">
        <f t="shared" si="97"/>
        <v>0</v>
      </c>
      <c r="V139" s="31">
        <f t="shared" si="85"/>
        <v>0</v>
      </c>
      <c r="W139" s="31">
        <v>0</v>
      </c>
      <c r="X139" s="31">
        <f t="shared" si="86"/>
        <v>0</v>
      </c>
      <c r="Y139" s="36">
        <f t="shared" si="87"/>
        <v>0</v>
      </c>
      <c r="AA139" s="69">
        <v>134</v>
      </c>
      <c r="AB139" s="31">
        <f t="shared" si="88"/>
        <v>0</v>
      </c>
      <c r="AC139" s="203">
        <f t="shared" si="79"/>
        <v>0</v>
      </c>
      <c r="AD139" s="99">
        <f t="shared" si="89"/>
        <v>0</v>
      </c>
      <c r="AE139" s="99">
        <f t="shared" si="90"/>
        <v>0</v>
      </c>
      <c r="AF139" s="188">
        <f t="shared" si="75"/>
        <v>0</v>
      </c>
      <c r="AG139" s="188">
        <f t="shared" si="76"/>
        <v>0</v>
      </c>
      <c r="AH139" s="188">
        <f t="shared" si="77"/>
        <v>0</v>
      </c>
      <c r="AI139" s="193">
        <f t="shared" si="78"/>
        <v>0</v>
      </c>
      <c r="AK139" s="69">
        <v>134</v>
      </c>
      <c r="AL139" s="31">
        <f t="shared" si="91"/>
        <v>0</v>
      </c>
      <c r="AM139" s="31">
        <f t="shared" si="92"/>
        <v>0</v>
      </c>
      <c r="AN139" s="31">
        <f t="shared" si="93"/>
        <v>0</v>
      </c>
      <c r="AO139" s="31">
        <f t="shared" si="94"/>
        <v>0</v>
      </c>
      <c r="AP139" s="31">
        <f t="shared" si="95"/>
        <v>0</v>
      </c>
      <c r="AQ139" s="188">
        <f t="shared" si="81"/>
        <v>0</v>
      </c>
      <c r="AR139" s="188">
        <f t="shared" si="81"/>
        <v>0</v>
      </c>
      <c r="AS139" s="188">
        <f t="shared" si="81"/>
        <v>0</v>
      </c>
      <c r="AT139" s="188">
        <f t="shared" si="80"/>
        <v>0</v>
      </c>
      <c r="AU139" s="31"/>
      <c r="AV139" s="31"/>
      <c r="AW139" s="31"/>
      <c r="AX139" s="31"/>
      <c r="AY139" s="74"/>
    </row>
    <row r="140" spans="3:51" x14ac:dyDescent="0.3">
      <c r="C140" s="172" t="s">
        <v>15</v>
      </c>
      <c r="D140" s="4">
        <v>0.67</v>
      </c>
      <c r="E140" s="184" t="s">
        <v>194</v>
      </c>
      <c r="I140" s="53">
        <v>135</v>
      </c>
      <c r="J140" s="31">
        <f t="shared" si="98"/>
        <v>0</v>
      </c>
      <c r="K140" s="31">
        <f t="shared" si="99"/>
        <v>0</v>
      </c>
      <c r="L140" s="31">
        <f t="shared" si="100"/>
        <v>0</v>
      </c>
      <c r="M140" s="31">
        <f t="shared" si="101"/>
        <v>0</v>
      </c>
      <c r="N140" s="31">
        <f t="shared" si="82"/>
        <v>0</v>
      </c>
      <c r="O140" s="32">
        <f t="shared" si="83"/>
        <v>0</v>
      </c>
      <c r="P140" s="53">
        <v>135</v>
      </c>
      <c r="Q140" s="31">
        <f t="shared" si="96"/>
        <v>0</v>
      </c>
      <c r="R140" s="31">
        <f t="shared" si="102"/>
        <v>0</v>
      </c>
      <c r="S140" s="31">
        <f t="shared" si="103"/>
        <v>0</v>
      </c>
      <c r="T140" s="31">
        <f t="shared" si="84"/>
        <v>0</v>
      </c>
      <c r="U140" s="31">
        <f t="shared" si="97"/>
        <v>0</v>
      </c>
      <c r="V140" s="31">
        <f t="shared" si="85"/>
        <v>0</v>
      </c>
      <c r="W140" s="31">
        <v>0</v>
      </c>
      <c r="X140" s="31">
        <f t="shared" si="86"/>
        <v>0</v>
      </c>
      <c r="Y140" s="36">
        <f t="shared" si="87"/>
        <v>0</v>
      </c>
      <c r="AA140" s="69">
        <v>135</v>
      </c>
      <c r="AB140" s="31">
        <f t="shared" si="88"/>
        <v>0</v>
      </c>
      <c r="AC140" s="203">
        <f t="shared" si="79"/>
        <v>0</v>
      </c>
      <c r="AD140" s="99">
        <f t="shared" si="89"/>
        <v>0</v>
      </c>
      <c r="AE140" s="99">
        <f t="shared" si="90"/>
        <v>0</v>
      </c>
      <c r="AF140" s="188">
        <f t="shared" si="75"/>
        <v>0</v>
      </c>
      <c r="AG140" s="188">
        <f t="shared" si="76"/>
        <v>0</v>
      </c>
      <c r="AH140" s="188">
        <f t="shared" si="77"/>
        <v>0</v>
      </c>
      <c r="AI140" s="193">
        <f t="shared" si="78"/>
        <v>0</v>
      </c>
      <c r="AK140" s="69">
        <v>135</v>
      </c>
      <c r="AL140" s="31">
        <f t="shared" si="91"/>
        <v>0</v>
      </c>
      <c r="AM140" s="31">
        <f t="shared" si="92"/>
        <v>0</v>
      </c>
      <c r="AN140" s="31">
        <f t="shared" si="93"/>
        <v>0</v>
      </c>
      <c r="AO140" s="31">
        <f t="shared" si="94"/>
        <v>0</v>
      </c>
      <c r="AP140" s="31">
        <f t="shared" si="95"/>
        <v>0</v>
      </c>
      <c r="AQ140" s="188">
        <f t="shared" si="81"/>
        <v>0</v>
      </c>
      <c r="AR140" s="188">
        <f t="shared" si="81"/>
        <v>0</v>
      </c>
      <c r="AS140" s="188">
        <f t="shared" si="81"/>
        <v>0</v>
      </c>
      <c r="AT140" s="188">
        <f t="shared" si="80"/>
        <v>0</v>
      </c>
      <c r="AU140" s="31"/>
      <c r="AV140" s="31"/>
      <c r="AW140" s="31"/>
      <c r="AX140" s="31"/>
      <c r="AY140" s="74"/>
    </row>
    <row r="141" spans="3:51" x14ac:dyDescent="0.3">
      <c r="C141" s="172" t="s">
        <v>16</v>
      </c>
      <c r="D141" s="4">
        <v>0.7</v>
      </c>
      <c r="E141" s="184" t="s">
        <v>194</v>
      </c>
      <c r="I141" s="53">
        <v>136</v>
      </c>
      <c r="J141" s="31">
        <f t="shared" si="98"/>
        <v>0</v>
      </c>
      <c r="K141" s="31">
        <f t="shared" si="99"/>
        <v>0</v>
      </c>
      <c r="L141" s="31">
        <f t="shared" si="100"/>
        <v>0</v>
      </c>
      <c r="M141" s="31">
        <f t="shared" si="101"/>
        <v>0</v>
      </c>
      <c r="N141" s="31">
        <f t="shared" si="82"/>
        <v>0</v>
      </c>
      <c r="O141" s="32">
        <f t="shared" si="83"/>
        <v>0</v>
      </c>
      <c r="P141" s="53">
        <v>136</v>
      </c>
      <c r="Q141" s="31">
        <f t="shared" si="96"/>
        <v>0</v>
      </c>
      <c r="R141" s="31">
        <f t="shared" si="102"/>
        <v>0</v>
      </c>
      <c r="S141" s="31">
        <f t="shared" si="103"/>
        <v>0</v>
      </c>
      <c r="T141" s="31">
        <f t="shared" si="84"/>
        <v>0</v>
      </c>
      <c r="U141" s="31">
        <f t="shared" si="97"/>
        <v>0</v>
      </c>
      <c r="V141" s="31">
        <f t="shared" si="85"/>
        <v>0</v>
      </c>
      <c r="W141" s="31">
        <v>0</v>
      </c>
      <c r="X141" s="31">
        <f t="shared" si="86"/>
        <v>0</v>
      </c>
      <c r="Y141" s="36">
        <f t="shared" si="87"/>
        <v>0</v>
      </c>
      <c r="AA141" s="69">
        <v>136</v>
      </c>
      <c r="AB141" s="31">
        <f t="shared" si="88"/>
        <v>0</v>
      </c>
      <c r="AC141" s="203">
        <f t="shared" si="79"/>
        <v>0</v>
      </c>
      <c r="AD141" s="99">
        <f t="shared" si="89"/>
        <v>0</v>
      </c>
      <c r="AE141" s="99">
        <f t="shared" si="90"/>
        <v>0</v>
      </c>
      <c r="AF141" s="188">
        <f t="shared" si="75"/>
        <v>0</v>
      </c>
      <c r="AG141" s="188">
        <f t="shared" si="76"/>
        <v>0</v>
      </c>
      <c r="AH141" s="188">
        <f t="shared" si="77"/>
        <v>0</v>
      </c>
      <c r="AI141" s="193">
        <f t="shared" si="78"/>
        <v>0</v>
      </c>
      <c r="AK141" s="69">
        <v>136</v>
      </c>
      <c r="AL141" s="31">
        <f t="shared" si="91"/>
        <v>0</v>
      </c>
      <c r="AM141" s="31">
        <f t="shared" si="92"/>
        <v>0</v>
      </c>
      <c r="AN141" s="31">
        <f t="shared" si="93"/>
        <v>0</v>
      </c>
      <c r="AO141" s="31">
        <f t="shared" si="94"/>
        <v>0</v>
      </c>
      <c r="AP141" s="31">
        <f t="shared" si="95"/>
        <v>0</v>
      </c>
      <c r="AQ141" s="188">
        <f t="shared" si="81"/>
        <v>0</v>
      </c>
      <c r="AR141" s="188">
        <f t="shared" si="81"/>
        <v>0</v>
      </c>
      <c r="AS141" s="188">
        <f t="shared" si="81"/>
        <v>0</v>
      </c>
      <c r="AT141" s="188">
        <f t="shared" si="80"/>
        <v>0</v>
      </c>
      <c r="AU141" s="31"/>
      <c r="AV141" s="31"/>
      <c r="AW141" s="31"/>
      <c r="AX141" s="31"/>
      <c r="AY141" s="74"/>
    </row>
    <row r="142" spans="3:51" x14ac:dyDescent="0.3">
      <c r="C142" s="172" t="s">
        <v>17</v>
      </c>
      <c r="D142" s="4">
        <v>0.54</v>
      </c>
      <c r="E142" s="184" t="s">
        <v>194</v>
      </c>
      <c r="I142" s="53">
        <v>137</v>
      </c>
      <c r="J142" s="31">
        <f t="shared" si="98"/>
        <v>0</v>
      </c>
      <c r="K142" s="31">
        <f t="shared" si="99"/>
        <v>0</v>
      </c>
      <c r="L142" s="31">
        <f t="shared" si="100"/>
        <v>0</v>
      </c>
      <c r="M142" s="31">
        <f t="shared" si="101"/>
        <v>0</v>
      </c>
      <c r="N142" s="31">
        <f t="shared" si="82"/>
        <v>0</v>
      </c>
      <c r="O142" s="32">
        <f t="shared" si="83"/>
        <v>0</v>
      </c>
      <c r="P142" s="53">
        <v>137</v>
      </c>
      <c r="Q142" s="31">
        <f t="shared" si="96"/>
        <v>0</v>
      </c>
      <c r="R142" s="31">
        <f t="shared" si="102"/>
        <v>0</v>
      </c>
      <c r="S142" s="31">
        <f t="shared" si="103"/>
        <v>0</v>
      </c>
      <c r="T142" s="31">
        <f t="shared" si="84"/>
        <v>0</v>
      </c>
      <c r="U142" s="31">
        <f t="shared" si="97"/>
        <v>0</v>
      </c>
      <c r="V142" s="31">
        <f t="shared" si="85"/>
        <v>0</v>
      </c>
      <c r="W142" s="31">
        <v>0</v>
      </c>
      <c r="X142" s="31">
        <f t="shared" si="86"/>
        <v>0</v>
      </c>
      <c r="Y142" s="36">
        <f t="shared" si="87"/>
        <v>0</v>
      </c>
      <c r="AA142" s="69">
        <v>137</v>
      </c>
      <c r="AB142" s="31">
        <f t="shared" si="88"/>
        <v>0</v>
      </c>
      <c r="AC142" s="203">
        <f t="shared" si="79"/>
        <v>0</v>
      </c>
      <c r="AD142" s="99">
        <f t="shared" si="89"/>
        <v>0</v>
      </c>
      <c r="AE142" s="99">
        <f t="shared" si="90"/>
        <v>0</v>
      </c>
      <c r="AF142" s="188">
        <f t="shared" si="75"/>
        <v>0</v>
      </c>
      <c r="AG142" s="188">
        <f t="shared" si="76"/>
        <v>0</v>
      </c>
      <c r="AH142" s="188">
        <f t="shared" si="77"/>
        <v>0</v>
      </c>
      <c r="AI142" s="193">
        <f t="shared" si="78"/>
        <v>0</v>
      </c>
      <c r="AK142" s="69">
        <v>137</v>
      </c>
      <c r="AL142" s="31">
        <f t="shared" si="91"/>
        <v>0</v>
      </c>
      <c r="AM142" s="31">
        <f t="shared" si="92"/>
        <v>0</v>
      </c>
      <c r="AN142" s="31">
        <f t="shared" si="93"/>
        <v>0</v>
      </c>
      <c r="AO142" s="31">
        <f t="shared" si="94"/>
        <v>0</v>
      </c>
      <c r="AP142" s="31">
        <f t="shared" si="95"/>
        <v>0</v>
      </c>
      <c r="AQ142" s="188">
        <f t="shared" si="81"/>
        <v>0</v>
      </c>
      <c r="AR142" s="188">
        <f t="shared" si="81"/>
        <v>0</v>
      </c>
      <c r="AS142" s="188">
        <f t="shared" si="81"/>
        <v>0</v>
      </c>
      <c r="AT142" s="188">
        <f t="shared" si="80"/>
        <v>0</v>
      </c>
      <c r="AU142" s="31"/>
      <c r="AV142" s="31"/>
      <c r="AW142" s="31"/>
      <c r="AX142" s="31"/>
      <c r="AY142" s="74"/>
    </row>
    <row r="143" spans="3:51" x14ac:dyDescent="0.3">
      <c r="C143" s="172" t="s">
        <v>18</v>
      </c>
      <c r="D143" s="4">
        <v>0.65</v>
      </c>
      <c r="E143" s="184" t="s">
        <v>194</v>
      </c>
      <c r="I143" s="53">
        <v>138</v>
      </c>
      <c r="J143" s="31">
        <f t="shared" si="98"/>
        <v>0</v>
      </c>
      <c r="K143" s="31">
        <f t="shared" si="99"/>
        <v>0</v>
      </c>
      <c r="L143" s="31">
        <f t="shared" si="100"/>
        <v>0</v>
      </c>
      <c r="M143" s="31">
        <f t="shared" si="101"/>
        <v>0</v>
      </c>
      <c r="N143" s="31">
        <f t="shared" si="82"/>
        <v>0</v>
      </c>
      <c r="O143" s="32">
        <f t="shared" si="83"/>
        <v>0</v>
      </c>
      <c r="P143" s="53">
        <v>138</v>
      </c>
      <c r="Q143" s="31">
        <f t="shared" si="96"/>
        <v>0</v>
      </c>
      <c r="R143" s="31">
        <f t="shared" si="102"/>
        <v>0</v>
      </c>
      <c r="S143" s="31">
        <f t="shared" si="103"/>
        <v>0</v>
      </c>
      <c r="T143" s="31">
        <f t="shared" si="84"/>
        <v>0</v>
      </c>
      <c r="U143" s="31">
        <f t="shared" si="97"/>
        <v>0</v>
      </c>
      <c r="V143" s="31">
        <f t="shared" si="85"/>
        <v>0</v>
      </c>
      <c r="W143" s="31">
        <v>0</v>
      </c>
      <c r="X143" s="31">
        <f t="shared" si="86"/>
        <v>0</v>
      </c>
      <c r="Y143" s="36">
        <f t="shared" si="87"/>
        <v>0</v>
      </c>
      <c r="AA143" s="69">
        <v>138</v>
      </c>
      <c r="AB143" s="31">
        <f t="shared" si="88"/>
        <v>0</v>
      </c>
      <c r="AC143" s="203">
        <f t="shared" si="79"/>
        <v>0</v>
      </c>
      <c r="AD143" s="99">
        <f t="shared" si="89"/>
        <v>0</v>
      </c>
      <c r="AE143" s="99">
        <f t="shared" si="90"/>
        <v>0</v>
      </c>
      <c r="AF143" s="188">
        <f t="shared" si="75"/>
        <v>0</v>
      </c>
      <c r="AG143" s="188">
        <f t="shared" si="76"/>
        <v>0</v>
      </c>
      <c r="AH143" s="188">
        <f t="shared" si="77"/>
        <v>0</v>
      </c>
      <c r="AI143" s="193">
        <f t="shared" si="78"/>
        <v>0</v>
      </c>
      <c r="AK143" s="69">
        <v>138</v>
      </c>
      <c r="AL143" s="31">
        <f t="shared" si="91"/>
        <v>0</v>
      </c>
      <c r="AM143" s="31">
        <f t="shared" si="92"/>
        <v>0</v>
      </c>
      <c r="AN143" s="31">
        <f t="shared" si="93"/>
        <v>0</v>
      </c>
      <c r="AO143" s="31">
        <f t="shared" si="94"/>
        <v>0</v>
      </c>
      <c r="AP143" s="31">
        <f t="shared" si="95"/>
        <v>0</v>
      </c>
      <c r="AQ143" s="188">
        <f t="shared" si="81"/>
        <v>0</v>
      </c>
      <c r="AR143" s="188">
        <f t="shared" si="81"/>
        <v>0</v>
      </c>
      <c r="AS143" s="188">
        <f t="shared" si="81"/>
        <v>0</v>
      </c>
      <c r="AT143" s="188">
        <f t="shared" si="80"/>
        <v>0</v>
      </c>
      <c r="AU143" s="31"/>
      <c r="AV143" s="31"/>
      <c r="AW143" s="31"/>
      <c r="AX143" s="31"/>
      <c r="AY143" s="74"/>
    </row>
    <row r="144" spans="3:51" x14ac:dyDescent="0.3">
      <c r="C144" s="172" t="s">
        <v>19</v>
      </c>
      <c r="D144" s="4">
        <v>0.56000000000000005</v>
      </c>
      <c r="E144" s="184" t="s">
        <v>194</v>
      </c>
      <c r="I144" s="53">
        <v>139</v>
      </c>
      <c r="J144" s="31">
        <f t="shared" si="98"/>
        <v>0</v>
      </c>
      <c r="K144" s="31">
        <f t="shared" si="99"/>
        <v>0</v>
      </c>
      <c r="L144" s="31">
        <f t="shared" si="100"/>
        <v>0</v>
      </c>
      <c r="M144" s="31">
        <f t="shared" si="101"/>
        <v>0</v>
      </c>
      <c r="N144" s="31">
        <f t="shared" si="82"/>
        <v>0</v>
      </c>
      <c r="O144" s="32">
        <f t="shared" si="83"/>
        <v>0</v>
      </c>
      <c r="P144" s="53">
        <v>139</v>
      </c>
      <c r="Q144" s="31">
        <f t="shared" si="96"/>
        <v>0</v>
      </c>
      <c r="R144" s="31">
        <f t="shared" si="102"/>
        <v>0</v>
      </c>
      <c r="S144" s="31">
        <f t="shared" si="103"/>
        <v>0</v>
      </c>
      <c r="T144" s="31">
        <f t="shared" si="84"/>
        <v>0</v>
      </c>
      <c r="U144" s="31">
        <f t="shared" si="97"/>
        <v>0</v>
      </c>
      <c r="V144" s="31">
        <f t="shared" si="85"/>
        <v>0</v>
      </c>
      <c r="W144" s="31">
        <v>0</v>
      </c>
      <c r="X144" s="31">
        <f t="shared" si="86"/>
        <v>0</v>
      </c>
      <c r="Y144" s="36">
        <f t="shared" si="87"/>
        <v>0</v>
      </c>
      <c r="AA144" s="69">
        <v>139</v>
      </c>
      <c r="AB144" s="31">
        <f t="shared" si="88"/>
        <v>0</v>
      </c>
      <c r="AC144" s="203">
        <f t="shared" si="79"/>
        <v>0</v>
      </c>
      <c r="AD144" s="99">
        <f t="shared" si="89"/>
        <v>0</v>
      </c>
      <c r="AE144" s="99">
        <f t="shared" si="90"/>
        <v>0</v>
      </c>
      <c r="AF144" s="188">
        <f t="shared" si="75"/>
        <v>0</v>
      </c>
      <c r="AG144" s="188">
        <f t="shared" si="76"/>
        <v>0</v>
      </c>
      <c r="AH144" s="188">
        <f t="shared" si="77"/>
        <v>0</v>
      </c>
      <c r="AI144" s="193">
        <f t="shared" si="78"/>
        <v>0</v>
      </c>
      <c r="AK144" s="69">
        <v>139</v>
      </c>
      <c r="AL144" s="31">
        <f t="shared" si="91"/>
        <v>0</v>
      </c>
      <c r="AM144" s="31">
        <f t="shared" si="92"/>
        <v>0</v>
      </c>
      <c r="AN144" s="31">
        <f t="shared" si="93"/>
        <v>0</v>
      </c>
      <c r="AO144" s="31">
        <f t="shared" si="94"/>
        <v>0</v>
      </c>
      <c r="AP144" s="31">
        <f t="shared" si="95"/>
        <v>0</v>
      </c>
      <c r="AQ144" s="188">
        <f t="shared" si="81"/>
        <v>0</v>
      </c>
      <c r="AR144" s="188">
        <f t="shared" si="81"/>
        <v>0</v>
      </c>
      <c r="AS144" s="188">
        <f t="shared" si="81"/>
        <v>0</v>
      </c>
      <c r="AT144" s="188">
        <f t="shared" si="80"/>
        <v>0</v>
      </c>
      <c r="AU144" s="31"/>
      <c r="AV144" s="31"/>
      <c r="AW144" s="31"/>
      <c r="AX144" s="31"/>
      <c r="AY144" s="74"/>
    </row>
    <row r="145" spans="3:51" x14ac:dyDescent="0.3">
      <c r="C145" s="172" t="s">
        <v>20</v>
      </c>
      <c r="D145" s="4">
        <v>0.57999999999999996</v>
      </c>
      <c r="E145" s="184" t="s">
        <v>194</v>
      </c>
      <c r="I145" s="53">
        <v>140</v>
      </c>
      <c r="J145" s="31">
        <f t="shared" si="98"/>
        <v>0</v>
      </c>
      <c r="K145" s="31">
        <f t="shared" si="99"/>
        <v>0</v>
      </c>
      <c r="L145" s="31">
        <f t="shared" si="100"/>
        <v>0</v>
      </c>
      <c r="M145" s="31">
        <f t="shared" si="101"/>
        <v>0</v>
      </c>
      <c r="N145" s="31">
        <f t="shared" si="82"/>
        <v>0</v>
      </c>
      <c r="O145" s="32">
        <f t="shared" si="83"/>
        <v>0</v>
      </c>
      <c r="P145" s="53">
        <v>140</v>
      </c>
      <c r="Q145" s="31">
        <f t="shared" si="96"/>
        <v>0</v>
      </c>
      <c r="R145" s="31">
        <f t="shared" si="102"/>
        <v>0</v>
      </c>
      <c r="S145" s="31">
        <f t="shared" si="103"/>
        <v>0</v>
      </c>
      <c r="T145" s="31">
        <f t="shared" si="84"/>
        <v>0</v>
      </c>
      <c r="U145" s="31">
        <f t="shared" si="97"/>
        <v>0</v>
      </c>
      <c r="V145" s="31">
        <f t="shared" si="85"/>
        <v>0</v>
      </c>
      <c r="W145" s="31">
        <v>0</v>
      </c>
      <c r="X145" s="31">
        <f t="shared" si="86"/>
        <v>0</v>
      </c>
      <c r="Y145" s="36">
        <f t="shared" si="87"/>
        <v>0</v>
      </c>
      <c r="AA145" s="69">
        <v>140</v>
      </c>
      <c r="AB145" s="31">
        <f t="shared" si="88"/>
        <v>0</v>
      </c>
      <c r="AC145" s="203">
        <f t="shared" si="79"/>
        <v>0</v>
      </c>
      <c r="AD145" s="99">
        <f t="shared" si="89"/>
        <v>0</v>
      </c>
      <c r="AE145" s="99">
        <f t="shared" si="90"/>
        <v>0</v>
      </c>
      <c r="AF145" s="188">
        <f t="shared" si="75"/>
        <v>0</v>
      </c>
      <c r="AG145" s="188">
        <f t="shared" si="76"/>
        <v>0</v>
      </c>
      <c r="AH145" s="188">
        <f t="shared" si="77"/>
        <v>0</v>
      </c>
      <c r="AI145" s="193">
        <f t="shared" si="78"/>
        <v>0</v>
      </c>
      <c r="AK145" s="69">
        <v>140</v>
      </c>
      <c r="AL145" s="31">
        <f t="shared" si="91"/>
        <v>0</v>
      </c>
      <c r="AM145" s="31">
        <f t="shared" si="92"/>
        <v>0</v>
      </c>
      <c r="AN145" s="31">
        <f t="shared" si="93"/>
        <v>0</v>
      </c>
      <c r="AO145" s="31">
        <f t="shared" si="94"/>
        <v>0</v>
      </c>
      <c r="AP145" s="31">
        <f t="shared" si="95"/>
        <v>0</v>
      </c>
      <c r="AQ145" s="188">
        <f t="shared" si="81"/>
        <v>0</v>
      </c>
      <c r="AR145" s="188">
        <f t="shared" si="81"/>
        <v>0</v>
      </c>
      <c r="AS145" s="188">
        <f t="shared" si="81"/>
        <v>0</v>
      </c>
      <c r="AT145" s="188">
        <f t="shared" si="80"/>
        <v>0</v>
      </c>
      <c r="AU145" s="31"/>
      <c r="AV145" s="31"/>
      <c r="AW145" s="31"/>
      <c r="AX145" s="31"/>
      <c r="AY145" s="74"/>
    </row>
    <row r="146" spans="3:51" x14ac:dyDescent="0.3">
      <c r="C146" s="172" t="s">
        <v>21</v>
      </c>
      <c r="D146" s="4">
        <v>0.64</v>
      </c>
      <c r="E146" s="184" t="s">
        <v>194</v>
      </c>
      <c r="I146" s="53">
        <v>141</v>
      </c>
      <c r="J146" s="31">
        <f t="shared" si="98"/>
        <v>0</v>
      </c>
      <c r="K146" s="31">
        <f t="shared" si="99"/>
        <v>0</v>
      </c>
      <c r="L146" s="31">
        <f t="shared" si="100"/>
        <v>0</v>
      </c>
      <c r="M146" s="31">
        <f t="shared" si="101"/>
        <v>0</v>
      </c>
      <c r="N146" s="31">
        <f t="shared" si="82"/>
        <v>0</v>
      </c>
      <c r="O146" s="32">
        <f t="shared" si="83"/>
        <v>0</v>
      </c>
      <c r="P146" s="53">
        <v>141</v>
      </c>
      <c r="Q146" s="31">
        <f t="shared" si="96"/>
        <v>0</v>
      </c>
      <c r="R146" s="31">
        <f t="shared" si="102"/>
        <v>0</v>
      </c>
      <c r="S146" s="31">
        <f t="shared" si="103"/>
        <v>0</v>
      </c>
      <c r="T146" s="31">
        <f t="shared" si="84"/>
        <v>0</v>
      </c>
      <c r="U146" s="31">
        <f t="shared" si="97"/>
        <v>0</v>
      </c>
      <c r="V146" s="31">
        <f t="shared" si="85"/>
        <v>0</v>
      </c>
      <c r="W146" s="31">
        <v>0</v>
      </c>
      <c r="X146" s="31">
        <f t="shared" si="86"/>
        <v>0</v>
      </c>
      <c r="Y146" s="36">
        <f t="shared" si="87"/>
        <v>0</v>
      </c>
      <c r="AA146" s="69">
        <v>141</v>
      </c>
      <c r="AB146" s="31">
        <f t="shared" si="88"/>
        <v>0</v>
      </c>
      <c r="AC146" s="203">
        <f t="shared" si="79"/>
        <v>0</v>
      </c>
      <c r="AD146" s="99">
        <f t="shared" si="89"/>
        <v>0</v>
      </c>
      <c r="AE146" s="99">
        <f t="shared" si="90"/>
        <v>0</v>
      </c>
      <c r="AF146" s="188">
        <f t="shared" si="75"/>
        <v>0</v>
      </c>
      <c r="AG146" s="188">
        <f t="shared" si="76"/>
        <v>0</v>
      </c>
      <c r="AH146" s="188">
        <f t="shared" si="77"/>
        <v>0</v>
      </c>
      <c r="AI146" s="193">
        <f t="shared" si="78"/>
        <v>0</v>
      </c>
      <c r="AK146" s="69">
        <v>141</v>
      </c>
      <c r="AL146" s="31">
        <f t="shared" si="91"/>
        <v>0</v>
      </c>
      <c r="AM146" s="31">
        <f t="shared" si="92"/>
        <v>0</v>
      </c>
      <c r="AN146" s="31">
        <f t="shared" si="93"/>
        <v>0</v>
      </c>
      <c r="AO146" s="31">
        <f t="shared" si="94"/>
        <v>0</v>
      </c>
      <c r="AP146" s="31">
        <f t="shared" si="95"/>
        <v>0</v>
      </c>
      <c r="AQ146" s="188">
        <f t="shared" si="81"/>
        <v>0</v>
      </c>
      <c r="AR146" s="188">
        <f t="shared" si="81"/>
        <v>0</v>
      </c>
      <c r="AS146" s="188">
        <f t="shared" si="81"/>
        <v>0</v>
      </c>
      <c r="AT146" s="188">
        <f t="shared" si="80"/>
        <v>0</v>
      </c>
      <c r="AU146" s="31"/>
      <c r="AV146" s="31"/>
      <c r="AW146" s="31"/>
      <c r="AX146" s="31"/>
      <c r="AY146" s="74"/>
    </row>
    <row r="147" spans="3:51" x14ac:dyDescent="0.3">
      <c r="C147" s="172" t="s">
        <v>22</v>
      </c>
      <c r="D147" s="4">
        <v>0.73</v>
      </c>
      <c r="E147" s="184" t="s">
        <v>194</v>
      </c>
      <c r="I147" s="53">
        <v>142</v>
      </c>
      <c r="J147" s="31">
        <f t="shared" si="98"/>
        <v>0</v>
      </c>
      <c r="K147" s="31">
        <f t="shared" si="99"/>
        <v>0</v>
      </c>
      <c r="L147" s="31">
        <f t="shared" si="100"/>
        <v>0</v>
      </c>
      <c r="M147" s="31">
        <f t="shared" si="101"/>
        <v>0</v>
      </c>
      <c r="N147" s="31">
        <f t="shared" si="82"/>
        <v>0</v>
      </c>
      <c r="O147" s="32">
        <f t="shared" si="83"/>
        <v>0</v>
      </c>
      <c r="P147" s="53">
        <v>142</v>
      </c>
      <c r="Q147" s="31">
        <f t="shared" si="96"/>
        <v>0</v>
      </c>
      <c r="R147" s="31">
        <f t="shared" si="102"/>
        <v>0</v>
      </c>
      <c r="S147" s="31">
        <f t="shared" si="103"/>
        <v>0</v>
      </c>
      <c r="T147" s="31">
        <f t="shared" si="84"/>
        <v>0</v>
      </c>
      <c r="U147" s="31">
        <f t="shared" si="97"/>
        <v>0</v>
      </c>
      <c r="V147" s="31">
        <f t="shared" si="85"/>
        <v>0</v>
      </c>
      <c r="W147" s="31">
        <v>0</v>
      </c>
      <c r="X147" s="31">
        <f t="shared" si="86"/>
        <v>0</v>
      </c>
      <c r="Y147" s="36">
        <f t="shared" si="87"/>
        <v>0</v>
      </c>
      <c r="AA147" s="69">
        <v>142</v>
      </c>
      <c r="AB147" s="31">
        <f t="shared" si="88"/>
        <v>0</v>
      </c>
      <c r="AC147" s="203">
        <f t="shared" si="79"/>
        <v>0</v>
      </c>
      <c r="AD147" s="99">
        <f t="shared" si="89"/>
        <v>0</v>
      </c>
      <c r="AE147" s="99">
        <f t="shared" si="90"/>
        <v>0</v>
      </c>
      <c r="AF147" s="188">
        <f t="shared" si="75"/>
        <v>0</v>
      </c>
      <c r="AG147" s="188">
        <f t="shared" si="76"/>
        <v>0</v>
      </c>
      <c r="AH147" s="188">
        <f t="shared" si="77"/>
        <v>0</v>
      </c>
      <c r="AI147" s="193">
        <f t="shared" si="78"/>
        <v>0</v>
      </c>
      <c r="AK147" s="69">
        <v>142</v>
      </c>
      <c r="AL147" s="31">
        <f t="shared" si="91"/>
        <v>0</v>
      </c>
      <c r="AM147" s="31">
        <f t="shared" si="92"/>
        <v>0</v>
      </c>
      <c r="AN147" s="31">
        <f t="shared" si="93"/>
        <v>0</v>
      </c>
      <c r="AO147" s="31">
        <f t="shared" si="94"/>
        <v>0</v>
      </c>
      <c r="AP147" s="31">
        <f t="shared" si="95"/>
        <v>0</v>
      </c>
      <c r="AQ147" s="188">
        <f t="shared" si="81"/>
        <v>0</v>
      </c>
      <c r="AR147" s="188">
        <f t="shared" si="81"/>
        <v>0</v>
      </c>
      <c r="AS147" s="188">
        <f t="shared" si="81"/>
        <v>0</v>
      </c>
      <c r="AT147" s="188">
        <f t="shared" si="80"/>
        <v>0</v>
      </c>
      <c r="AU147" s="31"/>
      <c r="AV147" s="31"/>
      <c r="AW147" s="31"/>
      <c r="AX147" s="31"/>
      <c r="AY147" s="74"/>
    </row>
    <row r="148" spans="3:51" x14ac:dyDescent="0.3">
      <c r="C148" s="172" t="s">
        <v>23</v>
      </c>
      <c r="D148" s="4">
        <v>0.56000000000000005</v>
      </c>
      <c r="E148" s="184" t="s">
        <v>194</v>
      </c>
      <c r="I148" s="53">
        <v>143</v>
      </c>
      <c r="J148" s="31">
        <f t="shared" si="98"/>
        <v>0</v>
      </c>
      <c r="K148" s="31">
        <f t="shared" si="99"/>
        <v>0</v>
      </c>
      <c r="L148" s="31">
        <f t="shared" si="100"/>
        <v>0</v>
      </c>
      <c r="M148" s="31">
        <f t="shared" si="101"/>
        <v>0</v>
      </c>
      <c r="N148" s="31">
        <f t="shared" si="82"/>
        <v>0</v>
      </c>
      <c r="O148" s="32">
        <f t="shared" si="83"/>
        <v>0</v>
      </c>
      <c r="P148" s="53">
        <v>143</v>
      </c>
      <c r="Q148" s="31">
        <f t="shared" si="96"/>
        <v>0</v>
      </c>
      <c r="R148" s="31">
        <f t="shared" si="102"/>
        <v>0</v>
      </c>
      <c r="S148" s="31">
        <f t="shared" si="103"/>
        <v>0</v>
      </c>
      <c r="T148" s="31">
        <f t="shared" si="84"/>
        <v>0</v>
      </c>
      <c r="U148" s="31">
        <f t="shared" si="97"/>
        <v>0</v>
      </c>
      <c r="V148" s="31">
        <f t="shared" si="85"/>
        <v>0</v>
      </c>
      <c r="W148" s="31">
        <v>0</v>
      </c>
      <c r="X148" s="31">
        <f t="shared" si="86"/>
        <v>0</v>
      </c>
      <c r="Y148" s="36">
        <f t="shared" si="87"/>
        <v>0</v>
      </c>
      <c r="AA148" s="69">
        <v>143</v>
      </c>
      <c r="AB148" s="31">
        <f t="shared" si="88"/>
        <v>0</v>
      </c>
      <c r="AC148" s="203">
        <f t="shared" si="79"/>
        <v>0</v>
      </c>
      <c r="AD148" s="99">
        <f t="shared" si="89"/>
        <v>0</v>
      </c>
      <c r="AE148" s="99">
        <f t="shared" si="90"/>
        <v>0</v>
      </c>
      <c r="AF148" s="188">
        <f t="shared" si="75"/>
        <v>0</v>
      </c>
      <c r="AG148" s="188">
        <f t="shared" si="76"/>
        <v>0</v>
      </c>
      <c r="AH148" s="188">
        <f t="shared" si="77"/>
        <v>0</v>
      </c>
      <c r="AI148" s="193">
        <f t="shared" si="78"/>
        <v>0</v>
      </c>
      <c r="AK148" s="69">
        <v>143</v>
      </c>
      <c r="AL148" s="31">
        <f t="shared" si="91"/>
        <v>0</v>
      </c>
      <c r="AM148" s="31">
        <f t="shared" si="92"/>
        <v>0</v>
      </c>
      <c r="AN148" s="31">
        <f t="shared" si="93"/>
        <v>0</v>
      </c>
      <c r="AO148" s="31">
        <f t="shared" si="94"/>
        <v>0</v>
      </c>
      <c r="AP148" s="31">
        <f t="shared" si="95"/>
        <v>0</v>
      </c>
      <c r="AQ148" s="188">
        <f t="shared" si="81"/>
        <v>0</v>
      </c>
      <c r="AR148" s="188">
        <f t="shared" si="81"/>
        <v>0</v>
      </c>
      <c r="AS148" s="188">
        <f t="shared" si="81"/>
        <v>0</v>
      </c>
      <c r="AT148" s="188">
        <f t="shared" si="80"/>
        <v>0</v>
      </c>
      <c r="AU148" s="31"/>
      <c r="AV148" s="31"/>
      <c r="AW148" s="31"/>
      <c r="AX148" s="31"/>
      <c r="AY148" s="74"/>
    </row>
    <row r="149" spans="3:51" x14ac:dyDescent="0.3">
      <c r="C149" s="172" t="s">
        <v>24</v>
      </c>
      <c r="D149" s="4">
        <v>0.74</v>
      </c>
      <c r="E149" s="184" t="s">
        <v>194</v>
      </c>
      <c r="I149" s="53">
        <v>144</v>
      </c>
      <c r="J149" s="31">
        <f t="shared" si="98"/>
        <v>0</v>
      </c>
      <c r="K149" s="31">
        <f t="shared" si="99"/>
        <v>0</v>
      </c>
      <c r="L149" s="31">
        <f t="shared" si="100"/>
        <v>0</v>
      </c>
      <c r="M149" s="31">
        <f t="shared" si="101"/>
        <v>0</v>
      </c>
      <c r="N149" s="31">
        <f t="shared" si="82"/>
        <v>0</v>
      </c>
      <c r="O149" s="32">
        <f t="shared" si="83"/>
        <v>0</v>
      </c>
      <c r="P149" s="53">
        <v>144</v>
      </c>
      <c r="Q149" s="31">
        <f t="shared" si="96"/>
        <v>0</v>
      </c>
      <c r="R149" s="31">
        <f t="shared" si="102"/>
        <v>0</v>
      </c>
      <c r="S149" s="31">
        <f t="shared" si="103"/>
        <v>0</v>
      </c>
      <c r="T149" s="31">
        <f t="shared" si="84"/>
        <v>0</v>
      </c>
      <c r="U149" s="31">
        <f t="shared" si="97"/>
        <v>0</v>
      </c>
      <c r="V149" s="31">
        <f t="shared" si="85"/>
        <v>0</v>
      </c>
      <c r="W149" s="31">
        <v>0</v>
      </c>
      <c r="X149" s="31">
        <f t="shared" si="86"/>
        <v>0</v>
      </c>
      <c r="Y149" s="36">
        <f t="shared" si="87"/>
        <v>0</v>
      </c>
      <c r="AA149" s="69">
        <v>144</v>
      </c>
      <c r="AB149" s="31">
        <f t="shared" si="88"/>
        <v>0</v>
      </c>
      <c r="AC149" s="203">
        <f t="shared" si="79"/>
        <v>0</v>
      </c>
      <c r="AD149" s="99">
        <f t="shared" si="89"/>
        <v>0</v>
      </c>
      <c r="AE149" s="99">
        <f t="shared" si="90"/>
        <v>0</v>
      </c>
      <c r="AF149" s="188">
        <f t="shared" si="75"/>
        <v>0</v>
      </c>
      <c r="AG149" s="188">
        <f t="shared" si="76"/>
        <v>0</v>
      </c>
      <c r="AH149" s="188">
        <f t="shared" si="77"/>
        <v>0</v>
      </c>
      <c r="AI149" s="193">
        <f t="shared" si="78"/>
        <v>0</v>
      </c>
      <c r="AK149" s="69">
        <v>144</v>
      </c>
      <c r="AL149" s="31">
        <f t="shared" si="91"/>
        <v>0</v>
      </c>
      <c r="AM149" s="31">
        <f t="shared" si="92"/>
        <v>0</v>
      </c>
      <c r="AN149" s="31">
        <f t="shared" si="93"/>
        <v>0</v>
      </c>
      <c r="AO149" s="31">
        <f t="shared" si="94"/>
        <v>0</v>
      </c>
      <c r="AP149" s="31">
        <f t="shared" si="95"/>
        <v>0</v>
      </c>
      <c r="AQ149" s="188">
        <f t="shared" si="81"/>
        <v>0</v>
      </c>
      <c r="AR149" s="188">
        <f t="shared" si="81"/>
        <v>0</v>
      </c>
      <c r="AS149" s="188">
        <f t="shared" si="81"/>
        <v>0</v>
      </c>
      <c r="AT149" s="188">
        <f t="shared" si="80"/>
        <v>0</v>
      </c>
      <c r="AU149" s="31"/>
      <c r="AV149" s="31"/>
      <c r="AW149" s="31"/>
      <c r="AX149" s="31"/>
      <c r="AY149" s="74"/>
    </row>
    <row r="150" spans="3:51" x14ac:dyDescent="0.3">
      <c r="C150" s="172" t="s">
        <v>25</v>
      </c>
      <c r="D150" s="4">
        <v>0.4</v>
      </c>
      <c r="E150" s="184" t="s">
        <v>195</v>
      </c>
      <c r="I150" s="53">
        <v>145</v>
      </c>
      <c r="J150" s="31">
        <f t="shared" si="98"/>
        <v>0</v>
      </c>
      <c r="K150" s="31">
        <f t="shared" si="99"/>
        <v>0</v>
      </c>
      <c r="L150" s="31">
        <f t="shared" si="100"/>
        <v>0</v>
      </c>
      <c r="M150" s="31">
        <f t="shared" si="101"/>
        <v>0</v>
      </c>
      <c r="N150" s="31">
        <f t="shared" si="82"/>
        <v>0</v>
      </c>
      <c r="O150" s="32">
        <f t="shared" si="83"/>
        <v>0</v>
      </c>
      <c r="P150" s="53">
        <v>145</v>
      </c>
      <c r="Q150" s="31">
        <f t="shared" si="96"/>
        <v>0</v>
      </c>
      <c r="R150" s="31">
        <f t="shared" si="102"/>
        <v>0</v>
      </c>
      <c r="S150" s="31">
        <f t="shared" si="103"/>
        <v>0</v>
      </c>
      <c r="T150" s="31">
        <f t="shared" si="84"/>
        <v>0</v>
      </c>
      <c r="U150" s="31">
        <f t="shared" si="97"/>
        <v>0</v>
      </c>
      <c r="V150" s="31">
        <f t="shared" si="85"/>
        <v>0</v>
      </c>
      <c r="W150" s="31">
        <v>0</v>
      </c>
      <c r="X150" s="31">
        <f t="shared" si="86"/>
        <v>0</v>
      </c>
      <c r="Y150" s="36">
        <f t="shared" si="87"/>
        <v>0</v>
      </c>
      <c r="AA150" s="69">
        <v>145</v>
      </c>
      <c r="AB150" s="31">
        <f t="shared" si="88"/>
        <v>0</v>
      </c>
      <c r="AC150" s="203">
        <f t="shared" si="79"/>
        <v>0</v>
      </c>
      <c r="AD150" s="99">
        <f t="shared" si="89"/>
        <v>0</v>
      </c>
      <c r="AE150" s="99">
        <f t="shared" si="90"/>
        <v>0</v>
      </c>
      <c r="AF150" s="188">
        <f t="shared" si="75"/>
        <v>0</v>
      </c>
      <c r="AG150" s="188">
        <f t="shared" si="76"/>
        <v>0</v>
      </c>
      <c r="AH150" s="188">
        <f t="shared" si="77"/>
        <v>0</v>
      </c>
      <c r="AI150" s="193">
        <f t="shared" si="78"/>
        <v>0</v>
      </c>
      <c r="AK150" s="69">
        <v>145</v>
      </c>
      <c r="AL150" s="31">
        <f t="shared" si="91"/>
        <v>0</v>
      </c>
      <c r="AM150" s="31">
        <f t="shared" si="92"/>
        <v>0</v>
      </c>
      <c r="AN150" s="31">
        <f t="shared" si="93"/>
        <v>0</v>
      </c>
      <c r="AO150" s="31">
        <f t="shared" si="94"/>
        <v>0</v>
      </c>
      <c r="AP150" s="31">
        <f t="shared" si="95"/>
        <v>0</v>
      </c>
      <c r="AQ150" s="188">
        <f t="shared" si="81"/>
        <v>0</v>
      </c>
      <c r="AR150" s="188">
        <f t="shared" si="81"/>
        <v>0</v>
      </c>
      <c r="AS150" s="188">
        <f t="shared" si="81"/>
        <v>0</v>
      </c>
      <c r="AT150" s="188">
        <f t="shared" si="80"/>
        <v>0</v>
      </c>
      <c r="AU150" s="31"/>
      <c r="AV150" s="31"/>
      <c r="AW150" s="31"/>
      <c r="AX150" s="31"/>
      <c r="AY150" s="74"/>
    </row>
    <row r="151" spans="3:51" x14ac:dyDescent="0.3">
      <c r="C151" s="172" t="s">
        <v>26</v>
      </c>
      <c r="D151" s="4">
        <v>0.6</v>
      </c>
      <c r="E151" s="184" t="s">
        <v>194</v>
      </c>
      <c r="I151" s="53">
        <v>146</v>
      </c>
      <c r="J151" s="31">
        <f t="shared" si="98"/>
        <v>0</v>
      </c>
      <c r="K151" s="31">
        <f t="shared" si="99"/>
        <v>0</v>
      </c>
      <c r="L151" s="31">
        <f t="shared" si="100"/>
        <v>0</v>
      </c>
      <c r="M151" s="31">
        <f t="shared" si="101"/>
        <v>0</v>
      </c>
      <c r="N151" s="31">
        <f t="shared" si="82"/>
        <v>0</v>
      </c>
      <c r="O151" s="32">
        <f t="shared" si="83"/>
        <v>0</v>
      </c>
      <c r="P151" s="53">
        <v>146</v>
      </c>
      <c r="Q151" s="31">
        <f t="shared" si="96"/>
        <v>0</v>
      </c>
      <c r="R151" s="31">
        <f t="shared" si="102"/>
        <v>0</v>
      </c>
      <c r="S151" s="31">
        <f t="shared" si="103"/>
        <v>0</v>
      </c>
      <c r="T151" s="31">
        <f t="shared" si="84"/>
        <v>0</v>
      </c>
      <c r="U151" s="31">
        <f t="shared" si="97"/>
        <v>0</v>
      </c>
      <c r="V151" s="31">
        <f t="shared" si="85"/>
        <v>0</v>
      </c>
      <c r="W151" s="31">
        <v>0</v>
      </c>
      <c r="X151" s="31">
        <f t="shared" si="86"/>
        <v>0</v>
      </c>
      <c r="Y151" s="36">
        <f t="shared" si="87"/>
        <v>0</v>
      </c>
      <c r="AA151" s="69">
        <v>146</v>
      </c>
      <c r="AB151" s="31">
        <f t="shared" si="88"/>
        <v>0</v>
      </c>
      <c r="AC151" s="203">
        <f t="shared" si="79"/>
        <v>0</v>
      </c>
      <c r="AD151" s="99">
        <f t="shared" si="89"/>
        <v>0</v>
      </c>
      <c r="AE151" s="99">
        <f t="shared" si="90"/>
        <v>0</v>
      </c>
      <c r="AF151" s="188">
        <f t="shared" si="75"/>
        <v>0</v>
      </c>
      <c r="AG151" s="188">
        <f t="shared" si="76"/>
        <v>0</v>
      </c>
      <c r="AH151" s="188">
        <f t="shared" si="77"/>
        <v>0</v>
      </c>
      <c r="AI151" s="193">
        <f t="shared" si="78"/>
        <v>0</v>
      </c>
      <c r="AK151" s="69">
        <v>146</v>
      </c>
      <c r="AL151" s="31">
        <f t="shared" si="91"/>
        <v>0</v>
      </c>
      <c r="AM151" s="31">
        <f t="shared" si="92"/>
        <v>0</v>
      </c>
      <c r="AN151" s="31">
        <f t="shared" si="93"/>
        <v>0</v>
      </c>
      <c r="AO151" s="31">
        <f t="shared" si="94"/>
        <v>0</v>
      </c>
      <c r="AP151" s="31">
        <f t="shared" si="95"/>
        <v>0</v>
      </c>
      <c r="AQ151" s="188">
        <f t="shared" si="81"/>
        <v>0</v>
      </c>
      <c r="AR151" s="188">
        <f t="shared" si="81"/>
        <v>0</v>
      </c>
      <c r="AS151" s="188">
        <f t="shared" si="81"/>
        <v>0</v>
      </c>
      <c r="AT151" s="188">
        <f t="shared" si="80"/>
        <v>0</v>
      </c>
      <c r="AU151" s="31"/>
      <c r="AV151" s="31"/>
      <c r="AW151" s="31"/>
      <c r="AX151" s="31"/>
      <c r="AY151" s="74"/>
    </row>
    <row r="152" spans="3:51" x14ac:dyDescent="0.3">
      <c r="C152" s="172" t="s">
        <v>27</v>
      </c>
      <c r="D152" s="4">
        <v>0.43</v>
      </c>
      <c r="E152" s="184" t="s">
        <v>195</v>
      </c>
      <c r="I152" s="53">
        <v>147</v>
      </c>
      <c r="J152" s="31">
        <f t="shared" si="98"/>
        <v>0</v>
      </c>
      <c r="K152" s="31">
        <f t="shared" si="99"/>
        <v>0</v>
      </c>
      <c r="L152" s="31">
        <f t="shared" si="100"/>
        <v>0</v>
      </c>
      <c r="M152" s="31">
        <f t="shared" si="101"/>
        <v>0</v>
      </c>
      <c r="N152" s="31">
        <f t="shared" si="82"/>
        <v>0</v>
      </c>
      <c r="O152" s="32">
        <f t="shared" si="83"/>
        <v>0</v>
      </c>
      <c r="P152" s="53">
        <v>147</v>
      </c>
      <c r="Q152" s="31">
        <f t="shared" si="96"/>
        <v>0</v>
      </c>
      <c r="R152" s="31">
        <f t="shared" si="102"/>
        <v>0</v>
      </c>
      <c r="S152" s="31">
        <f t="shared" si="103"/>
        <v>0</v>
      </c>
      <c r="T152" s="31">
        <f t="shared" si="84"/>
        <v>0</v>
      </c>
      <c r="U152" s="31">
        <f t="shared" si="97"/>
        <v>0</v>
      </c>
      <c r="V152" s="31">
        <f t="shared" si="85"/>
        <v>0</v>
      </c>
      <c r="W152" s="31">
        <v>0</v>
      </c>
      <c r="X152" s="31">
        <f t="shared" si="86"/>
        <v>0</v>
      </c>
      <c r="Y152" s="36">
        <f t="shared" si="87"/>
        <v>0</v>
      </c>
      <c r="AA152" s="69">
        <v>147</v>
      </c>
      <c r="AB152" s="31">
        <f t="shared" si="88"/>
        <v>0</v>
      </c>
      <c r="AC152" s="203">
        <f t="shared" si="79"/>
        <v>0</v>
      </c>
      <c r="AD152" s="99">
        <f t="shared" si="89"/>
        <v>0</v>
      </c>
      <c r="AE152" s="99">
        <f t="shared" si="90"/>
        <v>0</v>
      </c>
      <c r="AF152" s="188">
        <f t="shared" si="75"/>
        <v>0</v>
      </c>
      <c r="AG152" s="188">
        <f t="shared" si="76"/>
        <v>0</v>
      </c>
      <c r="AH152" s="188">
        <f t="shared" si="77"/>
        <v>0</v>
      </c>
      <c r="AI152" s="193">
        <f t="shared" si="78"/>
        <v>0</v>
      </c>
      <c r="AK152" s="69">
        <v>147</v>
      </c>
      <c r="AL152" s="31">
        <f t="shared" si="91"/>
        <v>0</v>
      </c>
      <c r="AM152" s="31">
        <f t="shared" si="92"/>
        <v>0</v>
      </c>
      <c r="AN152" s="31">
        <f t="shared" si="93"/>
        <v>0</v>
      </c>
      <c r="AO152" s="31">
        <f t="shared" si="94"/>
        <v>0</v>
      </c>
      <c r="AP152" s="31">
        <f t="shared" si="95"/>
        <v>0</v>
      </c>
      <c r="AQ152" s="188">
        <f t="shared" si="81"/>
        <v>0</v>
      </c>
      <c r="AR152" s="188">
        <f t="shared" si="81"/>
        <v>0</v>
      </c>
      <c r="AS152" s="188">
        <f t="shared" si="81"/>
        <v>0</v>
      </c>
      <c r="AT152" s="188">
        <f t="shared" si="80"/>
        <v>0</v>
      </c>
      <c r="AU152" s="31"/>
      <c r="AV152" s="31"/>
      <c r="AW152" s="31"/>
      <c r="AX152" s="31"/>
      <c r="AY152" s="74"/>
    </row>
    <row r="153" spans="3:51" x14ac:dyDescent="0.3">
      <c r="C153" s="172" t="s">
        <v>28</v>
      </c>
      <c r="D153" s="4">
        <v>0.37</v>
      </c>
      <c r="E153" s="184" t="s">
        <v>195</v>
      </c>
      <c r="I153" s="53">
        <v>148</v>
      </c>
      <c r="J153" s="31">
        <f t="shared" si="98"/>
        <v>0</v>
      </c>
      <c r="K153" s="31">
        <f t="shared" si="99"/>
        <v>0</v>
      </c>
      <c r="L153" s="31">
        <f t="shared" si="100"/>
        <v>0</v>
      </c>
      <c r="M153" s="31">
        <f t="shared" si="101"/>
        <v>0</v>
      </c>
      <c r="N153" s="31">
        <f t="shared" si="82"/>
        <v>0</v>
      </c>
      <c r="O153" s="32">
        <f t="shared" si="83"/>
        <v>0</v>
      </c>
      <c r="P153" s="53">
        <v>148</v>
      </c>
      <c r="Q153" s="31">
        <f t="shared" si="96"/>
        <v>0</v>
      </c>
      <c r="R153" s="31">
        <f t="shared" si="102"/>
        <v>0</v>
      </c>
      <c r="S153" s="31">
        <f t="shared" si="103"/>
        <v>0</v>
      </c>
      <c r="T153" s="31">
        <f t="shared" si="84"/>
        <v>0</v>
      </c>
      <c r="U153" s="31">
        <f t="shared" si="97"/>
        <v>0</v>
      </c>
      <c r="V153" s="31">
        <f t="shared" si="85"/>
        <v>0</v>
      </c>
      <c r="W153" s="31">
        <v>0</v>
      </c>
      <c r="X153" s="31">
        <f t="shared" si="86"/>
        <v>0</v>
      </c>
      <c r="Y153" s="36">
        <f t="shared" si="87"/>
        <v>0</v>
      </c>
      <c r="AA153" s="69">
        <v>148</v>
      </c>
      <c r="AB153" s="31">
        <f t="shared" si="88"/>
        <v>0</v>
      </c>
      <c r="AC153" s="203">
        <f t="shared" si="79"/>
        <v>0</v>
      </c>
      <c r="AD153" s="99">
        <f t="shared" si="89"/>
        <v>0</v>
      </c>
      <c r="AE153" s="99">
        <f t="shared" si="90"/>
        <v>0</v>
      </c>
      <c r="AF153" s="188">
        <f t="shared" si="75"/>
        <v>0</v>
      </c>
      <c r="AG153" s="188">
        <f t="shared" si="76"/>
        <v>0</v>
      </c>
      <c r="AH153" s="188">
        <f t="shared" si="77"/>
        <v>0</v>
      </c>
      <c r="AI153" s="193">
        <f t="shared" si="78"/>
        <v>0</v>
      </c>
      <c r="AK153" s="69">
        <v>148</v>
      </c>
      <c r="AL153" s="31">
        <f t="shared" si="91"/>
        <v>0</v>
      </c>
      <c r="AM153" s="31">
        <f t="shared" si="92"/>
        <v>0</v>
      </c>
      <c r="AN153" s="31">
        <f t="shared" si="93"/>
        <v>0</v>
      </c>
      <c r="AO153" s="31">
        <f t="shared" si="94"/>
        <v>0</v>
      </c>
      <c r="AP153" s="31">
        <f t="shared" si="95"/>
        <v>0</v>
      </c>
      <c r="AQ153" s="188">
        <f t="shared" si="81"/>
        <v>0</v>
      </c>
      <c r="AR153" s="188">
        <f t="shared" si="81"/>
        <v>0</v>
      </c>
      <c r="AS153" s="188">
        <f t="shared" si="81"/>
        <v>0</v>
      </c>
      <c r="AT153" s="188">
        <f t="shared" si="80"/>
        <v>0</v>
      </c>
      <c r="AU153" s="31"/>
      <c r="AV153" s="31"/>
      <c r="AW153" s="31"/>
      <c r="AX153" s="31"/>
      <c r="AY153" s="74"/>
    </row>
    <row r="154" spans="3:51" x14ac:dyDescent="0.3">
      <c r="C154" s="172" t="s">
        <v>29</v>
      </c>
      <c r="D154" s="4">
        <v>0.36</v>
      </c>
      <c r="E154" s="184" t="s">
        <v>195</v>
      </c>
      <c r="I154" s="53">
        <v>149</v>
      </c>
      <c r="J154" s="31">
        <f t="shared" si="98"/>
        <v>0</v>
      </c>
      <c r="K154" s="31">
        <f t="shared" si="99"/>
        <v>0</v>
      </c>
      <c r="L154" s="31">
        <f t="shared" si="100"/>
        <v>0</v>
      </c>
      <c r="M154" s="31">
        <f t="shared" si="101"/>
        <v>0</v>
      </c>
      <c r="N154" s="31">
        <f t="shared" si="82"/>
        <v>0</v>
      </c>
      <c r="O154" s="32">
        <f t="shared" si="83"/>
        <v>0</v>
      </c>
      <c r="P154" s="53">
        <v>149</v>
      </c>
      <c r="Q154" s="31">
        <f t="shared" si="96"/>
        <v>0</v>
      </c>
      <c r="R154" s="31">
        <f t="shared" si="102"/>
        <v>0</v>
      </c>
      <c r="S154" s="31">
        <f t="shared" si="103"/>
        <v>0</v>
      </c>
      <c r="T154" s="31">
        <f t="shared" si="84"/>
        <v>0</v>
      </c>
      <c r="U154" s="31">
        <f t="shared" si="97"/>
        <v>0</v>
      </c>
      <c r="V154" s="31">
        <f t="shared" si="85"/>
        <v>0</v>
      </c>
      <c r="W154" s="31">
        <v>0</v>
      </c>
      <c r="X154" s="31">
        <f t="shared" si="86"/>
        <v>0</v>
      </c>
      <c r="Y154" s="36">
        <f t="shared" si="87"/>
        <v>0</v>
      </c>
      <c r="AA154" s="69">
        <v>149</v>
      </c>
      <c r="AB154" s="31">
        <f t="shared" si="88"/>
        <v>0</v>
      </c>
      <c r="AC154" s="203">
        <f t="shared" si="79"/>
        <v>0</v>
      </c>
      <c r="AD154" s="99">
        <f t="shared" si="89"/>
        <v>0</v>
      </c>
      <c r="AE154" s="99">
        <f t="shared" si="90"/>
        <v>0</v>
      </c>
      <c r="AF154" s="188">
        <f t="shared" si="75"/>
        <v>0</v>
      </c>
      <c r="AG154" s="188">
        <f t="shared" si="76"/>
        <v>0</v>
      </c>
      <c r="AH154" s="188">
        <f t="shared" si="77"/>
        <v>0</v>
      </c>
      <c r="AI154" s="193">
        <f t="shared" si="78"/>
        <v>0</v>
      </c>
      <c r="AK154" s="69">
        <v>149</v>
      </c>
      <c r="AL154" s="31">
        <f t="shared" si="91"/>
        <v>0</v>
      </c>
      <c r="AM154" s="31">
        <f t="shared" si="92"/>
        <v>0</v>
      </c>
      <c r="AN154" s="31">
        <f t="shared" si="93"/>
        <v>0</v>
      </c>
      <c r="AO154" s="31">
        <f t="shared" si="94"/>
        <v>0</v>
      </c>
      <c r="AP154" s="31">
        <f t="shared" si="95"/>
        <v>0</v>
      </c>
      <c r="AQ154" s="188">
        <f t="shared" si="81"/>
        <v>0</v>
      </c>
      <c r="AR154" s="188">
        <f t="shared" si="81"/>
        <v>0</v>
      </c>
      <c r="AS154" s="188">
        <f t="shared" si="81"/>
        <v>0</v>
      </c>
      <c r="AT154" s="188">
        <f t="shared" si="80"/>
        <v>0</v>
      </c>
      <c r="AU154" s="31"/>
      <c r="AV154" s="31"/>
      <c r="AW154" s="31"/>
      <c r="AX154" s="31"/>
      <c r="AY154" s="74"/>
    </row>
    <row r="155" spans="3:51" x14ac:dyDescent="0.3">
      <c r="C155" s="172" t="s">
        <v>30</v>
      </c>
      <c r="D155" s="4">
        <v>0.51</v>
      </c>
      <c r="E155" s="184" t="s">
        <v>194</v>
      </c>
      <c r="I155" s="53">
        <v>150</v>
      </c>
      <c r="J155" s="31">
        <f t="shared" si="98"/>
        <v>0</v>
      </c>
      <c r="K155" s="31">
        <f t="shared" si="99"/>
        <v>0</v>
      </c>
      <c r="L155" s="31">
        <f t="shared" si="100"/>
        <v>0</v>
      </c>
      <c r="M155" s="31">
        <f t="shared" si="101"/>
        <v>0</v>
      </c>
      <c r="N155" s="31">
        <f t="shared" si="82"/>
        <v>0</v>
      </c>
      <c r="O155" s="32">
        <f t="shared" si="83"/>
        <v>0</v>
      </c>
      <c r="P155" s="53">
        <v>150</v>
      </c>
      <c r="Q155" s="31">
        <f t="shared" si="96"/>
        <v>0</v>
      </c>
      <c r="R155" s="31">
        <f t="shared" si="102"/>
        <v>0</v>
      </c>
      <c r="S155" s="31">
        <f t="shared" si="103"/>
        <v>0</v>
      </c>
      <c r="T155" s="31">
        <f t="shared" si="84"/>
        <v>0</v>
      </c>
      <c r="U155" s="31">
        <f t="shared" si="97"/>
        <v>0</v>
      </c>
      <c r="V155" s="31">
        <f t="shared" si="85"/>
        <v>0</v>
      </c>
      <c r="W155" s="31">
        <v>0</v>
      </c>
      <c r="X155" s="31">
        <f t="shared" si="86"/>
        <v>0</v>
      </c>
      <c r="Y155" s="36">
        <f t="shared" si="87"/>
        <v>0</v>
      </c>
      <c r="AA155" s="69">
        <v>150</v>
      </c>
      <c r="AB155" s="31">
        <f t="shared" si="88"/>
        <v>0</v>
      </c>
      <c r="AC155" s="203">
        <f t="shared" si="79"/>
        <v>0</v>
      </c>
      <c r="AD155" s="99">
        <f t="shared" si="89"/>
        <v>0</v>
      </c>
      <c r="AE155" s="99">
        <f t="shared" si="90"/>
        <v>0</v>
      </c>
      <c r="AF155" s="188">
        <f t="shared" ref="AF155:AF205" si="104">IF(OR(AA155&lt;=$F$18,AA155&lt;=30),EXP(-LN(2)/$D$104)*AF154+((1-EXP(-LN(2)/$D$104))/(LN(2)/$D$104))*$AB155*AC155*0.475*$F$19*44/12,)</f>
        <v>0</v>
      </c>
      <c r="AG155" s="188">
        <f t="shared" ref="AG155:AG205" si="105">IF(OR(AA155&lt;=$F$18,AA155&lt;=30),EXP(-LN(2)/$D$106)*AG154+((1-EXP(-LN(2)/$D$106))/(LN(2)/$D$106))*$AB155*AD155*0.475*$F$19*44/12,)</f>
        <v>0</v>
      </c>
      <c r="AH155" s="188">
        <f t="shared" ref="AH155:AH205" si="106">IF(OR(AA155&lt;=$F$18,AA155&lt;=30),EXP(-LN(2)/$D$105)*AH154+((1-EXP(-LN(2)/$D$105))/(LN(2)/$D$105))*$AB155*AE155*0.475*$F$19*44/12,)</f>
        <v>0</v>
      </c>
      <c r="AI155" s="193">
        <f t="shared" ref="AI155:AI205" si="107">IF(OR(AA155&lt;=$F$18,AA155&lt;=30),SUM(AF155:AH155),)</f>
        <v>0</v>
      </c>
      <c r="AK155" s="69">
        <v>150</v>
      </c>
      <c r="AL155" s="31">
        <f t="shared" si="91"/>
        <v>0</v>
      </c>
      <c r="AM155" s="31">
        <f t="shared" si="92"/>
        <v>0</v>
      </c>
      <c r="AN155" s="31">
        <f t="shared" si="93"/>
        <v>0</v>
      </c>
      <c r="AO155" s="31">
        <f t="shared" si="94"/>
        <v>0</v>
      </c>
      <c r="AP155" s="31">
        <f t="shared" si="95"/>
        <v>0</v>
      </c>
      <c r="AQ155" s="188">
        <f t="shared" si="81"/>
        <v>0</v>
      </c>
      <c r="AR155" s="188">
        <f t="shared" si="81"/>
        <v>0</v>
      </c>
      <c r="AS155" s="188">
        <f t="shared" si="81"/>
        <v>0</v>
      </c>
      <c r="AT155" s="188">
        <f t="shared" si="80"/>
        <v>0</v>
      </c>
      <c r="AU155" s="31"/>
      <c r="AV155" s="31"/>
      <c r="AW155" s="31"/>
      <c r="AX155" s="31"/>
      <c r="AY155" s="74"/>
    </row>
    <row r="156" spans="3:51" x14ac:dyDescent="0.3">
      <c r="C156" s="172" t="s">
        <v>31</v>
      </c>
      <c r="D156" s="4">
        <v>0.56000000000000005</v>
      </c>
      <c r="E156" s="184" t="s">
        <v>194</v>
      </c>
      <c r="I156" s="53">
        <v>151</v>
      </c>
      <c r="J156" s="31">
        <f t="shared" si="98"/>
        <v>0</v>
      </c>
      <c r="K156" s="31">
        <f t="shared" si="99"/>
        <v>0</v>
      </c>
      <c r="L156" s="31">
        <f t="shared" si="100"/>
        <v>0</v>
      </c>
      <c r="M156" s="31">
        <f t="shared" si="101"/>
        <v>0</v>
      </c>
      <c r="N156" s="31">
        <f t="shared" si="82"/>
        <v>0</v>
      </c>
      <c r="O156" s="32">
        <f t="shared" si="83"/>
        <v>0</v>
      </c>
      <c r="P156" s="53">
        <v>151</v>
      </c>
      <c r="Q156" s="31">
        <f t="shared" si="96"/>
        <v>0</v>
      </c>
      <c r="R156" s="31">
        <f t="shared" si="102"/>
        <v>0</v>
      </c>
      <c r="S156" s="31">
        <f t="shared" si="103"/>
        <v>0</v>
      </c>
      <c r="T156" s="31">
        <f t="shared" si="84"/>
        <v>0</v>
      </c>
      <c r="U156" s="31">
        <f t="shared" si="97"/>
        <v>0</v>
      </c>
      <c r="V156" s="31">
        <f t="shared" si="85"/>
        <v>0</v>
      </c>
      <c r="W156" s="31">
        <v>0</v>
      </c>
      <c r="X156" s="31">
        <f t="shared" si="86"/>
        <v>0</v>
      </c>
      <c r="Y156" s="36">
        <f t="shared" si="87"/>
        <v>0</v>
      </c>
      <c r="AA156" s="69">
        <v>151</v>
      </c>
      <c r="AB156" s="31">
        <f t="shared" si="88"/>
        <v>0</v>
      </c>
      <c r="AC156" s="203">
        <f t="shared" si="79"/>
        <v>0</v>
      </c>
      <c r="AD156" s="99">
        <f t="shared" si="89"/>
        <v>0</v>
      </c>
      <c r="AE156" s="99">
        <f t="shared" si="90"/>
        <v>0</v>
      </c>
      <c r="AF156" s="188">
        <f t="shared" si="104"/>
        <v>0</v>
      </c>
      <c r="AG156" s="188">
        <f t="shared" si="105"/>
        <v>0</v>
      </c>
      <c r="AH156" s="188">
        <f t="shared" si="106"/>
        <v>0</v>
      </c>
      <c r="AI156" s="193">
        <f t="shared" si="107"/>
        <v>0</v>
      </c>
      <c r="AK156" s="69">
        <v>151</v>
      </c>
      <c r="AL156" s="31">
        <f t="shared" si="91"/>
        <v>0</v>
      </c>
      <c r="AM156" s="31">
        <f t="shared" si="92"/>
        <v>0</v>
      </c>
      <c r="AN156" s="31">
        <f t="shared" si="93"/>
        <v>0</v>
      </c>
      <c r="AO156" s="31">
        <f t="shared" si="94"/>
        <v>0</v>
      </c>
      <c r="AP156" s="31">
        <f t="shared" si="95"/>
        <v>0</v>
      </c>
      <c r="AQ156" s="188">
        <f t="shared" si="81"/>
        <v>0</v>
      </c>
      <c r="AR156" s="188">
        <f t="shared" si="81"/>
        <v>0</v>
      </c>
      <c r="AS156" s="188">
        <f t="shared" si="81"/>
        <v>0</v>
      </c>
      <c r="AT156" s="188">
        <f t="shared" si="80"/>
        <v>0</v>
      </c>
      <c r="AU156" s="31"/>
      <c r="AV156" s="31"/>
      <c r="AW156" s="31"/>
      <c r="AX156" s="31"/>
      <c r="AY156" s="74"/>
    </row>
    <row r="157" spans="3:51" x14ac:dyDescent="0.3">
      <c r="C157" s="172" t="s">
        <v>32</v>
      </c>
      <c r="D157" s="4">
        <v>0.56000000000000005</v>
      </c>
      <c r="E157" s="184" t="s">
        <v>194</v>
      </c>
      <c r="I157" s="53">
        <v>152</v>
      </c>
      <c r="J157" s="31">
        <f t="shared" si="98"/>
        <v>0</v>
      </c>
      <c r="K157" s="31">
        <f t="shared" si="99"/>
        <v>0</v>
      </c>
      <c r="L157" s="31">
        <f t="shared" si="100"/>
        <v>0</v>
      </c>
      <c r="M157" s="31">
        <f t="shared" si="101"/>
        <v>0</v>
      </c>
      <c r="N157" s="31">
        <f t="shared" si="82"/>
        <v>0</v>
      </c>
      <c r="O157" s="32">
        <f t="shared" si="83"/>
        <v>0</v>
      </c>
      <c r="P157" s="53">
        <v>152</v>
      </c>
      <c r="Q157" s="31">
        <f t="shared" si="96"/>
        <v>0</v>
      </c>
      <c r="R157" s="31">
        <f t="shared" si="102"/>
        <v>0</v>
      </c>
      <c r="S157" s="31">
        <f t="shared" si="103"/>
        <v>0</v>
      </c>
      <c r="T157" s="31">
        <f t="shared" si="84"/>
        <v>0</v>
      </c>
      <c r="U157" s="31">
        <f t="shared" si="97"/>
        <v>0</v>
      </c>
      <c r="V157" s="31">
        <f t="shared" si="85"/>
        <v>0</v>
      </c>
      <c r="W157" s="31">
        <v>0</v>
      </c>
      <c r="X157" s="31">
        <f t="shared" si="86"/>
        <v>0</v>
      </c>
      <c r="Y157" s="36">
        <f t="shared" si="87"/>
        <v>0</v>
      </c>
      <c r="AA157" s="69">
        <v>152</v>
      </c>
      <c r="AB157" s="31">
        <f t="shared" si="88"/>
        <v>0</v>
      </c>
      <c r="AC157" s="203">
        <f t="shared" si="79"/>
        <v>0</v>
      </c>
      <c r="AD157" s="99">
        <f t="shared" si="89"/>
        <v>0</v>
      </c>
      <c r="AE157" s="99">
        <f t="shared" si="90"/>
        <v>0</v>
      </c>
      <c r="AF157" s="188">
        <f t="shared" si="104"/>
        <v>0</v>
      </c>
      <c r="AG157" s="188">
        <f t="shared" si="105"/>
        <v>0</v>
      </c>
      <c r="AH157" s="188">
        <f t="shared" si="106"/>
        <v>0</v>
      </c>
      <c r="AI157" s="193">
        <f t="shared" si="107"/>
        <v>0</v>
      </c>
      <c r="AK157" s="69">
        <v>152</v>
      </c>
      <c r="AL157" s="31">
        <f t="shared" si="91"/>
        <v>0</v>
      </c>
      <c r="AM157" s="31">
        <f t="shared" si="92"/>
        <v>0</v>
      </c>
      <c r="AN157" s="31">
        <f t="shared" si="93"/>
        <v>0</v>
      </c>
      <c r="AO157" s="31">
        <f t="shared" si="94"/>
        <v>0</v>
      </c>
      <c r="AP157" s="31">
        <f t="shared" si="95"/>
        <v>0</v>
      </c>
      <c r="AQ157" s="188">
        <f t="shared" si="81"/>
        <v>0</v>
      </c>
      <c r="AR157" s="188">
        <f t="shared" si="81"/>
        <v>0</v>
      </c>
      <c r="AS157" s="188">
        <f t="shared" si="81"/>
        <v>0</v>
      </c>
      <c r="AT157" s="188">
        <f t="shared" si="80"/>
        <v>0</v>
      </c>
      <c r="AU157" s="31"/>
      <c r="AV157" s="31"/>
      <c r="AW157" s="31"/>
      <c r="AX157" s="31"/>
      <c r="AY157" s="74"/>
    </row>
    <row r="158" spans="3:51" x14ac:dyDescent="0.3">
      <c r="C158" s="172" t="s">
        <v>33</v>
      </c>
      <c r="D158" s="4">
        <v>0.48</v>
      </c>
      <c r="E158" s="184" t="s">
        <v>194</v>
      </c>
      <c r="I158" s="53">
        <v>153</v>
      </c>
      <c r="J158" s="31">
        <f t="shared" si="98"/>
        <v>0</v>
      </c>
      <c r="K158" s="31">
        <f t="shared" si="99"/>
        <v>0</v>
      </c>
      <c r="L158" s="31">
        <f t="shared" si="100"/>
        <v>0</v>
      </c>
      <c r="M158" s="31">
        <f t="shared" si="101"/>
        <v>0</v>
      </c>
      <c r="N158" s="31">
        <f t="shared" si="82"/>
        <v>0</v>
      </c>
      <c r="O158" s="32">
        <f t="shared" si="83"/>
        <v>0</v>
      </c>
      <c r="P158" s="53">
        <v>153</v>
      </c>
      <c r="Q158" s="31">
        <f t="shared" si="96"/>
        <v>0</v>
      </c>
      <c r="R158" s="31">
        <f t="shared" si="102"/>
        <v>0</v>
      </c>
      <c r="S158" s="31">
        <f t="shared" si="103"/>
        <v>0</v>
      </c>
      <c r="T158" s="31">
        <f t="shared" si="84"/>
        <v>0</v>
      </c>
      <c r="U158" s="31">
        <f t="shared" si="97"/>
        <v>0</v>
      </c>
      <c r="V158" s="31">
        <f t="shared" si="85"/>
        <v>0</v>
      </c>
      <c r="W158" s="31">
        <v>0</v>
      </c>
      <c r="X158" s="31">
        <f t="shared" si="86"/>
        <v>0</v>
      </c>
      <c r="Y158" s="36">
        <f t="shared" si="87"/>
        <v>0</v>
      </c>
      <c r="AA158" s="69">
        <v>153</v>
      </c>
      <c r="AB158" s="31">
        <f t="shared" si="88"/>
        <v>0</v>
      </c>
      <c r="AC158" s="203">
        <f t="shared" si="79"/>
        <v>0</v>
      </c>
      <c r="AD158" s="99">
        <f t="shared" si="89"/>
        <v>0</v>
      </c>
      <c r="AE158" s="99">
        <f t="shared" si="90"/>
        <v>0</v>
      </c>
      <c r="AF158" s="188">
        <f t="shared" si="104"/>
        <v>0</v>
      </c>
      <c r="AG158" s="188">
        <f t="shared" si="105"/>
        <v>0</v>
      </c>
      <c r="AH158" s="188">
        <f t="shared" si="106"/>
        <v>0</v>
      </c>
      <c r="AI158" s="193">
        <f t="shared" si="107"/>
        <v>0</v>
      </c>
      <c r="AK158" s="69">
        <v>153</v>
      </c>
      <c r="AL158" s="31">
        <f t="shared" si="91"/>
        <v>0</v>
      </c>
      <c r="AM158" s="31">
        <f t="shared" si="92"/>
        <v>0</v>
      </c>
      <c r="AN158" s="31">
        <f t="shared" si="93"/>
        <v>0</v>
      </c>
      <c r="AO158" s="31">
        <f t="shared" si="94"/>
        <v>0</v>
      </c>
      <c r="AP158" s="31">
        <f t="shared" si="95"/>
        <v>0</v>
      </c>
      <c r="AQ158" s="188">
        <f t="shared" si="81"/>
        <v>0</v>
      </c>
      <c r="AR158" s="188">
        <f t="shared" si="81"/>
        <v>0</v>
      </c>
      <c r="AS158" s="188">
        <f t="shared" si="81"/>
        <v>0</v>
      </c>
      <c r="AT158" s="188">
        <f t="shared" si="80"/>
        <v>0</v>
      </c>
      <c r="AU158" s="31"/>
      <c r="AV158" s="31"/>
      <c r="AW158" s="31"/>
      <c r="AX158" s="31"/>
      <c r="AY158" s="74"/>
    </row>
    <row r="159" spans="3:51" x14ac:dyDescent="0.3">
      <c r="C159" s="172" t="s">
        <v>34</v>
      </c>
      <c r="D159" s="4">
        <v>0.55000000000000004</v>
      </c>
      <c r="E159" s="184" t="s">
        <v>194</v>
      </c>
      <c r="I159" s="53">
        <v>154</v>
      </c>
      <c r="J159" s="31">
        <f t="shared" si="98"/>
        <v>0</v>
      </c>
      <c r="K159" s="31">
        <f t="shared" si="99"/>
        <v>0</v>
      </c>
      <c r="L159" s="31">
        <f t="shared" si="100"/>
        <v>0</v>
      </c>
      <c r="M159" s="31">
        <f t="shared" si="101"/>
        <v>0</v>
      </c>
      <c r="N159" s="31">
        <f t="shared" si="82"/>
        <v>0</v>
      </c>
      <c r="O159" s="32">
        <f t="shared" si="83"/>
        <v>0</v>
      </c>
      <c r="P159" s="53">
        <v>154</v>
      </c>
      <c r="Q159" s="31">
        <f t="shared" si="96"/>
        <v>0</v>
      </c>
      <c r="R159" s="31">
        <f t="shared" si="102"/>
        <v>0</v>
      </c>
      <c r="S159" s="31">
        <f t="shared" si="103"/>
        <v>0</v>
      </c>
      <c r="T159" s="31">
        <f t="shared" si="84"/>
        <v>0</v>
      </c>
      <c r="U159" s="31">
        <f t="shared" si="97"/>
        <v>0</v>
      </c>
      <c r="V159" s="31">
        <f t="shared" si="85"/>
        <v>0</v>
      </c>
      <c r="W159" s="31">
        <v>0</v>
      </c>
      <c r="X159" s="31">
        <f t="shared" si="86"/>
        <v>0</v>
      </c>
      <c r="Y159" s="36">
        <f t="shared" si="87"/>
        <v>0</v>
      </c>
      <c r="AA159" s="69">
        <v>154</v>
      </c>
      <c r="AB159" s="31">
        <f t="shared" si="88"/>
        <v>0</v>
      </c>
      <c r="AC159" s="203">
        <f t="shared" ref="AC159:AC205" si="108">IF(AA159&lt;=$F$18,IFERROR(VLOOKUP($AA159,$B$82:$G$94,3,FALSE),0),)*50%</f>
        <v>0</v>
      </c>
      <c r="AD159" s="99">
        <f t="shared" si="89"/>
        <v>0</v>
      </c>
      <c r="AE159" s="99">
        <f t="shared" si="90"/>
        <v>0</v>
      </c>
      <c r="AF159" s="188">
        <f t="shared" si="104"/>
        <v>0</v>
      </c>
      <c r="AG159" s="188">
        <f t="shared" si="105"/>
        <v>0</v>
      </c>
      <c r="AH159" s="188">
        <f t="shared" si="106"/>
        <v>0</v>
      </c>
      <c r="AI159" s="193">
        <f t="shared" si="107"/>
        <v>0</v>
      </c>
      <c r="AK159" s="69">
        <v>154</v>
      </c>
      <c r="AL159" s="31">
        <f t="shared" si="91"/>
        <v>0</v>
      </c>
      <c r="AM159" s="31">
        <f t="shared" si="92"/>
        <v>0</v>
      </c>
      <c r="AN159" s="31">
        <f t="shared" si="93"/>
        <v>0</v>
      </c>
      <c r="AO159" s="31">
        <f t="shared" si="94"/>
        <v>0</v>
      </c>
      <c r="AP159" s="31">
        <f t="shared" si="95"/>
        <v>0</v>
      </c>
      <c r="AQ159" s="188">
        <f t="shared" si="81"/>
        <v>0</v>
      </c>
      <c r="AR159" s="188">
        <f t="shared" si="81"/>
        <v>0</v>
      </c>
      <c r="AS159" s="188">
        <f t="shared" si="81"/>
        <v>0</v>
      </c>
      <c r="AT159" s="188">
        <f t="shared" si="80"/>
        <v>0</v>
      </c>
      <c r="AU159" s="31"/>
      <c r="AV159" s="31"/>
      <c r="AW159" s="31"/>
      <c r="AX159" s="31"/>
      <c r="AY159" s="74"/>
    </row>
    <row r="160" spans="3:51" x14ac:dyDescent="0.3">
      <c r="C160" s="172" t="s">
        <v>35</v>
      </c>
      <c r="D160" s="4">
        <v>0.56000000000000005</v>
      </c>
      <c r="E160" s="184" t="s">
        <v>194</v>
      </c>
      <c r="I160" s="53">
        <v>155</v>
      </c>
      <c r="J160" s="31">
        <f t="shared" si="98"/>
        <v>0</v>
      </c>
      <c r="K160" s="31">
        <f t="shared" si="99"/>
        <v>0</v>
      </c>
      <c r="L160" s="31">
        <f t="shared" si="100"/>
        <v>0</v>
      </c>
      <c r="M160" s="31">
        <f t="shared" si="101"/>
        <v>0</v>
      </c>
      <c r="N160" s="31">
        <f t="shared" si="82"/>
        <v>0</v>
      </c>
      <c r="O160" s="32">
        <f t="shared" si="83"/>
        <v>0</v>
      </c>
      <c r="P160" s="53">
        <v>155</v>
      </c>
      <c r="Q160" s="31">
        <f t="shared" si="96"/>
        <v>0</v>
      </c>
      <c r="R160" s="31">
        <f t="shared" si="102"/>
        <v>0</v>
      </c>
      <c r="S160" s="31">
        <f t="shared" si="103"/>
        <v>0</v>
      </c>
      <c r="T160" s="31">
        <f t="shared" si="84"/>
        <v>0</v>
      </c>
      <c r="U160" s="31">
        <f t="shared" si="97"/>
        <v>0</v>
      </c>
      <c r="V160" s="31">
        <f t="shared" si="85"/>
        <v>0</v>
      </c>
      <c r="W160" s="31">
        <v>0</v>
      </c>
      <c r="X160" s="31">
        <f t="shared" si="86"/>
        <v>0</v>
      </c>
      <c r="Y160" s="36">
        <f t="shared" si="87"/>
        <v>0</v>
      </c>
      <c r="AA160" s="69">
        <v>155</v>
      </c>
      <c r="AB160" s="31">
        <f t="shared" si="88"/>
        <v>0</v>
      </c>
      <c r="AC160" s="203">
        <f t="shared" si="108"/>
        <v>0</v>
      </c>
      <c r="AD160" s="99">
        <f t="shared" si="89"/>
        <v>0</v>
      </c>
      <c r="AE160" s="99">
        <f t="shared" si="90"/>
        <v>0</v>
      </c>
      <c r="AF160" s="188">
        <f t="shared" si="104"/>
        <v>0</v>
      </c>
      <c r="AG160" s="188">
        <f t="shared" si="105"/>
        <v>0</v>
      </c>
      <c r="AH160" s="188">
        <f t="shared" si="106"/>
        <v>0</v>
      </c>
      <c r="AI160" s="193">
        <f t="shared" si="107"/>
        <v>0</v>
      </c>
      <c r="AK160" s="69">
        <v>155</v>
      </c>
      <c r="AL160" s="31">
        <f t="shared" si="91"/>
        <v>0</v>
      </c>
      <c r="AM160" s="31">
        <f t="shared" si="92"/>
        <v>0</v>
      </c>
      <c r="AN160" s="31">
        <f t="shared" si="93"/>
        <v>0</v>
      </c>
      <c r="AO160" s="31">
        <f t="shared" si="94"/>
        <v>0</v>
      </c>
      <c r="AP160" s="31">
        <f t="shared" si="95"/>
        <v>0</v>
      </c>
      <c r="AQ160" s="188">
        <f t="shared" si="81"/>
        <v>0</v>
      </c>
      <c r="AR160" s="188">
        <f t="shared" si="81"/>
        <v>0</v>
      </c>
      <c r="AS160" s="188">
        <f t="shared" si="81"/>
        <v>0</v>
      </c>
      <c r="AT160" s="188">
        <f t="shared" si="80"/>
        <v>0</v>
      </c>
      <c r="AU160" s="31"/>
      <c r="AV160" s="31"/>
      <c r="AW160" s="31"/>
      <c r="AX160" s="31"/>
      <c r="AY160" s="74"/>
    </row>
    <row r="161" spans="3:51" x14ac:dyDescent="0.3">
      <c r="C161" s="172" t="s">
        <v>36</v>
      </c>
      <c r="D161" s="4">
        <v>0.57999999999999996</v>
      </c>
      <c r="E161" s="184" t="s">
        <v>194</v>
      </c>
      <c r="I161" s="53">
        <v>156</v>
      </c>
      <c r="J161" s="31">
        <f t="shared" si="98"/>
        <v>0</v>
      </c>
      <c r="K161" s="31">
        <f t="shared" si="99"/>
        <v>0</v>
      </c>
      <c r="L161" s="31">
        <f t="shared" si="100"/>
        <v>0</v>
      </c>
      <c r="M161" s="31">
        <f t="shared" si="101"/>
        <v>0</v>
      </c>
      <c r="N161" s="31">
        <f t="shared" si="82"/>
        <v>0</v>
      </c>
      <c r="O161" s="32">
        <f t="shared" si="83"/>
        <v>0</v>
      </c>
      <c r="P161" s="53">
        <v>156</v>
      </c>
      <c r="Q161" s="31">
        <f t="shared" si="96"/>
        <v>0</v>
      </c>
      <c r="R161" s="31">
        <f t="shared" si="102"/>
        <v>0</v>
      </c>
      <c r="S161" s="31">
        <f t="shared" si="103"/>
        <v>0</v>
      </c>
      <c r="T161" s="31">
        <f t="shared" si="84"/>
        <v>0</v>
      </c>
      <c r="U161" s="31">
        <f t="shared" si="97"/>
        <v>0</v>
      </c>
      <c r="V161" s="31">
        <f t="shared" si="85"/>
        <v>0</v>
      </c>
      <c r="W161" s="31">
        <v>0</v>
      </c>
      <c r="X161" s="31">
        <f t="shared" si="86"/>
        <v>0</v>
      </c>
      <c r="Y161" s="36">
        <f t="shared" si="87"/>
        <v>0</v>
      </c>
      <c r="AA161" s="69">
        <v>156</v>
      </c>
      <c r="AB161" s="31">
        <f t="shared" si="88"/>
        <v>0</v>
      </c>
      <c r="AC161" s="203">
        <f t="shared" si="108"/>
        <v>0</v>
      </c>
      <c r="AD161" s="99">
        <f t="shared" si="89"/>
        <v>0</v>
      </c>
      <c r="AE161" s="99">
        <f t="shared" si="90"/>
        <v>0</v>
      </c>
      <c r="AF161" s="188">
        <f t="shared" si="104"/>
        <v>0</v>
      </c>
      <c r="AG161" s="188">
        <f t="shared" si="105"/>
        <v>0</v>
      </c>
      <c r="AH161" s="188">
        <f t="shared" si="106"/>
        <v>0</v>
      </c>
      <c r="AI161" s="193">
        <f t="shared" si="107"/>
        <v>0</v>
      </c>
      <c r="AK161" s="69">
        <v>156</v>
      </c>
      <c r="AL161" s="31">
        <f t="shared" si="91"/>
        <v>0</v>
      </c>
      <c r="AM161" s="31">
        <f t="shared" si="92"/>
        <v>0</v>
      </c>
      <c r="AN161" s="31">
        <f t="shared" si="93"/>
        <v>0</v>
      </c>
      <c r="AO161" s="31">
        <f t="shared" si="94"/>
        <v>0</v>
      </c>
      <c r="AP161" s="31">
        <f t="shared" si="95"/>
        <v>0</v>
      </c>
      <c r="AQ161" s="188">
        <f t="shared" si="81"/>
        <v>0</v>
      </c>
      <c r="AR161" s="188">
        <f t="shared" si="81"/>
        <v>0</v>
      </c>
      <c r="AS161" s="188">
        <f t="shared" si="81"/>
        <v>0</v>
      </c>
      <c r="AT161" s="188">
        <f t="shared" si="80"/>
        <v>0</v>
      </c>
      <c r="AU161" s="31"/>
      <c r="AV161" s="31"/>
      <c r="AW161" s="31"/>
      <c r="AX161" s="31"/>
      <c r="AY161" s="74"/>
    </row>
    <row r="162" spans="3:51" x14ac:dyDescent="0.3">
      <c r="C162" s="172" t="s">
        <v>37</v>
      </c>
      <c r="D162" s="4">
        <v>0.57999999999999996</v>
      </c>
      <c r="E162" s="184" t="s">
        <v>195</v>
      </c>
      <c r="I162" s="53">
        <v>157</v>
      </c>
      <c r="J162" s="31">
        <f t="shared" si="98"/>
        <v>0</v>
      </c>
      <c r="K162" s="31">
        <f t="shared" si="99"/>
        <v>0</v>
      </c>
      <c r="L162" s="31">
        <f t="shared" si="100"/>
        <v>0</v>
      </c>
      <c r="M162" s="31">
        <f t="shared" si="101"/>
        <v>0</v>
      </c>
      <c r="N162" s="31">
        <f t="shared" si="82"/>
        <v>0</v>
      </c>
      <c r="O162" s="32">
        <f t="shared" si="83"/>
        <v>0</v>
      </c>
      <c r="P162" s="53">
        <v>157</v>
      </c>
      <c r="Q162" s="31">
        <f t="shared" si="96"/>
        <v>0</v>
      </c>
      <c r="R162" s="31">
        <f t="shared" si="102"/>
        <v>0</v>
      </c>
      <c r="S162" s="31">
        <f t="shared" si="103"/>
        <v>0</v>
      </c>
      <c r="T162" s="31">
        <f t="shared" si="84"/>
        <v>0</v>
      </c>
      <c r="U162" s="31">
        <f t="shared" si="97"/>
        <v>0</v>
      </c>
      <c r="V162" s="31">
        <f t="shared" si="85"/>
        <v>0</v>
      </c>
      <c r="W162" s="31">
        <v>0</v>
      </c>
      <c r="X162" s="31">
        <f t="shared" si="86"/>
        <v>0</v>
      </c>
      <c r="Y162" s="36">
        <f t="shared" si="87"/>
        <v>0</v>
      </c>
      <c r="AA162" s="69">
        <v>157</v>
      </c>
      <c r="AB162" s="31">
        <f t="shared" si="88"/>
        <v>0</v>
      </c>
      <c r="AC162" s="203">
        <f t="shared" si="108"/>
        <v>0</v>
      </c>
      <c r="AD162" s="99">
        <f t="shared" si="89"/>
        <v>0</v>
      </c>
      <c r="AE162" s="99">
        <f t="shared" si="90"/>
        <v>0</v>
      </c>
      <c r="AF162" s="188">
        <f t="shared" si="104"/>
        <v>0</v>
      </c>
      <c r="AG162" s="188">
        <f t="shared" si="105"/>
        <v>0</v>
      </c>
      <c r="AH162" s="188">
        <f t="shared" si="106"/>
        <v>0</v>
      </c>
      <c r="AI162" s="193">
        <f t="shared" si="107"/>
        <v>0</v>
      </c>
      <c r="AK162" s="69">
        <v>157</v>
      </c>
      <c r="AL162" s="31">
        <f t="shared" si="91"/>
        <v>0</v>
      </c>
      <c r="AM162" s="31">
        <f t="shared" si="92"/>
        <v>0</v>
      </c>
      <c r="AN162" s="31">
        <f t="shared" si="93"/>
        <v>0</v>
      </c>
      <c r="AO162" s="31">
        <f t="shared" si="94"/>
        <v>0</v>
      </c>
      <c r="AP162" s="31">
        <f t="shared" si="95"/>
        <v>0</v>
      </c>
      <c r="AQ162" s="188">
        <f t="shared" si="81"/>
        <v>0</v>
      </c>
      <c r="AR162" s="188">
        <f t="shared" si="81"/>
        <v>0</v>
      </c>
      <c r="AS162" s="188">
        <f t="shared" si="81"/>
        <v>0</v>
      </c>
      <c r="AT162" s="188">
        <f t="shared" si="80"/>
        <v>0</v>
      </c>
      <c r="AU162" s="31"/>
      <c r="AV162" s="31"/>
      <c r="AW162" s="31"/>
      <c r="AX162" s="31"/>
      <c r="AY162" s="74"/>
    </row>
    <row r="163" spans="3:51" x14ac:dyDescent="0.3">
      <c r="C163" s="172" t="s">
        <v>38</v>
      </c>
      <c r="D163" s="4">
        <v>0.48</v>
      </c>
      <c r="E163" s="184" t="s">
        <v>195</v>
      </c>
      <c r="I163" s="53">
        <v>158</v>
      </c>
      <c r="J163" s="31">
        <f t="shared" si="98"/>
        <v>0</v>
      </c>
      <c r="K163" s="31">
        <f t="shared" si="99"/>
        <v>0</v>
      </c>
      <c r="L163" s="31">
        <f t="shared" si="100"/>
        <v>0</v>
      </c>
      <c r="M163" s="31">
        <f t="shared" si="101"/>
        <v>0</v>
      </c>
      <c r="N163" s="31">
        <f t="shared" si="82"/>
        <v>0</v>
      </c>
      <c r="O163" s="32">
        <f t="shared" si="83"/>
        <v>0</v>
      </c>
      <c r="P163" s="53">
        <v>158</v>
      </c>
      <c r="Q163" s="31">
        <f t="shared" si="96"/>
        <v>0</v>
      </c>
      <c r="R163" s="31">
        <f t="shared" si="102"/>
        <v>0</v>
      </c>
      <c r="S163" s="31">
        <f t="shared" si="103"/>
        <v>0</v>
      </c>
      <c r="T163" s="31">
        <f t="shared" si="84"/>
        <v>0</v>
      </c>
      <c r="U163" s="31">
        <f t="shared" si="97"/>
        <v>0</v>
      </c>
      <c r="V163" s="31">
        <f t="shared" si="85"/>
        <v>0</v>
      </c>
      <c r="W163" s="31">
        <v>0</v>
      </c>
      <c r="X163" s="31">
        <f t="shared" si="86"/>
        <v>0</v>
      </c>
      <c r="Y163" s="36">
        <f t="shared" si="87"/>
        <v>0</v>
      </c>
      <c r="AA163" s="69">
        <v>158</v>
      </c>
      <c r="AB163" s="31">
        <f t="shared" si="88"/>
        <v>0</v>
      </c>
      <c r="AC163" s="203">
        <f t="shared" si="108"/>
        <v>0</v>
      </c>
      <c r="AD163" s="99">
        <f t="shared" si="89"/>
        <v>0</v>
      </c>
      <c r="AE163" s="99">
        <f t="shared" si="90"/>
        <v>0</v>
      </c>
      <c r="AF163" s="188">
        <f t="shared" si="104"/>
        <v>0</v>
      </c>
      <c r="AG163" s="188">
        <f t="shared" si="105"/>
        <v>0</v>
      </c>
      <c r="AH163" s="188">
        <f t="shared" si="106"/>
        <v>0</v>
      </c>
      <c r="AI163" s="193">
        <f t="shared" si="107"/>
        <v>0</v>
      </c>
      <c r="AK163" s="69">
        <v>158</v>
      </c>
      <c r="AL163" s="31">
        <f t="shared" si="91"/>
        <v>0</v>
      </c>
      <c r="AM163" s="31">
        <f t="shared" si="92"/>
        <v>0</v>
      </c>
      <c r="AN163" s="31">
        <f t="shared" si="93"/>
        <v>0</v>
      </c>
      <c r="AO163" s="31">
        <f t="shared" si="94"/>
        <v>0</v>
      </c>
      <c r="AP163" s="31">
        <f t="shared" si="95"/>
        <v>0</v>
      </c>
      <c r="AQ163" s="188">
        <f t="shared" si="81"/>
        <v>0</v>
      </c>
      <c r="AR163" s="188">
        <f t="shared" si="81"/>
        <v>0</v>
      </c>
      <c r="AS163" s="188">
        <f t="shared" si="81"/>
        <v>0</v>
      </c>
      <c r="AT163" s="188">
        <f t="shared" si="81"/>
        <v>0</v>
      </c>
      <c r="AU163" s="31"/>
      <c r="AV163" s="31"/>
      <c r="AW163" s="31"/>
      <c r="AX163" s="31"/>
      <c r="AY163" s="74"/>
    </row>
    <row r="164" spans="3:51" x14ac:dyDescent="0.3">
      <c r="C164" s="172" t="s">
        <v>39</v>
      </c>
      <c r="D164" s="4">
        <v>0.42</v>
      </c>
      <c r="E164" s="184" t="s">
        <v>195</v>
      </c>
      <c r="I164" s="53">
        <v>159</v>
      </c>
      <c r="J164" s="31">
        <f t="shared" si="98"/>
        <v>0</v>
      </c>
      <c r="K164" s="31">
        <f t="shared" si="99"/>
        <v>0</v>
      </c>
      <c r="L164" s="31">
        <f t="shared" si="100"/>
        <v>0</v>
      </c>
      <c r="M164" s="31">
        <f t="shared" si="101"/>
        <v>0</v>
      </c>
      <c r="N164" s="31">
        <f t="shared" si="82"/>
        <v>0</v>
      </c>
      <c r="O164" s="32">
        <f t="shared" si="83"/>
        <v>0</v>
      </c>
      <c r="P164" s="53">
        <v>159</v>
      </c>
      <c r="Q164" s="31">
        <f t="shared" si="96"/>
        <v>0</v>
      </c>
      <c r="R164" s="31">
        <f t="shared" si="102"/>
        <v>0</v>
      </c>
      <c r="S164" s="31">
        <f t="shared" si="103"/>
        <v>0</v>
      </c>
      <c r="T164" s="31">
        <f t="shared" si="84"/>
        <v>0</v>
      </c>
      <c r="U164" s="31">
        <f t="shared" si="97"/>
        <v>0</v>
      </c>
      <c r="V164" s="31">
        <f t="shared" si="85"/>
        <v>0</v>
      </c>
      <c r="W164" s="31">
        <v>0</v>
      </c>
      <c r="X164" s="31">
        <f t="shared" si="86"/>
        <v>0</v>
      </c>
      <c r="Y164" s="36">
        <f t="shared" si="87"/>
        <v>0</v>
      </c>
      <c r="AA164" s="69">
        <v>159</v>
      </c>
      <c r="AB164" s="31">
        <f t="shared" si="88"/>
        <v>0</v>
      </c>
      <c r="AC164" s="203">
        <f t="shared" si="108"/>
        <v>0</v>
      </c>
      <c r="AD164" s="99">
        <f t="shared" si="89"/>
        <v>0</v>
      </c>
      <c r="AE164" s="99">
        <f t="shared" si="90"/>
        <v>0</v>
      </c>
      <c r="AF164" s="188">
        <f t="shared" si="104"/>
        <v>0</v>
      </c>
      <c r="AG164" s="188">
        <f t="shared" si="105"/>
        <v>0</v>
      </c>
      <c r="AH164" s="188">
        <f t="shared" si="106"/>
        <v>0</v>
      </c>
      <c r="AI164" s="193">
        <f t="shared" si="107"/>
        <v>0</v>
      </c>
      <c r="AK164" s="69">
        <v>159</v>
      </c>
      <c r="AL164" s="31">
        <f t="shared" si="91"/>
        <v>0</v>
      </c>
      <c r="AM164" s="31">
        <f t="shared" si="92"/>
        <v>0</v>
      </c>
      <c r="AN164" s="31">
        <f t="shared" si="93"/>
        <v>0</v>
      </c>
      <c r="AO164" s="31">
        <f t="shared" si="94"/>
        <v>0</v>
      </c>
      <c r="AP164" s="31">
        <f t="shared" si="95"/>
        <v>0</v>
      </c>
      <c r="AQ164" s="188">
        <f t="shared" ref="AQ164:AT205" si="109">IF($AK164&lt;=$F$18,$AL164*AM164,)</f>
        <v>0</v>
      </c>
      <c r="AR164" s="188">
        <f t="shared" si="109"/>
        <v>0</v>
      </c>
      <c r="AS164" s="188">
        <f t="shared" si="109"/>
        <v>0</v>
      </c>
      <c r="AT164" s="188">
        <f t="shared" si="109"/>
        <v>0</v>
      </c>
      <c r="AU164" s="31"/>
      <c r="AV164" s="31"/>
      <c r="AW164" s="31"/>
      <c r="AX164" s="31"/>
      <c r="AY164" s="74"/>
    </row>
    <row r="165" spans="3:51" x14ac:dyDescent="0.3">
      <c r="C165" s="172" t="s">
        <v>40</v>
      </c>
      <c r="D165" s="4">
        <v>0.5</v>
      </c>
      <c r="E165" s="184" t="s">
        <v>194</v>
      </c>
      <c r="I165" s="53">
        <v>160</v>
      </c>
      <c r="J165" s="31">
        <f t="shared" si="98"/>
        <v>0</v>
      </c>
      <c r="K165" s="31">
        <f t="shared" si="99"/>
        <v>0</v>
      </c>
      <c r="L165" s="31">
        <f t="shared" si="100"/>
        <v>0</v>
      </c>
      <c r="M165" s="31">
        <f t="shared" si="101"/>
        <v>0</v>
      </c>
      <c r="N165" s="31">
        <f t="shared" si="82"/>
        <v>0</v>
      </c>
      <c r="O165" s="32">
        <f t="shared" si="83"/>
        <v>0</v>
      </c>
      <c r="P165" s="53">
        <v>160</v>
      </c>
      <c r="Q165" s="31">
        <f t="shared" si="96"/>
        <v>0</v>
      </c>
      <c r="R165" s="31">
        <f t="shared" si="102"/>
        <v>0</v>
      </c>
      <c r="S165" s="31">
        <f t="shared" si="103"/>
        <v>0</v>
      </c>
      <c r="T165" s="31">
        <f t="shared" si="84"/>
        <v>0</v>
      </c>
      <c r="U165" s="31">
        <f t="shared" si="97"/>
        <v>0</v>
      </c>
      <c r="V165" s="31">
        <f t="shared" si="85"/>
        <v>0</v>
      </c>
      <c r="W165" s="31">
        <v>0</v>
      </c>
      <c r="X165" s="31">
        <f t="shared" si="86"/>
        <v>0</v>
      </c>
      <c r="Y165" s="36">
        <f t="shared" si="87"/>
        <v>0</v>
      </c>
      <c r="AA165" s="69">
        <v>160</v>
      </c>
      <c r="AB165" s="31">
        <f t="shared" si="88"/>
        <v>0</v>
      </c>
      <c r="AC165" s="203">
        <f t="shared" si="108"/>
        <v>0</v>
      </c>
      <c r="AD165" s="99">
        <f t="shared" si="89"/>
        <v>0</v>
      </c>
      <c r="AE165" s="99">
        <f t="shared" si="90"/>
        <v>0</v>
      </c>
      <c r="AF165" s="188">
        <f t="shared" si="104"/>
        <v>0</v>
      </c>
      <c r="AG165" s="188">
        <f t="shared" si="105"/>
        <v>0</v>
      </c>
      <c r="AH165" s="188">
        <f t="shared" si="106"/>
        <v>0</v>
      </c>
      <c r="AI165" s="193">
        <f t="shared" si="107"/>
        <v>0</v>
      </c>
      <c r="AK165" s="69">
        <v>160</v>
      </c>
      <c r="AL165" s="31">
        <f t="shared" si="91"/>
        <v>0</v>
      </c>
      <c r="AM165" s="31">
        <f t="shared" si="92"/>
        <v>0</v>
      </c>
      <c r="AN165" s="31">
        <f t="shared" si="93"/>
        <v>0</v>
      </c>
      <c r="AO165" s="31">
        <f t="shared" si="94"/>
        <v>0</v>
      </c>
      <c r="AP165" s="31">
        <f t="shared" si="95"/>
        <v>0</v>
      </c>
      <c r="AQ165" s="188">
        <f t="shared" si="109"/>
        <v>0</v>
      </c>
      <c r="AR165" s="188">
        <f t="shared" si="109"/>
        <v>0</v>
      </c>
      <c r="AS165" s="188">
        <f t="shared" si="109"/>
        <v>0</v>
      </c>
      <c r="AT165" s="188">
        <f t="shared" si="109"/>
        <v>0</v>
      </c>
      <c r="AU165" s="31"/>
      <c r="AV165" s="31"/>
      <c r="AW165" s="31"/>
      <c r="AX165" s="31"/>
      <c r="AY165" s="74"/>
    </row>
    <row r="166" spans="3:51" x14ac:dyDescent="0.3">
      <c r="C166" s="172" t="s">
        <v>41</v>
      </c>
      <c r="D166" s="4">
        <v>0.55000000000000004</v>
      </c>
      <c r="E166" s="184" t="s">
        <v>194</v>
      </c>
      <c r="I166" s="53">
        <v>161</v>
      </c>
      <c r="J166" s="31">
        <f t="shared" si="98"/>
        <v>0</v>
      </c>
      <c r="K166" s="31">
        <f t="shared" si="99"/>
        <v>0</v>
      </c>
      <c r="L166" s="31">
        <f t="shared" si="100"/>
        <v>0</v>
      </c>
      <c r="M166" s="31">
        <f t="shared" si="101"/>
        <v>0</v>
      </c>
      <c r="N166" s="31">
        <f t="shared" si="82"/>
        <v>0</v>
      </c>
      <c r="O166" s="32">
        <f t="shared" si="83"/>
        <v>0</v>
      </c>
      <c r="P166" s="53">
        <v>161</v>
      </c>
      <c r="Q166" s="31">
        <f t="shared" si="96"/>
        <v>0</v>
      </c>
      <c r="R166" s="31">
        <f t="shared" si="102"/>
        <v>0</v>
      </c>
      <c r="S166" s="31">
        <f t="shared" si="103"/>
        <v>0</v>
      </c>
      <c r="T166" s="31">
        <f t="shared" si="84"/>
        <v>0</v>
      </c>
      <c r="U166" s="31">
        <f t="shared" si="97"/>
        <v>0</v>
      </c>
      <c r="V166" s="31">
        <f t="shared" si="85"/>
        <v>0</v>
      </c>
      <c r="W166" s="31">
        <v>0</v>
      </c>
      <c r="X166" s="31">
        <f t="shared" si="86"/>
        <v>0</v>
      </c>
      <c r="Y166" s="36">
        <f t="shared" si="87"/>
        <v>0</v>
      </c>
      <c r="AA166" s="69">
        <v>161</v>
      </c>
      <c r="AB166" s="31">
        <f t="shared" si="88"/>
        <v>0</v>
      </c>
      <c r="AC166" s="203">
        <f t="shared" si="108"/>
        <v>0</v>
      </c>
      <c r="AD166" s="99">
        <f t="shared" si="89"/>
        <v>0</v>
      </c>
      <c r="AE166" s="99">
        <f t="shared" si="90"/>
        <v>0</v>
      </c>
      <c r="AF166" s="188">
        <f t="shared" si="104"/>
        <v>0</v>
      </c>
      <c r="AG166" s="188">
        <f t="shared" si="105"/>
        <v>0</v>
      </c>
      <c r="AH166" s="188">
        <f t="shared" si="106"/>
        <v>0</v>
      </c>
      <c r="AI166" s="193">
        <f t="shared" si="107"/>
        <v>0</v>
      </c>
      <c r="AK166" s="69">
        <v>161</v>
      </c>
      <c r="AL166" s="31">
        <f t="shared" si="91"/>
        <v>0</v>
      </c>
      <c r="AM166" s="31">
        <f t="shared" si="92"/>
        <v>0</v>
      </c>
      <c r="AN166" s="31">
        <f t="shared" si="93"/>
        <v>0</v>
      </c>
      <c r="AO166" s="31">
        <f t="shared" si="94"/>
        <v>0</v>
      </c>
      <c r="AP166" s="31">
        <f t="shared" si="95"/>
        <v>0</v>
      </c>
      <c r="AQ166" s="188">
        <f t="shared" si="109"/>
        <v>0</v>
      </c>
      <c r="AR166" s="188">
        <f t="shared" si="109"/>
        <v>0</v>
      </c>
      <c r="AS166" s="188">
        <f t="shared" si="109"/>
        <v>0</v>
      </c>
      <c r="AT166" s="188">
        <f t="shared" si="109"/>
        <v>0</v>
      </c>
      <c r="AU166" s="31"/>
      <c r="AV166" s="31"/>
      <c r="AW166" s="31"/>
      <c r="AX166" s="31"/>
      <c r="AY166" s="74"/>
    </row>
    <row r="167" spans="3:51" x14ac:dyDescent="0.3">
      <c r="C167" s="172" t="s">
        <v>42</v>
      </c>
      <c r="D167" s="4">
        <v>0.53</v>
      </c>
      <c r="E167" s="184" t="s">
        <v>194</v>
      </c>
      <c r="I167" s="53">
        <v>162</v>
      </c>
      <c r="J167" s="31">
        <f t="shared" si="98"/>
        <v>0</v>
      </c>
      <c r="K167" s="31">
        <f t="shared" si="99"/>
        <v>0</v>
      </c>
      <c r="L167" s="31">
        <f t="shared" si="100"/>
        <v>0</v>
      </c>
      <c r="M167" s="31">
        <f t="shared" si="101"/>
        <v>0</v>
      </c>
      <c r="N167" s="31">
        <f t="shared" si="82"/>
        <v>0</v>
      </c>
      <c r="O167" s="32">
        <f t="shared" si="83"/>
        <v>0</v>
      </c>
      <c r="P167" s="53">
        <v>162</v>
      </c>
      <c r="Q167" s="31">
        <f t="shared" si="96"/>
        <v>0</v>
      </c>
      <c r="R167" s="31">
        <f t="shared" si="102"/>
        <v>0</v>
      </c>
      <c r="S167" s="31">
        <f t="shared" si="103"/>
        <v>0</v>
      </c>
      <c r="T167" s="31">
        <f t="shared" si="84"/>
        <v>0</v>
      </c>
      <c r="U167" s="31">
        <f t="shared" si="97"/>
        <v>0</v>
      </c>
      <c r="V167" s="31">
        <f t="shared" si="85"/>
        <v>0</v>
      </c>
      <c r="W167" s="31">
        <v>0</v>
      </c>
      <c r="X167" s="31">
        <f t="shared" si="86"/>
        <v>0</v>
      </c>
      <c r="Y167" s="36">
        <f t="shared" si="87"/>
        <v>0</v>
      </c>
      <c r="AA167" s="69">
        <v>162</v>
      </c>
      <c r="AB167" s="31">
        <f t="shared" si="88"/>
        <v>0</v>
      </c>
      <c r="AC167" s="203">
        <f t="shared" si="108"/>
        <v>0</v>
      </c>
      <c r="AD167" s="99">
        <f t="shared" si="89"/>
        <v>0</v>
      </c>
      <c r="AE167" s="99">
        <f t="shared" si="90"/>
        <v>0</v>
      </c>
      <c r="AF167" s="188">
        <f t="shared" si="104"/>
        <v>0</v>
      </c>
      <c r="AG167" s="188">
        <f t="shared" si="105"/>
        <v>0</v>
      </c>
      <c r="AH167" s="188">
        <f t="shared" si="106"/>
        <v>0</v>
      </c>
      <c r="AI167" s="193">
        <f t="shared" si="107"/>
        <v>0</v>
      </c>
      <c r="AK167" s="69">
        <v>162</v>
      </c>
      <c r="AL167" s="31">
        <f t="shared" si="91"/>
        <v>0</v>
      </c>
      <c r="AM167" s="31">
        <f t="shared" si="92"/>
        <v>0</v>
      </c>
      <c r="AN167" s="31">
        <f t="shared" si="93"/>
        <v>0</v>
      </c>
      <c r="AO167" s="31">
        <f t="shared" si="94"/>
        <v>0</v>
      </c>
      <c r="AP167" s="31">
        <f t="shared" si="95"/>
        <v>0</v>
      </c>
      <c r="AQ167" s="188">
        <f t="shared" si="109"/>
        <v>0</v>
      </c>
      <c r="AR167" s="188">
        <f t="shared" si="109"/>
        <v>0</v>
      </c>
      <c r="AS167" s="188">
        <f t="shared" si="109"/>
        <v>0</v>
      </c>
      <c r="AT167" s="188">
        <f t="shared" si="109"/>
        <v>0</v>
      </c>
      <c r="AU167" s="31"/>
      <c r="AV167" s="31"/>
      <c r="AW167" s="31"/>
      <c r="AX167" s="31"/>
      <c r="AY167" s="74"/>
    </row>
    <row r="168" spans="3:51" x14ac:dyDescent="0.3">
      <c r="C168" s="172" t="s">
        <v>43</v>
      </c>
      <c r="D168" s="4">
        <v>0.52</v>
      </c>
      <c r="E168" s="184" t="s">
        <v>194</v>
      </c>
      <c r="I168" s="53">
        <v>163</v>
      </c>
      <c r="J168" s="31">
        <f t="shared" si="98"/>
        <v>0</v>
      </c>
      <c r="K168" s="31">
        <f t="shared" si="99"/>
        <v>0</v>
      </c>
      <c r="L168" s="31">
        <f t="shared" si="100"/>
        <v>0</v>
      </c>
      <c r="M168" s="31">
        <f t="shared" si="101"/>
        <v>0</v>
      </c>
      <c r="N168" s="31">
        <f t="shared" si="82"/>
        <v>0</v>
      </c>
      <c r="O168" s="32">
        <f t="shared" si="83"/>
        <v>0</v>
      </c>
      <c r="P168" s="53">
        <v>163</v>
      </c>
      <c r="Q168" s="31">
        <f t="shared" si="96"/>
        <v>0</v>
      </c>
      <c r="R168" s="31">
        <f t="shared" si="102"/>
        <v>0</v>
      </c>
      <c r="S168" s="31">
        <f t="shared" si="103"/>
        <v>0</v>
      </c>
      <c r="T168" s="31">
        <f t="shared" si="84"/>
        <v>0</v>
      </c>
      <c r="U168" s="31">
        <f t="shared" si="97"/>
        <v>0</v>
      </c>
      <c r="V168" s="31">
        <f t="shared" si="85"/>
        <v>0</v>
      </c>
      <c r="W168" s="31">
        <v>0</v>
      </c>
      <c r="X168" s="31">
        <f t="shared" si="86"/>
        <v>0</v>
      </c>
      <c r="Y168" s="36">
        <f t="shared" si="87"/>
        <v>0</v>
      </c>
      <c r="AA168" s="69">
        <v>163</v>
      </c>
      <c r="AB168" s="31">
        <f t="shared" si="88"/>
        <v>0</v>
      </c>
      <c r="AC168" s="203">
        <f t="shared" si="108"/>
        <v>0</v>
      </c>
      <c r="AD168" s="99">
        <f t="shared" si="89"/>
        <v>0</v>
      </c>
      <c r="AE168" s="99">
        <f t="shared" si="90"/>
        <v>0</v>
      </c>
      <c r="AF168" s="188">
        <f t="shared" si="104"/>
        <v>0</v>
      </c>
      <c r="AG168" s="188">
        <f t="shared" si="105"/>
        <v>0</v>
      </c>
      <c r="AH168" s="188">
        <f t="shared" si="106"/>
        <v>0</v>
      </c>
      <c r="AI168" s="193">
        <f t="shared" si="107"/>
        <v>0</v>
      </c>
      <c r="AK168" s="69">
        <v>163</v>
      </c>
      <c r="AL168" s="31">
        <f t="shared" si="91"/>
        <v>0</v>
      </c>
      <c r="AM168" s="31">
        <f t="shared" si="92"/>
        <v>0</v>
      </c>
      <c r="AN168" s="31">
        <f t="shared" si="93"/>
        <v>0</v>
      </c>
      <c r="AO168" s="31">
        <f t="shared" si="94"/>
        <v>0</v>
      </c>
      <c r="AP168" s="31">
        <f t="shared" si="95"/>
        <v>0</v>
      </c>
      <c r="AQ168" s="188">
        <f t="shared" si="109"/>
        <v>0</v>
      </c>
      <c r="AR168" s="188">
        <f t="shared" si="109"/>
        <v>0</v>
      </c>
      <c r="AS168" s="188">
        <f t="shared" si="109"/>
        <v>0</v>
      </c>
      <c r="AT168" s="188">
        <f t="shared" si="109"/>
        <v>0</v>
      </c>
      <c r="AU168" s="31"/>
      <c r="AV168" s="31"/>
      <c r="AW168" s="31"/>
      <c r="AX168" s="31"/>
      <c r="AY168" s="74"/>
    </row>
    <row r="169" spans="3:51" x14ac:dyDescent="0.3">
      <c r="C169" s="172" t="s">
        <v>44</v>
      </c>
      <c r="D169" s="4">
        <v>0.52</v>
      </c>
      <c r="E169" s="184" t="s">
        <v>194</v>
      </c>
      <c r="I169" s="53">
        <v>164</v>
      </c>
      <c r="J169" s="31">
        <f t="shared" si="98"/>
        <v>0</v>
      </c>
      <c r="K169" s="31">
        <f t="shared" si="99"/>
        <v>0</v>
      </c>
      <c r="L169" s="31">
        <f t="shared" si="100"/>
        <v>0</v>
      </c>
      <c r="M169" s="31">
        <f t="shared" si="101"/>
        <v>0</v>
      </c>
      <c r="N169" s="31">
        <f t="shared" si="82"/>
        <v>0</v>
      </c>
      <c r="O169" s="32">
        <f t="shared" si="83"/>
        <v>0</v>
      </c>
      <c r="P169" s="53">
        <v>164</v>
      </c>
      <c r="Q169" s="31">
        <f t="shared" si="96"/>
        <v>0</v>
      </c>
      <c r="R169" s="31">
        <f t="shared" si="102"/>
        <v>0</v>
      </c>
      <c r="S169" s="31">
        <f t="shared" si="103"/>
        <v>0</v>
      </c>
      <c r="T169" s="31">
        <f t="shared" si="84"/>
        <v>0</v>
      </c>
      <c r="U169" s="31">
        <f t="shared" si="97"/>
        <v>0</v>
      </c>
      <c r="V169" s="31">
        <f t="shared" si="85"/>
        <v>0</v>
      </c>
      <c r="W169" s="31">
        <v>0</v>
      </c>
      <c r="X169" s="31">
        <f t="shared" si="86"/>
        <v>0</v>
      </c>
      <c r="Y169" s="36">
        <f t="shared" si="87"/>
        <v>0</v>
      </c>
      <c r="AA169" s="69">
        <v>164</v>
      </c>
      <c r="AB169" s="31">
        <f t="shared" si="88"/>
        <v>0</v>
      </c>
      <c r="AC169" s="203">
        <f t="shared" si="108"/>
        <v>0</v>
      </c>
      <c r="AD169" s="99">
        <f t="shared" si="89"/>
        <v>0</v>
      </c>
      <c r="AE169" s="99">
        <f t="shared" si="90"/>
        <v>0</v>
      </c>
      <c r="AF169" s="188">
        <f t="shared" si="104"/>
        <v>0</v>
      </c>
      <c r="AG169" s="188">
        <f t="shared" si="105"/>
        <v>0</v>
      </c>
      <c r="AH169" s="188">
        <f t="shared" si="106"/>
        <v>0</v>
      </c>
      <c r="AI169" s="193">
        <f t="shared" si="107"/>
        <v>0</v>
      </c>
      <c r="AK169" s="69">
        <v>164</v>
      </c>
      <c r="AL169" s="31">
        <f t="shared" si="91"/>
        <v>0</v>
      </c>
      <c r="AM169" s="31">
        <f t="shared" si="92"/>
        <v>0</v>
      </c>
      <c r="AN169" s="31">
        <f t="shared" si="93"/>
        <v>0</v>
      </c>
      <c r="AO169" s="31">
        <f t="shared" si="94"/>
        <v>0</v>
      </c>
      <c r="AP169" s="31">
        <f t="shared" si="95"/>
        <v>0</v>
      </c>
      <c r="AQ169" s="188">
        <f t="shared" si="109"/>
        <v>0</v>
      </c>
      <c r="AR169" s="188">
        <f t="shared" si="109"/>
        <v>0</v>
      </c>
      <c r="AS169" s="188">
        <f t="shared" si="109"/>
        <v>0</v>
      </c>
      <c r="AT169" s="188">
        <f t="shared" si="109"/>
        <v>0</v>
      </c>
      <c r="AU169" s="31"/>
      <c r="AV169" s="31"/>
      <c r="AW169" s="31"/>
      <c r="AX169" s="31"/>
      <c r="AY169" s="74"/>
    </row>
    <row r="170" spans="3:51" x14ac:dyDescent="0.3">
      <c r="C170" s="172" t="s">
        <v>45</v>
      </c>
      <c r="D170" s="4">
        <v>0.75</v>
      </c>
      <c r="E170" s="184" t="s">
        <v>194</v>
      </c>
      <c r="I170" s="53">
        <v>165</v>
      </c>
      <c r="J170" s="31">
        <f t="shared" si="98"/>
        <v>0</v>
      </c>
      <c r="K170" s="31">
        <f t="shared" si="99"/>
        <v>0</v>
      </c>
      <c r="L170" s="31">
        <f t="shared" si="100"/>
        <v>0</v>
      </c>
      <c r="M170" s="31">
        <f t="shared" si="101"/>
        <v>0</v>
      </c>
      <c r="N170" s="31">
        <f t="shared" si="82"/>
        <v>0</v>
      </c>
      <c r="O170" s="32">
        <f t="shared" si="83"/>
        <v>0</v>
      </c>
      <c r="P170" s="53">
        <v>165</v>
      </c>
      <c r="Q170" s="31">
        <f t="shared" si="96"/>
        <v>0</v>
      </c>
      <c r="R170" s="31">
        <f t="shared" si="102"/>
        <v>0</v>
      </c>
      <c r="S170" s="31">
        <f t="shared" si="103"/>
        <v>0</v>
      </c>
      <c r="T170" s="31">
        <f t="shared" si="84"/>
        <v>0</v>
      </c>
      <c r="U170" s="31">
        <f t="shared" si="97"/>
        <v>0</v>
      </c>
      <c r="V170" s="31">
        <f t="shared" si="85"/>
        <v>0</v>
      </c>
      <c r="W170" s="31">
        <v>0</v>
      </c>
      <c r="X170" s="31">
        <f t="shared" si="86"/>
        <v>0</v>
      </c>
      <c r="Y170" s="36">
        <f t="shared" si="87"/>
        <v>0</v>
      </c>
      <c r="AA170" s="69">
        <v>165</v>
      </c>
      <c r="AB170" s="31">
        <f t="shared" si="88"/>
        <v>0</v>
      </c>
      <c r="AC170" s="203">
        <f t="shared" si="108"/>
        <v>0</v>
      </c>
      <c r="AD170" s="99">
        <f t="shared" si="89"/>
        <v>0</v>
      </c>
      <c r="AE170" s="99">
        <f t="shared" si="90"/>
        <v>0</v>
      </c>
      <c r="AF170" s="188">
        <f t="shared" si="104"/>
        <v>0</v>
      </c>
      <c r="AG170" s="188">
        <f t="shared" si="105"/>
        <v>0</v>
      </c>
      <c r="AH170" s="188">
        <f t="shared" si="106"/>
        <v>0</v>
      </c>
      <c r="AI170" s="193">
        <f t="shared" si="107"/>
        <v>0</v>
      </c>
      <c r="AK170" s="69">
        <v>165</v>
      </c>
      <c r="AL170" s="31">
        <f t="shared" si="91"/>
        <v>0</v>
      </c>
      <c r="AM170" s="31">
        <f t="shared" si="92"/>
        <v>0</v>
      </c>
      <c r="AN170" s="31">
        <f t="shared" si="93"/>
        <v>0</v>
      </c>
      <c r="AO170" s="31">
        <f t="shared" si="94"/>
        <v>0</v>
      </c>
      <c r="AP170" s="31">
        <f t="shared" si="95"/>
        <v>0</v>
      </c>
      <c r="AQ170" s="188">
        <f t="shared" si="109"/>
        <v>0</v>
      </c>
      <c r="AR170" s="188">
        <f t="shared" si="109"/>
        <v>0</v>
      </c>
      <c r="AS170" s="188">
        <f t="shared" si="109"/>
        <v>0</v>
      </c>
      <c r="AT170" s="188">
        <f t="shared" si="109"/>
        <v>0</v>
      </c>
      <c r="AU170" s="31"/>
      <c r="AV170" s="31"/>
      <c r="AW170" s="31"/>
      <c r="AX170" s="31"/>
      <c r="AY170" s="74"/>
    </row>
    <row r="171" spans="3:51" x14ac:dyDescent="0.3">
      <c r="C171" s="172" t="s">
        <v>46</v>
      </c>
      <c r="D171" s="4">
        <v>0.52</v>
      </c>
      <c r="E171" s="184" t="s">
        <v>194</v>
      </c>
      <c r="I171" s="53">
        <v>166</v>
      </c>
      <c r="J171" s="31">
        <f t="shared" si="98"/>
        <v>0</v>
      </c>
      <c r="K171" s="31">
        <f t="shared" si="99"/>
        <v>0</v>
      </c>
      <c r="L171" s="31">
        <f t="shared" si="100"/>
        <v>0</v>
      </c>
      <c r="M171" s="31">
        <f t="shared" si="101"/>
        <v>0</v>
      </c>
      <c r="N171" s="31">
        <f t="shared" si="82"/>
        <v>0</v>
      </c>
      <c r="O171" s="32">
        <f t="shared" si="83"/>
        <v>0</v>
      </c>
      <c r="P171" s="53">
        <v>166</v>
      </c>
      <c r="Q171" s="31">
        <f t="shared" si="96"/>
        <v>0</v>
      </c>
      <c r="R171" s="31">
        <f t="shared" si="102"/>
        <v>0</v>
      </c>
      <c r="S171" s="31">
        <f t="shared" si="103"/>
        <v>0</v>
      </c>
      <c r="T171" s="31">
        <f t="shared" si="84"/>
        <v>0</v>
      </c>
      <c r="U171" s="31">
        <f t="shared" si="97"/>
        <v>0</v>
      </c>
      <c r="V171" s="31">
        <f t="shared" si="85"/>
        <v>0</v>
      </c>
      <c r="W171" s="31">
        <v>0</v>
      </c>
      <c r="X171" s="31">
        <f t="shared" si="86"/>
        <v>0</v>
      </c>
      <c r="Y171" s="36">
        <f t="shared" si="87"/>
        <v>0</v>
      </c>
      <c r="AA171" s="69">
        <v>166</v>
      </c>
      <c r="AB171" s="31">
        <f t="shared" si="88"/>
        <v>0</v>
      </c>
      <c r="AC171" s="203">
        <f t="shared" si="108"/>
        <v>0</v>
      </c>
      <c r="AD171" s="99">
        <f t="shared" si="89"/>
        <v>0</v>
      </c>
      <c r="AE171" s="99">
        <f t="shared" si="90"/>
        <v>0</v>
      </c>
      <c r="AF171" s="188">
        <f t="shared" si="104"/>
        <v>0</v>
      </c>
      <c r="AG171" s="188">
        <f t="shared" si="105"/>
        <v>0</v>
      </c>
      <c r="AH171" s="188">
        <f t="shared" si="106"/>
        <v>0</v>
      </c>
      <c r="AI171" s="193">
        <f t="shared" si="107"/>
        <v>0</v>
      </c>
      <c r="AK171" s="69">
        <v>166</v>
      </c>
      <c r="AL171" s="31">
        <f t="shared" si="91"/>
        <v>0</v>
      </c>
      <c r="AM171" s="31">
        <f t="shared" si="92"/>
        <v>0</v>
      </c>
      <c r="AN171" s="31">
        <f t="shared" si="93"/>
        <v>0</v>
      </c>
      <c r="AO171" s="31">
        <f t="shared" si="94"/>
        <v>0</v>
      </c>
      <c r="AP171" s="31">
        <f t="shared" si="95"/>
        <v>0</v>
      </c>
      <c r="AQ171" s="188">
        <f t="shared" si="109"/>
        <v>0</v>
      </c>
      <c r="AR171" s="188">
        <f t="shared" si="109"/>
        <v>0</v>
      </c>
      <c r="AS171" s="188">
        <f t="shared" si="109"/>
        <v>0</v>
      </c>
      <c r="AT171" s="188">
        <f t="shared" si="109"/>
        <v>0</v>
      </c>
      <c r="AU171" s="31"/>
      <c r="AV171" s="31"/>
      <c r="AW171" s="31"/>
      <c r="AX171" s="31"/>
      <c r="AY171" s="74"/>
    </row>
    <row r="172" spans="3:51" x14ac:dyDescent="0.3">
      <c r="C172" s="172" t="s">
        <v>47</v>
      </c>
      <c r="D172" s="4">
        <v>0.35</v>
      </c>
      <c r="E172" s="184" t="s">
        <v>196</v>
      </c>
      <c r="I172" s="53">
        <v>167</v>
      </c>
      <c r="J172" s="31">
        <f t="shared" si="98"/>
        <v>0</v>
      </c>
      <c r="K172" s="31">
        <f t="shared" si="99"/>
        <v>0</v>
      </c>
      <c r="L172" s="31">
        <f t="shared" si="100"/>
        <v>0</v>
      </c>
      <c r="M172" s="31">
        <f t="shared" si="101"/>
        <v>0</v>
      </c>
      <c r="N172" s="31">
        <f t="shared" si="82"/>
        <v>0</v>
      </c>
      <c r="O172" s="32">
        <f t="shared" si="83"/>
        <v>0</v>
      </c>
      <c r="P172" s="53">
        <v>167</v>
      </c>
      <c r="Q172" s="31">
        <f t="shared" si="96"/>
        <v>0</v>
      </c>
      <c r="R172" s="31">
        <f t="shared" si="102"/>
        <v>0</v>
      </c>
      <c r="S172" s="31">
        <f t="shared" si="103"/>
        <v>0</v>
      </c>
      <c r="T172" s="31">
        <f t="shared" si="84"/>
        <v>0</v>
      </c>
      <c r="U172" s="31">
        <f t="shared" si="97"/>
        <v>0</v>
      </c>
      <c r="V172" s="31">
        <f t="shared" si="85"/>
        <v>0</v>
      </c>
      <c r="W172" s="31">
        <v>0</v>
      </c>
      <c r="X172" s="31">
        <f t="shared" si="86"/>
        <v>0</v>
      </c>
      <c r="Y172" s="36">
        <f t="shared" si="87"/>
        <v>0</v>
      </c>
      <c r="AA172" s="69">
        <v>167</v>
      </c>
      <c r="AB172" s="31">
        <f t="shared" si="88"/>
        <v>0</v>
      </c>
      <c r="AC172" s="203">
        <f t="shared" si="108"/>
        <v>0</v>
      </c>
      <c r="AD172" s="99">
        <f t="shared" si="89"/>
        <v>0</v>
      </c>
      <c r="AE172" s="99">
        <f t="shared" si="90"/>
        <v>0</v>
      </c>
      <c r="AF172" s="188">
        <f t="shared" si="104"/>
        <v>0</v>
      </c>
      <c r="AG172" s="188">
        <f t="shared" si="105"/>
        <v>0</v>
      </c>
      <c r="AH172" s="188">
        <f t="shared" si="106"/>
        <v>0</v>
      </c>
      <c r="AI172" s="193">
        <f t="shared" si="107"/>
        <v>0</v>
      </c>
      <c r="AK172" s="69">
        <v>167</v>
      </c>
      <c r="AL172" s="31">
        <f t="shared" si="91"/>
        <v>0</v>
      </c>
      <c r="AM172" s="31">
        <f t="shared" si="92"/>
        <v>0</v>
      </c>
      <c r="AN172" s="31">
        <f t="shared" si="93"/>
        <v>0</v>
      </c>
      <c r="AO172" s="31">
        <f t="shared" si="94"/>
        <v>0</v>
      </c>
      <c r="AP172" s="31">
        <f t="shared" si="95"/>
        <v>0</v>
      </c>
      <c r="AQ172" s="188">
        <f t="shared" si="109"/>
        <v>0</v>
      </c>
      <c r="AR172" s="188">
        <f t="shared" si="109"/>
        <v>0</v>
      </c>
      <c r="AS172" s="188">
        <f t="shared" si="109"/>
        <v>0</v>
      </c>
      <c r="AT172" s="188">
        <f t="shared" si="109"/>
        <v>0</v>
      </c>
      <c r="AU172" s="31"/>
      <c r="AV172" s="31"/>
      <c r="AW172" s="31"/>
      <c r="AX172" s="31"/>
      <c r="AY172" s="74"/>
    </row>
    <row r="173" spans="3:51" x14ac:dyDescent="0.3">
      <c r="C173" s="172" t="s">
        <v>48</v>
      </c>
      <c r="D173" s="4">
        <v>0.37</v>
      </c>
      <c r="E173" s="184" t="s">
        <v>194</v>
      </c>
      <c r="I173" s="53">
        <v>168</v>
      </c>
      <c r="J173" s="31">
        <f t="shared" si="98"/>
        <v>0</v>
      </c>
      <c r="K173" s="31">
        <f t="shared" si="99"/>
        <v>0</v>
      </c>
      <c r="L173" s="31">
        <f t="shared" si="100"/>
        <v>0</v>
      </c>
      <c r="M173" s="31">
        <f t="shared" si="101"/>
        <v>0</v>
      </c>
      <c r="N173" s="31">
        <f t="shared" si="82"/>
        <v>0</v>
      </c>
      <c r="O173" s="32">
        <f t="shared" si="83"/>
        <v>0</v>
      </c>
      <c r="P173" s="53">
        <v>168</v>
      </c>
      <c r="Q173" s="31">
        <f t="shared" si="96"/>
        <v>0</v>
      </c>
      <c r="R173" s="31">
        <f t="shared" si="102"/>
        <v>0</v>
      </c>
      <c r="S173" s="31">
        <f t="shared" si="103"/>
        <v>0</v>
      </c>
      <c r="T173" s="31">
        <f t="shared" si="84"/>
        <v>0</v>
      </c>
      <c r="U173" s="31">
        <f t="shared" si="97"/>
        <v>0</v>
      </c>
      <c r="V173" s="31">
        <f t="shared" si="85"/>
        <v>0</v>
      </c>
      <c r="W173" s="31">
        <v>0</v>
      </c>
      <c r="X173" s="31">
        <f t="shared" si="86"/>
        <v>0</v>
      </c>
      <c r="Y173" s="36">
        <f t="shared" si="87"/>
        <v>0</v>
      </c>
      <c r="AA173" s="69">
        <v>168</v>
      </c>
      <c r="AB173" s="31">
        <f t="shared" si="88"/>
        <v>0</v>
      </c>
      <c r="AC173" s="203">
        <f t="shared" si="108"/>
        <v>0</v>
      </c>
      <c r="AD173" s="99">
        <f t="shared" si="89"/>
        <v>0</v>
      </c>
      <c r="AE173" s="99">
        <f t="shared" si="90"/>
        <v>0</v>
      </c>
      <c r="AF173" s="188">
        <f t="shared" si="104"/>
        <v>0</v>
      </c>
      <c r="AG173" s="188">
        <f t="shared" si="105"/>
        <v>0</v>
      </c>
      <c r="AH173" s="188">
        <f t="shared" si="106"/>
        <v>0</v>
      </c>
      <c r="AI173" s="193">
        <f t="shared" si="107"/>
        <v>0</v>
      </c>
      <c r="AK173" s="69">
        <v>168</v>
      </c>
      <c r="AL173" s="31">
        <f t="shared" si="91"/>
        <v>0</v>
      </c>
      <c r="AM173" s="31">
        <f t="shared" si="92"/>
        <v>0</v>
      </c>
      <c r="AN173" s="31">
        <f t="shared" si="93"/>
        <v>0</v>
      </c>
      <c r="AO173" s="31">
        <f t="shared" si="94"/>
        <v>0</v>
      </c>
      <c r="AP173" s="31">
        <f t="shared" si="95"/>
        <v>0</v>
      </c>
      <c r="AQ173" s="188">
        <f t="shared" si="109"/>
        <v>0</v>
      </c>
      <c r="AR173" s="188">
        <f t="shared" si="109"/>
        <v>0</v>
      </c>
      <c r="AS173" s="188">
        <f t="shared" si="109"/>
        <v>0</v>
      </c>
      <c r="AT173" s="188">
        <f t="shared" si="109"/>
        <v>0</v>
      </c>
      <c r="AU173" s="31"/>
      <c r="AV173" s="31"/>
      <c r="AW173" s="31"/>
      <c r="AX173" s="31"/>
      <c r="AY173" s="74"/>
    </row>
    <row r="174" spans="3:51" x14ac:dyDescent="0.3">
      <c r="C174" s="172" t="s">
        <v>49</v>
      </c>
      <c r="D174" s="4">
        <v>0.45</v>
      </c>
      <c r="E174" s="184" t="s">
        <v>195</v>
      </c>
      <c r="I174" s="53">
        <v>169</v>
      </c>
      <c r="J174" s="31">
        <f t="shared" si="98"/>
        <v>0</v>
      </c>
      <c r="K174" s="31">
        <f t="shared" si="99"/>
        <v>0</v>
      </c>
      <c r="L174" s="31">
        <f t="shared" si="100"/>
        <v>0</v>
      </c>
      <c r="M174" s="31">
        <f t="shared" si="101"/>
        <v>0</v>
      </c>
      <c r="N174" s="31">
        <f t="shared" si="82"/>
        <v>0</v>
      </c>
      <c r="O174" s="32">
        <f t="shared" si="83"/>
        <v>0</v>
      </c>
      <c r="P174" s="53">
        <v>169</v>
      </c>
      <c r="Q174" s="31">
        <f t="shared" si="96"/>
        <v>0</v>
      </c>
      <c r="R174" s="31">
        <f t="shared" si="102"/>
        <v>0</v>
      </c>
      <c r="S174" s="31">
        <f t="shared" si="103"/>
        <v>0</v>
      </c>
      <c r="T174" s="31">
        <f t="shared" si="84"/>
        <v>0</v>
      </c>
      <c r="U174" s="31">
        <f t="shared" si="97"/>
        <v>0</v>
      </c>
      <c r="V174" s="31">
        <f t="shared" si="85"/>
        <v>0</v>
      </c>
      <c r="W174" s="31">
        <v>0</v>
      </c>
      <c r="X174" s="31">
        <f t="shared" si="86"/>
        <v>0</v>
      </c>
      <c r="Y174" s="36">
        <f t="shared" si="87"/>
        <v>0</v>
      </c>
      <c r="AA174" s="69">
        <v>169</v>
      </c>
      <c r="AB174" s="31">
        <f t="shared" si="88"/>
        <v>0</v>
      </c>
      <c r="AC174" s="203">
        <f t="shared" si="108"/>
        <v>0</v>
      </c>
      <c r="AD174" s="99">
        <f t="shared" si="89"/>
        <v>0</v>
      </c>
      <c r="AE174" s="99">
        <f t="shared" si="90"/>
        <v>0</v>
      </c>
      <c r="AF174" s="188">
        <f t="shared" si="104"/>
        <v>0</v>
      </c>
      <c r="AG174" s="188">
        <f t="shared" si="105"/>
        <v>0</v>
      </c>
      <c r="AH174" s="188">
        <f t="shared" si="106"/>
        <v>0</v>
      </c>
      <c r="AI174" s="193">
        <f t="shared" si="107"/>
        <v>0</v>
      </c>
      <c r="AK174" s="69">
        <v>169</v>
      </c>
      <c r="AL174" s="31">
        <f t="shared" si="91"/>
        <v>0</v>
      </c>
      <c r="AM174" s="31">
        <f t="shared" si="92"/>
        <v>0</v>
      </c>
      <c r="AN174" s="31">
        <f t="shared" si="93"/>
        <v>0</v>
      </c>
      <c r="AO174" s="31">
        <f t="shared" si="94"/>
        <v>0</v>
      </c>
      <c r="AP174" s="31">
        <f t="shared" si="95"/>
        <v>0</v>
      </c>
      <c r="AQ174" s="188">
        <f t="shared" si="109"/>
        <v>0</v>
      </c>
      <c r="AR174" s="188">
        <f t="shared" si="109"/>
        <v>0</v>
      </c>
      <c r="AS174" s="188">
        <f t="shared" si="109"/>
        <v>0</v>
      </c>
      <c r="AT174" s="188">
        <f t="shared" si="109"/>
        <v>0</v>
      </c>
      <c r="AU174" s="31"/>
      <c r="AV174" s="31"/>
      <c r="AW174" s="31"/>
      <c r="AX174" s="31"/>
      <c r="AY174" s="74"/>
    </row>
    <row r="175" spans="3:51" x14ac:dyDescent="0.3">
      <c r="C175" s="172" t="s">
        <v>50</v>
      </c>
      <c r="D175" s="4">
        <v>0.39</v>
      </c>
      <c r="E175" s="184" t="s">
        <v>195</v>
      </c>
      <c r="I175" s="53">
        <v>170</v>
      </c>
      <c r="J175" s="31">
        <f t="shared" si="98"/>
        <v>0</v>
      </c>
      <c r="K175" s="31">
        <f t="shared" si="99"/>
        <v>0</v>
      </c>
      <c r="L175" s="31">
        <f t="shared" si="100"/>
        <v>0</v>
      </c>
      <c r="M175" s="31">
        <f t="shared" si="101"/>
        <v>0</v>
      </c>
      <c r="N175" s="31">
        <f t="shared" si="82"/>
        <v>0</v>
      </c>
      <c r="O175" s="32">
        <f t="shared" si="83"/>
        <v>0</v>
      </c>
      <c r="P175" s="53">
        <v>170</v>
      </c>
      <c r="Q175" s="31">
        <f t="shared" si="96"/>
        <v>0</v>
      </c>
      <c r="R175" s="31">
        <f t="shared" si="102"/>
        <v>0</v>
      </c>
      <c r="S175" s="31">
        <f t="shared" si="103"/>
        <v>0</v>
      </c>
      <c r="T175" s="31">
        <f t="shared" si="84"/>
        <v>0</v>
      </c>
      <c r="U175" s="31">
        <f t="shared" si="97"/>
        <v>0</v>
      </c>
      <c r="V175" s="31">
        <f t="shared" si="85"/>
        <v>0</v>
      </c>
      <c r="W175" s="31">
        <v>0</v>
      </c>
      <c r="X175" s="31">
        <f t="shared" si="86"/>
        <v>0</v>
      </c>
      <c r="Y175" s="36">
        <f t="shared" si="87"/>
        <v>0</v>
      </c>
      <c r="AA175" s="69">
        <v>170</v>
      </c>
      <c r="AB175" s="31">
        <f t="shared" si="88"/>
        <v>0</v>
      </c>
      <c r="AC175" s="203">
        <f t="shared" si="108"/>
        <v>0</v>
      </c>
      <c r="AD175" s="99">
        <f t="shared" si="89"/>
        <v>0</v>
      </c>
      <c r="AE175" s="99">
        <f t="shared" si="90"/>
        <v>0</v>
      </c>
      <c r="AF175" s="188">
        <f t="shared" si="104"/>
        <v>0</v>
      </c>
      <c r="AG175" s="188">
        <f t="shared" si="105"/>
        <v>0</v>
      </c>
      <c r="AH175" s="188">
        <f t="shared" si="106"/>
        <v>0</v>
      </c>
      <c r="AI175" s="193">
        <f t="shared" si="107"/>
        <v>0</v>
      </c>
      <c r="AK175" s="69">
        <v>170</v>
      </c>
      <c r="AL175" s="31">
        <f t="shared" si="91"/>
        <v>0</v>
      </c>
      <c r="AM175" s="31">
        <f t="shared" si="92"/>
        <v>0</v>
      </c>
      <c r="AN175" s="31">
        <f t="shared" si="93"/>
        <v>0</v>
      </c>
      <c r="AO175" s="31">
        <f t="shared" si="94"/>
        <v>0</v>
      </c>
      <c r="AP175" s="31">
        <f t="shared" si="95"/>
        <v>0</v>
      </c>
      <c r="AQ175" s="188">
        <f t="shared" si="109"/>
        <v>0</v>
      </c>
      <c r="AR175" s="188">
        <f t="shared" si="109"/>
        <v>0</v>
      </c>
      <c r="AS175" s="188">
        <f t="shared" si="109"/>
        <v>0</v>
      </c>
      <c r="AT175" s="188">
        <f t="shared" si="109"/>
        <v>0</v>
      </c>
      <c r="AU175" s="31"/>
      <c r="AV175" s="31"/>
      <c r="AW175" s="31"/>
      <c r="AX175" s="31"/>
      <c r="AY175" s="74"/>
    </row>
    <row r="176" spans="3:51" x14ac:dyDescent="0.3">
      <c r="C176" s="172" t="s">
        <v>51</v>
      </c>
      <c r="D176" s="4">
        <v>0.44</v>
      </c>
      <c r="E176" s="184" t="s">
        <v>195</v>
      </c>
      <c r="I176" s="53">
        <v>171</v>
      </c>
      <c r="J176" s="31">
        <f t="shared" si="98"/>
        <v>0</v>
      </c>
      <c r="K176" s="31">
        <f t="shared" si="99"/>
        <v>0</v>
      </c>
      <c r="L176" s="31">
        <f t="shared" si="100"/>
        <v>0</v>
      </c>
      <c r="M176" s="31">
        <f t="shared" si="101"/>
        <v>0</v>
      </c>
      <c r="N176" s="31">
        <f t="shared" si="82"/>
        <v>0</v>
      </c>
      <c r="O176" s="32">
        <f t="shared" si="83"/>
        <v>0</v>
      </c>
      <c r="P176" s="53">
        <v>171</v>
      </c>
      <c r="Q176" s="31">
        <f t="shared" si="96"/>
        <v>0</v>
      </c>
      <c r="R176" s="31">
        <f t="shared" si="102"/>
        <v>0</v>
      </c>
      <c r="S176" s="31">
        <f t="shared" si="103"/>
        <v>0</v>
      </c>
      <c r="T176" s="31">
        <f t="shared" si="84"/>
        <v>0</v>
      </c>
      <c r="U176" s="31">
        <f t="shared" si="97"/>
        <v>0</v>
      </c>
      <c r="V176" s="31">
        <f t="shared" si="85"/>
        <v>0</v>
      </c>
      <c r="W176" s="31">
        <v>0</v>
      </c>
      <c r="X176" s="31">
        <f t="shared" si="86"/>
        <v>0</v>
      </c>
      <c r="Y176" s="36">
        <f t="shared" si="87"/>
        <v>0</v>
      </c>
      <c r="AA176" s="69">
        <v>171</v>
      </c>
      <c r="AB176" s="31">
        <f t="shared" si="88"/>
        <v>0</v>
      </c>
      <c r="AC176" s="203">
        <f t="shared" si="108"/>
        <v>0</v>
      </c>
      <c r="AD176" s="99">
        <f t="shared" si="89"/>
        <v>0</v>
      </c>
      <c r="AE176" s="99">
        <f t="shared" si="90"/>
        <v>0</v>
      </c>
      <c r="AF176" s="188">
        <f t="shared" si="104"/>
        <v>0</v>
      </c>
      <c r="AG176" s="188">
        <f t="shared" si="105"/>
        <v>0</v>
      </c>
      <c r="AH176" s="188">
        <f t="shared" si="106"/>
        <v>0</v>
      </c>
      <c r="AI176" s="193">
        <f t="shared" si="107"/>
        <v>0</v>
      </c>
      <c r="AK176" s="69">
        <v>171</v>
      </c>
      <c r="AL176" s="31">
        <f t="shared" si="91"/>
        <v>0</v>
      </c>
      <c r="AM176" s="31">
        <f t="shared" si="92"/>
        <v>0</v>
      </c>
      <c r="AN176" s="31">
        <f t="shared" si="93"/>
        <v>0</v>
      </c>
      <c r="AO176" s="31">
        <f t="shared" si="94"/>
        <v>0</v>
      </c>
      <c r="AP176" s="31">
        <f t="shared" si="95"/>
        <v>0</v>
      </c>
      <c r="AQ176" s="188">
        <f t="shared" si="109"/>
        <v>0</v>
      </c>
      <c r="AR176" s="188">
        <f t="shared" si="109"/>
        <v>0</v>
      </c>
      <c r="AS176" s="188">
        <f t="shared" si="109"/>
        <v>0</v>
      </c>
      <c r="AT176" s="188">
        <f t="shared" si="109"/>
        <v>0</v>
      </c>
      <c r="AU176" s="31"/>
      <c r="AV176" s="31"/>
      <c r="AW176" s="31"/>
      <c r="AX176" s="31"/>
      <c r="AY176" s="74"/>
    </row>
    <row r="177" spans="3:51" x14ac:dyDescent="0.3">
      <c r="C177" s="172" t="s">
        <v>52</v>
      </c>
      <c r="D177" s="4">
        <v>0.46</v>
      </c>
      <c r="E177" s="184" t="s">
        <v>195</v>
      </c>
      <c r="I177" s="53">
        <v>172</v>
      </c>
      <c r="J177" s="31">
        <f t="shared" si="98"/>
        <v>0</v>
      </c>
      <c r="K177" s="31">
        <f t="shared" si="99"/>
        <v>0</v>
      </c>
      <c r="L177" s="31">
        <f t="shared" si="100"/>
        <v>0</v>
      </c>
      <c r="M177" s="31">
        <f t="shared" si="101"/>
        <v>0</v>
      </c>
      <c r="N177" s="31">
        <f t="shared" si="82"/>
        <v>0</v>
      </c>
      <c r="O177" s="32">
        <f t="shared" si="83"/>
        <v>0</v>
      </c>
      <c r="P177" s="53">
        <v>172</v>
      </c>
      <c r="Q177" s="31">
        <f t="shared" si="96"/>
        <v>0</v>
      </c>
      <c r="R177" s="31">
        <f t="shared" si="102"/>
        <v>0</v>
      </c>
      <c r="S177" s="31">
        <f t="shared" si="103"/>
        <v>0</v>
      </c>
      <c r="T177" s="31">
        <f t="shared" si="84"/>
        <v>0</v>
      </c>
      <c r="U177" s="31">
        <f t="shared" si="97"/>
        <v>0</v>
      </c>
      <c r="V177" s="31">
        <f t="shared" si="85"/>
        <v>0</v>
      </c>
      <c r="W177" s="31">
        <v>0</v>
      </c>
      <c r="X177" s="31">
        <f t="shared" si="86"/>
        <v>0</v>
      </c>
      <c r="Y177" s="36">
        <f t="shared" si="87"/>
        <v>0</v>
      </c>
      <c r="AA177" s="69">
        <v>172</v>
      </c>
      <c r="AB177" s="31">
        <f t="shared" si="88"/>
        <v>0</v>
      </c>
      <c r="AC177" s="203">
        <f t="shared" si="108"/>
        <v>0</v>
      </c>
      <c r="AD177" s="99">
        <f t="shared" si="89"/>
        <v>0</v>
      </c>
      <c r="AE177" s="99">
        <f t="shared" si="90"/>
        <v>0</v>
      </c>
      <c r="AF177" s="188">
        <f t="shared" si="104"/>
        <v>0</v>
      </c>
      <c r="AG177" s="188">
        <f t="shared" si="105"/>
        <v>0</v>
      </c>
      <c r="AH177" s="188">
        <f t="shared" si="106"/>
        <v>0</v>
      </c>
      <c r="AI177" s="193">
        <f t="shared" si="107"/>
        <v>0</v>
      </c>
      <c r="AK177" s="69">
        <v>172</v>
      </c>
      <c r="AL177" s="31">
        <f t="shared" si="91"/>
        <v>0</v>
      </c>
      <c r="AM177" s="31">
        <f t="shared" si="92"/>
        <v>0</v>
      </c>
      <c r="AN177" s="31">
        <f t="shared" si="93"/>
        <v>0</v>
      </c>
      <c r="AO177" s="31">
        <f t="shared" si="94"/>
        <v>0</v>
      </c>
      <c r="AP177" s="31">
        <f t="shared" si="95"/>
        <v>0</v>
      </c>
      <c r="AQ177" s="188">
        <f t="shared" si="109"/>
        <v>0</v>
      </c>
      <c r="AR177" s="188">
        <f t="shared" si="109"/>
        <v>0</v>
      </c>
      <c r="AS177" s="188">
        <f t="shared" si="109"/>
        <v>0</v>
      </c>
      <c r="AT177" s="188">
        <f t="shared" si="109"/>
        <v>0</v>
      </c>
      <c r="AU177" s="31"/>
      <c r="AV177" s="31"/>
      <c r="AW177" s="31"/>
      <c r="AX177" s="31"/>
      <c r="AY177" s="74"/>
    </row>
    <row r="178" spans="3:51" ht="27.6" x14ac:dyDescent="0.3">
      <c r="C178" s="172" t="s">
        <v>53</v>
      </c>
      <c r="D178" s="4">
        <v>0.46</v>
      </c>
      <c r="E178" s="184" t="s">
        <v>197</v>
      </c>
      <c r="I178" s="53">
        <v>173</v>
      </c>
      <c r="J178" s="31">
        <f t="shared" si="98"/>
        <v>0</v>
      </c>
      <c r="K178" s="31">
        <f t="shared" si="99"/>
        <v>0</v>
      </c>
      <c r="L178" s="31">
        <f t="shared" si="100"/>
        <v>0</v>
      </c>
      <c r="M178" s="31">
        <f t="shared" si="101"/>
        <v>0</v>
      </c>
      <c r="N178" s="31">
        <f t="shared" si="82"/>
        <v>0</v>
      </c>
      <c r="O178" s="32">
        <f t="shared" si="83"/>
        <v>0</v>
      </c>
      <c r="P178" s="53">
        <v>173</v>
      </c>
      <c r="Q178" s="31">
        <f t="shared" si="96"/>
        <v>0</v>
      </c>
      <c r="R178" s="31">
        <f t="shared" si="102"/>
        <v>0</v>
      </c>
      <c r="S178" s="31">
        <f t="shared" si="103"/>
        <v>0</v>
      </c>
      <c r="T178" s="31">
        <f t="shared" si="84"/>
        <v>0</v>
      </c>
      <c r="U178" s="31">
        <f t="shared" si="97"/>
        <v>0</v>
      </c>
      <c r="V178" s="31">
        <f t="shared" si="85"/>
        <v>0</v>
      </c>
      <c r="W178" s="31">
        <v>0</v>
      </c>
      <c r="X178" s="31">
        <f t="shared" si="86"/>
        <v>0</v>
      </c>
      <c r="Y178" s="36">
        <f t="shared" si="87"/>
        <v>0</v>
      </c>
      <c r="AA178" s="69">
        <v>173</v>
      </c>
      <c r="AB178" s="31">
        <f t="shared" si="88"/>
        <v>0</v>
      </c>
      <c r="AC178" s="203">
        <f t="shared" si="108"/>
        <v>0</v>
      </c>
      <c r="AD178" s="99">
        <f t="shared" si="89"/>
        <v>0</v>
      </c>
      <c r="AE178" s="99">
        <f t="shared" si="90"/>
        <v>0</v>
      </c>
      <c r="AF178" s="188">
        <f t="shared" si="104"/>
        <v>0</v>
      </c>
      <c r="AG178" s="188">
        <f t="shared" si="105"/>
        <v>0</v>
      </c>
      <c r="AH178" s="188">
        <f t="shared" si="106"/>
        <v>0</v>
      </c>
      <c r="AI178" s="193">
        <f t="shared" si="107"/>
        <v>0</v>
      </c>
      <c r="AK178" s="69">
        <v>173</v>
      </c>
      <c r="AL178" s="31">
        <f t="shared" si="91"/>
        <v>0</v>
      </c>
      <c r="AM178" s="31">
        <f t="shared" si="92"/>
        <v>0</v>
      </c>
      <c r="AN178" s="31">
        <f t="shared" si="93"/>
        <v>0</v>
      </c>
      <c r="AO178" s="31">
        <f t="shared" si="94"/>
        <v>0</v>
      </c>
      <c r="AP178" s="31">
        <f t="shared" si="95"/>
        <v>0</v>
      </c>
      <c r="AQ178" s="188">
        <f t="shared" si="109"/>
        <v>0</v>
      </c>
      <c r="AR178" s="188">
        <f t="shared" si="109"/>
        <v>0</v>
      </c>
      <c r="AS178" s="188">
        <f t="shared" si="109"/>
        <v>0</v>
      </c>
      <c r="AT178" s="188">
        <f t="shared" si="109"/>
        <v>0</v>
      </c>
      <c r="AU178" s="31"/>
      <c r="AV178" s="31"/>
      <c r="AW178" s="31"/>
      <c r="AX178" s="31"/>
      <c r="AY178" s="74"/>
    </row>
    <row r="179" spans="3:51" x14ac:dyDescent="0.3">
      <c r="C179" s="172" t="s">
        <v>54</v>
      </c>
      <c r="D179" s="4">
        <v>0.44</v>
      </c>
      <c r="E179" s="184" t="s">
        <v>195</v>
      </c>
      <c r="I179" s="53">
        <v>174</v>
      </c>
      <c r="J179" s="31">
        <f t="shared" si="98"/>
        <v>0</v>
      </c>
      <c r="K179" s="31">
        <f t="shared" si="99"/>
        <v>0</v>
      </c>
      <c r="L179" s="31">
        <f t="shared" si="100"/>
        <v>0</v>
      </c>
      <c r="M179" s="31">
        <f t="shared" si="101"/>
        <v>0</v>
      </c>
      <c r="N179" s="31">
        <f t="shared" si="82"/>
        <v>0</v>
      </c>
      <c r="O179" s="32">
        <f t="shared" si="83"/>
        <v>0</v>
      </c>
      <c r="P179" s="53">
        <v>174</v>
      </c>
      <c r="Q179" s="31">
        <f t="shared" si="96"/>
        <v>0</v>
      </c>
      <c r="R179" s="31">
        <f t="shared" si="102"/>
        <v>0</v>
      </c>
      <c r="S179" s="31">
        <f t="shared" si="103"/>
        <v>0</v>
      </c>
      <c r="T179" s="31">
        <f t="shared" si="84"/>
        <v>0</v>
      </c>
      <c r="U179" s="31">
        <f t="shared" si="97"/>
        <v>0</v>
      </c>
      <c r="V179" s="31">
        <f t="shared" si="85"/>
        <v>0</v>
      </c>
      <c r="W179" s="31">
        <v>0</v>
      </c>
      <c r="X179" s="31">
        <f t="shared" si="86"/>
        <v>0</v>
      </c>
      <c r="Y179" s="36">
        <f t="shared" si="87"/>
        <v>0</v>
      </c>
      <c r="AA179" s="69">
        <v>174</v>
      </c>
      <c r="AB179" s="31">
        <f t="shared" si="88"/>
        <v>0</v>
      </c>
      <c r="AC179" s="203">
        <f t="shared" si="108"/>
        <v>0</v>
      </c>
      <c r="AD179" s="99">
        <f t="shared" si="89"/>
        <v>0</v>
      </c>
      <c r="AE179" s="99">
        <f t="shared" si="90"/>
        <v>0</v>
      </c>
      <c r="AF179" s="188">
        <f t="shared" si="104"/>
        <v>0</v>
      </c>
      <c r="AG179" s="188">
        <f t="shared" si="105"/>
        <v>0</v>
      </c>
      <c r="AH179" s="188">
        <f t="shared" si="106"/>
        <v>0</v>
      </c>
      <c r="AI179" s="193">
        <f t="shared" si="107"/>
        <v>0</v>
      </c>
      <c r="AK179" s="69">
        <v>174</v>
      </c>
      <c r="AL179" s="31">
        <f t="shared" si="91"/>
        <v>0</v>
      </c>
      <c r="AM179" s="31">
        <f t="shared" si="92"/>
        <v>0</v>
      </c>
      <c r="AN179" s="31">
        <f t="shared" si="93"/>
        <v>0</v>
      </c>
      <c r="AO179" s="31">
        <f t="shared" si="94"/>
        <v>0</v>
      </c>
      <c r="AP179" s="31">
        <f t="shared" si="95"/>
        <v>0</v>
      </c>
      <c r="AQ179" s="188">
        <f t="shared" si="109"/>
        <v>0</v>
      </c>
      <c r="AR179" s="188">
        <f t="shared" si="109"/>
        <v>0</v>
      </c>
      <c r="AS179" s="188">
        <f t="shared" si="109"/>
        <v>0</v>
      </c>
      <c r="AT179" s="188">
        <f t="shared" si="109"/>
        <v>0</v>
      </c>
      <c r="AU179" s="31"/>
      <c r="AV179" s="31"/>
      <c r="AW179" s="31"/>
      <c r="AX179" s="31"/>
      <c r="AY179" s="74"/>
    </row>
    <row r="180" spans="3:51" x14ac:dyDescent="0.3">
      <c r="C180" s="172" t="s">
        <v>55</v>
      </c>
      <c r="D180" s="4">
        <v>0.46</v>
      </c>
      <c r="E180" s="184" t="s">
        <v>195</v>
      </c>
      <c r="I180" s="53">
        <v>175</v>
      </c>
      <c r="J180" s="31">
        <f t="shared" si="98"/>
        <v>0</v>
      </c>
      <c r="K180" s="31">
        <f t="shared" si="99"/>
        <v>0</v>
      </c>
      <c r="L180" s="31">
        <f t="shared" si="100"/>
        <v>0</v>
      </c>
      <c r="M180" s="31">
        <f t="shared" si="101"/>
        <v>0</v>
      </c>
      <c r="N180" s="31">
        <f t="shared" si="82"/>
        <v>0</v>
      </c>
      <c r="O180" s="32">
        <f t="shared" si="83"/>
        <v>0</v>
      </c>
      <c r="P180" s="53">
        <v>175</v>
      </c>
      <c r="Q180" s="31">
        <f t="shared" si="96"/>
        <v>0</v>
      </c>
      <c r="R180" s="31">
        <f t="shared" si="102"/>
        <v>0</v>
      </c>
      <c r="S180" s="31">
        <f t="shared" si="103"/>
        <v>0</v>
      </c>
      <c r="T180" s="31">
        <f t="shared" si="84"/>
        <v>0</v>
      </c>
      <c r="U180" s="31">
        <f t="shared" si="97"/>
        <v>0</v>
      </c>
      <c r="V180" s="31">
        <f t="shared" si="85"/>
        <v>0</v>
      </c>
      <c r="W180" s="31">
        <v>0</v>
      </c>
      <c r="X180" s="31">
        <f t="shared" si="86"/>
        <v>0</v>
      </c>
      <c r="Y180" s="36">
        <f t="shared" si="87"/>
        <v>0</v>
      </c>
      <c r="AA180" s="69">
        <v>175</v>
      </c>
      <c r="AB180" s="31">
        <f t="shared" si="88"/>
        <v>0</v>
      </c>
      <c r="AC180" s="203">
        <f t="shared" si="108"/>
        <v>0</v>
      </c>
      <c r="AD180" s="99">
        <f t="shared" si="89"/>
        <v>0</v>
      </c>
      <c r="AE180" s="99">
        <f t="shared" si="90"/>
        <v>0</v>
      </c>
      <c r="AF180" s="188">
        <f t="shared" si="104"/>
        <v>0</v>
      </c>
      <c r="AG180" s="188">
        <f t="shared" si="105"/>
        <v>0</v>
      </c>
      <c r="AH180" s="188">
        <f t="shared" si="106"/>
        <v>0</v>
      </c>
      <c r="AI180" s="193">
        <f t="shared" si="107"/>
        <v>0</v>
      </c>
      <c r="AK180" s="69">
        <v>175</v>
      </c>
      <c r="AL180" s="31">
        <f t="shared" si="91"/>
        <v>0</v>
      </c>
      <c r="AM180" s="31">
        <f t="shared" si="92"/>
        <v>0</v>
      </c>
      <c r="AN180" s="31">
        <f t="shared" si="93"/>
        <v>0</v>
      </c>
      <c r="AO180" s="31">
        <f t="shared" si="94"/>
        <v>0</v>
      </c>
      <c r="AP180" s="31">
        <f t="shared" si="95"/>
        <v>0</v>
      </c>
      <c r="AQ180" s="188">
        <f t="shared" si="109"/>
        <v>0</v>
      </c>
      <c r="AR180" s="188">
        <f t="shared" si="109"/>
        <v>0</v>
      </c>
      <c r="AS180" s="188">
        <f t="shared" si="109"/>
        <v>0</v>
      </c>
      <c r="AT180" s="188">
        <f t="shared" si="109"/>
        <v>0</v>
      </c>
      <c r="AU180" s="31"/>
      <c r="AV180" s="31"/>
      <c r="AW180" s="31"/>
      <c r="AX180" s="31"/>
      <c r="AY180" s="74"/>
    </row>
    <row r="181" spans="3:51" x14ac:dyDescent="0.3">
      <c r="C181" s="172" t="s">
        <v>56</v>
      </c>
      <c r="D181" s="4">
        <v>0.48</v>
      </c>
      <c r="E181" s="184" t="s">
        <v>195</v>
      </c>
      <c r="I181" s="53">
        <v>176</v>
      </c>
      <c r="J181" s="31">
        <f t="shared" si="98"/>
        <v>0</v>
      </c>
      <c r="K181" s="31">
        <f t="shared" si="99"/>
        <v>0</v>
      </c>
      <c r="L181" s="31">
        <f t="shared" si="100"/>
        <v>0</v>
      </c>
      <c r="M181" s="31">
        <f t="shared" si="101"/>
        <v>0</v>
      </c>
      <c r="N181" s="31">
        <f t="shared" si="82"/>
        <v>0</v>
      </c>
      <c r="O181" s="32">
        <f t="shared" si="83"/>
        <v>0</v>
      </c>
      <c r="P181" s="53">
        <v>176</v>
      </c>
      <c r="Q181" s="31">
        <f t="shared" si="96"/>
        <v>0</v>
      </c>
      <c r="R181" s="31">
        <f t="shared" si="102"/>
        <v>0</v>
      </c>
      <c r="S181" s="31">
        <f t="shared" si="103"/>
        <v>0</v>
      </c>
      <c r="T181" s="31">
        <f t="shared" si="84"/>
        <v>0</v>
      </c>
      <c r="U181" s="31">
        <f t="shared" si="97"/>
        <v>0</v>
      </c>
      <c r="V181" s="31">
        <f t="shared" si="85"/>
        <v>0</v>
      </c>
      <c r="W181" s="31">
        <v>0</v>
      </c>
      <c r="X181" s="31">
        <f t="shared" si="86"/>
        <v>0</v>
      </c>
      <c r="Y181" s="36">
        <f t="shared" si="87"/>
        <v>0</v>
      </c>
      <c r="AA181" s="69">
        <v>176</v>
      </c>
      <c r="AB181" s="31">
        <f t="shared" si="88"/>
        <v>0</v>
      </c>
      <c r="AC181" s="203">
        <f t="shared" si="108"/>
        <v>0</v>
      </c>
      <c r="AD181" s="99">
        <f t="shared" si="89"/>
        <v>0</v>
      </c>
      <c r="AE181" s="99">
        <f t="shared" si="90"/>
        <v>0</v>
      </c>
      <c r="AF181" s="188">
        <f t="shared" si="104"/>
        <v>0</v>
      </c>
      <c r="AG181" s="188">
        <f t="shared" si="105"/>
        <v>0</v>
      </c>
      <c r="AH181" s="188">
        <f t="shared" si="106"/>
        <v>0</v>
      </c>
      <c r="AI181" s="193">
        <f t="shared" si="107"/>
        <v>0</v>
      </c>
      <c r="AK181" s="69">
        <v>176</v>
      </c>
      <c r="AL181" s="31">
        <f t="shared" si="91"/>
        <v>0</v>
      </c>
      <c r="AM181" s="31">
        <f t="shared" si="92"/>
        <v>0</v>
      </c>
      <c r="AN181" s="31">
        <f t="shared" si="93"/>
        <v>0</v>
      </c>
      <c r="AO181" s="31">
        <f t="shared" si="94"/>
        <v>0</v>
      </c>
      <c r="AP181" s="31">
        <f t="shared" si="95"/>
        <v>0</v>
      </c>
      <c r="AQ181" s="188">
        <f t="shared" si="109"/>
        <v>0</v>
      </c>
      <c r="AR181" s="188">
        <f t="shared" si="109"/>
        <v>0</v>
      </c>
      <c r="AS181" s="188">
        <f t="shared" si="109"/>
        <v>0</v>
      </c>
      <c r="AT181" s="188">
        <f t="shared" si="109"/>
        <v>0</v>
      </c>
      <c r="AU181" s="31"/>
      <c r="AV181" s="31"/>
      <c r="AW181" s="31"/>
      <c r="AX181" s="31"/>
      <c r="AY181" s="74"/>
    </row>
    <row r="182" spans="3:51" x14ac:dyDescent="0.3">
      <c r="C182" s="172" t="s">
        <v>57</v>
      </c>
      <c r="D182" s="4">
        <v>0.44</v>
      </c>
      <c r="E182" s="184" t="s">
        <v>195</v>
      </c>
      <c r="I182" s="53">
        <v>177</v>
      </c>
      <c r="J182" s="31">
        <f t="shared" si="98"/>
        <v>0</v>
      </c>
      <c r="K182" s="31">
        <f t="shared" si="99"/>
        <v>0</v>
      </c>
      <c r="L182" s="31">
        <f t="shared" si="100"/>
        <v>0</v>
      </c>
      <c r="M182" s="31">
        <f t="shared" si="101"/>
        <v>0</v>
      </c>
      <c r="N182" s="31">
        <f t="shared" si="82"/>
        <v>0</v>
      </c>
      <c r="O182" s="32">
        <f t="shared" si="83"/>
        <v>0</v>
      </c>
      <c r="P182" s="53">
        <v>177</v>
      </c>
      <c r="Q182" s="31">
        <f t="shared" si="96"/>
        <v>0</v>
      </c>
      <c r="R182" s="31">
        <f t="shared" si="102"/>
        <v>0</v>
      </c>
      <c r="S182" s="31">
        <f t="shared" si="103"/>
        <v>0</v>
      </c>
      <c r="T182" s="31">
        <f t="shared" si="84"/>
        <v>0</v>
      </c>
      <c r="U182" s="31">
        <f t="shared" si="97"/>
        <v>0</v>
      </c>
      <c r="V182" s="31">
        <f t="shared" si="85"/>
        <v>0</v>
      </c>
      <c r="W182" s="31">
        <v>0</v>
      </c>
      <c r="X182" s="31">
        <f t="shared" si="86"/>
        <v>0</v>
      </c>
      <c r="Y182" s="36">
        <f t="shared" si="87"/>
        <v>0</v>
      </c>
      <c r="AA182" s="69">
        <v>177</v>
      </c>
      <c r="AB182" s="31">
        <f t="shared" si="88"/>
        <v>0</v>
      </c>
      <c r="AC182" s="203">
        <f t="shared" si="108"/>
        <v>0</v>
      </c>
      <c r="AD182" s="99">
        <f t="shared" si="89"/>
        <v>0</v>
      </c>
      <c r="AE182" s="99">
        <f t="shared" si="90"/>
        <v>0</v>
      </c>
      <c r="AF182" s="188">
        <f t="shared" si="104"/>
        <v>0</v>
      </c>
      <c r="AG182" s="188">
        <f t="shared" si="105"/>
        <v>0</v>
      </c>
      <c r="AH182" s="188">
        <f t="shared" si="106"/>
        <v>0</v>
      </c>
      <c r="AI182" s="193">
        <f t="shared" si="107"/>
        <v>0</v>
      </c>
      <c r="AK182" s="69">
        <v>177</v>
      </c>
      <c r="AL182" s="31">
        <f t="shared" si="91"/>
        <v>0</v>
      </c>
      <c r="AM182" s="31">
        <f t="shared" si="92"/>
        <v>0</v>
      </c>
      <c r="AN182" s="31">
        <f t="shared" si="93"/>
        <v>0</v>
      </c>
      <c r="AO182" s="31">
        <f t="shared" si="94"/>
        <v>0</v>
      </c>
      <c r="AP182" s="31">
        <f t="shared" si="95"/>
        <v>0</v>
      </c>
      <c r="AQ182" s="188">
        <f t="shared" si="109"/>
        <v>0</v>
      </c>
      <c r="AR182" s="188">
        <f t="shared" si="109"/>
        <v>0</v>
      </c>
      <c r="AS182" s="188">
        <f t="shared" si="109"/>
        <v>0</v>
      </c>
      <c r="AT182" s="188">
        <f t="shared" si="109"/>
        <v>0</v>
      </c>
      <c r="AU182" s="31"/>
      <c r="AV182" s="31"/>
      <c r="AW182" s="31"/>
      <c r="AX182" s="31"/>
      <c r="AY182" s="74"/>
    </row>
    <row r="183" spans="3:51" x14ac:dyDescent="0.3">
      <c r="C183" s="172" t="s">
        <v>58</v>
      </c>
      <c r="D183" s="4">
        <v>0.34</v>
      </c>
      <c r="E183" s="184" t="s">
        <v>195</v>
      </c>
      <c r="I183" s="53">
        <v>178</v>
      </c>
      <c r="J183" s="31">
        <f t="shared" si="98"/>
        <v>0</v>
      </c>
      <c r="K183" s="31">
        <f t="shared" si="99"/>
        <v>0</v>
      </c>
      <c r="L183" s="31">
        <f t="shared" si="100"/>
        <v>0</v>
      </c>
      <c r="M183" s="31">
        <f t="shared" si="101"/>
        <v>0</v>
      </c>
      <c r="N183" s="31">
        <f t="shared" si="82"/>
        <v>0</v>
      </c>
      <c r="O183" s="32">
        <f t="shared" si="83"/>
        <v>0</v>
      </c>
      <c r="P183" s="53">
        <v>178</v>
      </c>
      <c r="Q183" s="31">
        <f t="shared" si="96"/>
        <v>0</v>
      </c>
      <c r="R183" s="31">
        <f t="shared" si="102"/>
        <v>0</v>
      </c>
      <c r="S183" s="31">
        <f t="shared" si="103"/>
        <v>0</v>
      </c>
      <c r="T183" s="31">
        <f t="shared" si="84"/>
        <v>0</v>
      </c>
      <c r="U183" s="31">
        <f t="shared" si="97"/>
        <v>0</v>
      </c>
      <c r="V183" s="31">
        <f t="shared" si="85"/>
        <v>0</v>
      </c>
      <c r="W183" s="31">
        <v>0</v>
      </c>
      <c r="X183" s="31">
        <f t="shared" si="86"/>
        <v>0</v>
      </c>
      <c r="Y183" s="36">
        <f t="shared" si="87"/>
        <v>0</v>
      </c>
      <c r="AA183" s="69">
        <v>178</v>
      </c>
      <c r="AB183" s="31">
        <f t="shared" si="88"/>
        <v>0</v>
      </c>
      <c r="AC183" s="203">
        <f t="shared" si="108"/>
        <v>0</v>
      </c>
      <c r="AD183" s="99">
        <f t="shared" si="89"/>
        <v>0</v>
      </c>
      <c r="AE183" s="99">
        <f t="shared" si="90"/>
        <v>0</v>
      </c>
      <c r="AF183" s="188">
        <f t="shared" si="104"/>
        <v>0</v>
      </c>
      <c r="AG183" s="188">
        <f t="shared" si="105"/>
        <v>0</v>
      </c>
      <c r="AH183" s="188">
        <f t="shared" si="106"/>
        <v>0</v>
      </c>
      <c r="AI183" s="193">
        <f t="shared" si="107"/>
        <v>0</v>
      </c>
      <c r="AK183" s="69">
        <v>178</v>
      </c>
      <c r="AL183" s="31">
        <f t="shared" si="91"/>
        <v>0</v>
      </c>
      <c r="AM183" s="31">
        <f t="shared" si="92"/>
        <v>0</v>
      </c>
      <c r="AN183" s="31">
        <f t="shared" si="93"/>
        <v>0</v>
      </c>
      <c r="AO183" s="31">
        <f t="shared" si="94"/>
        <v>0</v>
      </c>
      <c r="AP183" s="31">
        <f t="shared" si="95"/>
        <v>0</v>
      </c>
      <c r="AQ183" s="188">
        <f t="shared" si="109"/>
        <v>0</v>
      </c>
      <c r="AR183" s="188">
        <f t="shared" si="109"/>
        <v>0</v>
      </c>
      <c r="AS183" s="188">
        <f t="shared" si="109"/>
        <v>0</v>
      </c>
      <c r="AT183" s="188">
        <f t="shared" si="109"/>
        <v>0</v>
      </c>
      <c r="AU183" s="31"/>
      <c r="AV183" s="31"/>
      <c r="AW183" s="31"/>
      <c r="AX183" s="31"/>
      <c r="AY183" s="74"/>
    </row>
    <row r="184" spans="3:51" x14ac:dyDescent="0.3">
      <c r="C184" s="172" t="s">
        <v>59</v>
      </c>
      <c r="D184" s="4">
        <v>0.5</v>
      </c>
      <c r="E184" s="184" t="s">
        <v>194</v>
      </c>
      <c r="I184" s="53">
        <v>179</v>
      </c>
      <c r="J184" s="31">
        <f t="shared" si="98"/>
        <v>0</v>
      </c>
      <c r="K184" s="31">
        <f t="shared" si="99"/>
        <v>0</v>
      </c>
      <c r="L184" s="31">
        <f t="shared" si="100"/>
        <v>0</v>
      </c>
      <c r="M184" s="31">
        <f t="shared" si="101"/>
        <v>0</v>
      </c>
      <c r="N184" s="31">
        <f t="shared" si="82"/>
        <v>0</v>
      </c>
      <c r="O184" s="32">
        <f t="shared" si="83"/>
        <v>0</v>
      </c>
      <c r="P184" s="53">
        <v>179</v>
      </c>
      <c r="Q184" s="31">
        <f t="shared" si="96"/>
        <v>0</v>
      </c>
      <c r="R184" s="31">
        <f t="shared" si="102"/>
        <v>0</v>
      </c>
      <c r="S184" s="31">
        <f t="shared" si="103"/>
        <v>0</v>
      </c>
      <c r="T184" s="31">
        <f t="shared" si="84"/>
        <v>0</v>
      </c>
      <c r="U184" s="31">
        <f t="shared" si="97"/>
        <v>0</v>
      </c>
      <c r="V184" s="31">
        <f t="shared" si="85"/>
        <v>0</v>
      </c>
      <c r="W184" s="31">
        <v>0</v>
      </c>
      <c r="X184" s="31">
        <f t="shared" si="86"/>
        <v>0</v>
      </c>
      <c r="Y184" s="36">
        <f t="shared" si="87"/>
        <v>0</v>
      </c>
      <c r="AA184" s="69">
        <v>179</v>
      </c>
      <c r="AB184" s="31">
        <f t="shared" si="88"/>
        <v>0</v>
      </c>
      <c r="AC184" s="203">
        <f t="shared" si="108"/>
        <v>0</v>
      </c>
      <c r="AD184" s="99">
        <f t="shared" si="89"/>
        <v>0</v>
      </c>
      <c r="AE184" s="99">
        <f t="shared" si="90"/>
        <v>0</v>
      </c>
      <c r="AF184" s="188">
        <f t="shared" si="104"/>
        <v>0</v>
      </c>
      <c r="AG184" s="188">
        <f t="shared" si="105"/>
        <v>0</v>
      </c>
      <c r="AH184" s="188">
        <f t="shared" si="106"/>
        <v>0</v>
      </c>
      <c r="AI184" s="193">
        <f t="shared" si="107"/>
        <v>0</v>
      </c>
      <c r="AK184" s="69">
        <v>179</v>
      </c>
      <c r="AL184" s="31">
        <f t="shared" si="91"/>
        <v>0</v>
      </c>
      <c r="AM184" s="31">
        <f t="shared" si="92"/>
        <v>0</v>
      </c>
      <c r="AN184" s="31">
        <f t="shared" si="93"/>
        <v>0</v>
      </c>
      <c r="AO184" s="31">
        <f t="shared" si="94"/>
        <v>0</v>
      </c>
      <c r="AP184" s="31">
        <f t="shared" si="95"/>
        <v>0</v>
      </c>
      <c r="AQ184" s="188">
        <f t="shared" si="109"/>
        <v>0</v>
      </c>
      <c r="AR184" s="188">
        <f t="shared" si="109"/>
        <v>0</v>
      </c>
      <c r="AS184" s="188">
        <f t="shared" si="109"/>
        <v>0</v>
      </c>
      <c r="AT184" s="188">
        <f t="shared" si="109"/>
        <v>0</v>
      </c>
      <c r="AU184" s="31"/>
      <c r="AV184" s="31"/>
      <c r="AW184" s="31"/>
      <c r="AX184" s="31"/>
      <c r="AY184" s="74"/>
    </row>
    <row r="185" spans="3:51" x14ac:dyDescent="0.3">
      <c r="C185" s="172" t="s">
        <v>60</v>
      </c>
      <c r="D185" s="4">
        <v>0.57999999999999996</v>
      </c>
      <c r="E185" s="184" t="s">
        <v>194</v>
      </c>
      <c r="I185" s="53">
        <v>180</v>
      </c>
      <c r="J185" s="31">
        <f t="shared" si="98"/>
        <v>0</v>
      </c>
      <c r="K185" s="31">
        <f t="shared" si="99"/>
        <v>0</v>
      </c>
      <c r="L185" s="31">
        <f t="shared" si="100"/>
        <v>0</v>
      </c>
      <c r="M185" s="31">
        <f t="shared" si="101"/>
        <v>0</v>
      </c>
      <c r="N185" s="31">
        <f t="shared" si="82"/>
        <v>0</v>
      </c>
      <c r="O185" s="32">
        <f t="shared" si="83"/>
        <v>0</v>
      </c>
      <c r="P185" s="53">
        <v>180</v>
      </c>
      <c r="Q185" s="31">
        <f t="shared" si="96"/>
        <v>0</v>
      </c>
      <c r="R185" s="31">
        <f t="shared" si="102"/>
        <v>0</v>
      </c>
      <c r="S185" s="31">
        <f t="shared" si="103"/>
        <v>0</v>
      </c>
      <c r="T185" s="31">
        <f t="shared" si="84"/>
        <v>0</v>
      </c>
      <c r="U185" s="31">
        <f t="shared" si="97"/>
        <v>0</v>
      </c>
      <c r="V185" s="31">
        <f t="shared" si="85"/>
        <v>0</v>
      </c>
      <c r="W185" s="31">
        <v>0</v>
      </c>
      <c r="X185" s="31">
        <f t="shared" si="86"/>
        <v>0</v>
      </c>
      <c r="Y185" s="36">
        <f t="shared" si="87"/>
        <v>0</v>
      </c>
      <c r="AA185" s="69">
        <v>180</v>
      </c>
      <c r="AB185" s="31">
        <f t="shared" si="88"/>
        <v>0</v>
      </c>
      <c r="AC185" s="203">
        <f t="shared" si="108"/>
        <v>0</v>
      </c>
      <c r="AD185" s="99">
        <f t="shared" si="89"/>
        <v>0</v>
      </c>
      <c r="AE185" s="99">
        <f t="shared" si="90"/>
        <v>0</v>
      </c>
      <c r="AF185" s="188">
        <f t="shared" si="104"/>
        <v>0</v>
      </c>
      <c r="AG185" s="188">
        <f t="shared" si="105"/>
        <v>0</v>
      </c>
      <c r="AH185" s="188">
        <f t="shared" si="106"/>
        <v>0</v>
      </c>
      <c r="AI185" s="193">
        <f t="shared" si="107"/>
        <v>0</v>
      </c>
      <c r="AK185" s="69">
        <v>180</v>
      </c>
      <c r="AL185" s="31">
        <f t="shared" si="91"/>
        <v>0</v>
      </c>
      <c r="AM185" s="31">
        <f t="shared" si="92"/>
        <v>0</v>
      </c>
      <c r="AN185" s="31">
        <f t="shared" si="93"/>
        <v>0</v>
      </c>
      <c r="AO185" s="31">
        <f t="shared" si="94"/>
        <v>0</v>
      </c>
      <c r="AP185" s="31">
        <f t="shared" si="95"/>
        <v>0</v>
      </c>
      <c r="AQ185" s="188">
        <f t="shared" si="109"/>
        <v>0</v>
      </c>
      <c r="AR185" s="188">
        <f t="shared" si="109"/>
        <v>0</v>
      </c>
      <c r="AS185" s="188">
        <f t="shared" si="109"/>
        <v>0</v>
      </c>
      <c r="AT185" s="188">
        <f t="shared" si="109"/>
        <v>0</v>
      </c>
      <c r="AU185" s="31"/>
      <c r="AV185" s="31"/>
      <c r="AW185" s="31"/>
      <c r="AX185" s="31"/>
      <c r="AY185" s="74"/>
    </row>
    <row r="186" spans="3:51" x14ac:dyDescent="0.3">
      <c r="C186" s="172" t="s">
        <v>61</v>
      </c>
      <c r="D186" s="4">
        <v>0.37</v>
      </c>
      <c r="E186" s="184" t="s">
        <v>195</v>
      </c>
      <c r="I186" s="53">
        <v>181</v>
      </c>
      <c r="J186" s="31">
        <f t="shared" si="98"/>
        <v>0</v>
      </c>
      <c r="K186" s="31">
        <f t="shared" si="99"/>
        <v>0</v>
      </c>
      <c r="L186" s="31">
        <f t="shared" si="100"/>
        <v>0</v>
      </c>
      <c r="M186" s="31">
        <f t="shared" si="101"/>
        <v>0</v>
      </c>
      <c r="N186" s="31">
        <f t="shared" si="82"/>
        <v>0</v>
      </c>
      <c r="O186" s="32">
        <f t="shared" si="83"/>
        <v>0</v>
      </c>
      <c r="P186" s="53">
        <v>181</v>
      </c>
      <c r="Q186" s="31">
        <f t="shared" si="96"/>
        <v>0</v>
      </c>
      <c r="R186" s="31">
        <f t="shared" si="102"/>
        <v>0</v>
      </c>
      <c r="S186" s="31">
        <f t="shared" si="103"/>
        <v>0</v>
      </c>
      <c r="T186" s="31">
        <f t="shared" si="84"/>
        <v>0</v>
      </c>
      <c r="U186" s="31">
        <f t="shared" si="97"/>
        <v>0</v>
      </c>
      <c r="V186" s="31">
        <f t="shared" si="85"/>
        <v>0</v>
      </c>
      <c r="W186" s="31">
        <v>0</v>
      </c>
      <c r="X186" s="31">
        <f t="shared" si="86"/>
        <v>0</v>
      </c>
      <c r="Y186" s="36">
        <f t="shared" si="87"/>
        <v>0</v>
      </c>
      <c r="AA186" s="69">
        <v>181</v>
      </c>
      <c r="AB186" s="31">
        <f t="shared" si="88"/>
        <v>0</v>
      </c>
      <c r="AC186" s="203">
        <f t="shared" si="108"/>
        <v>0</v>
      </c>
      <c r="AD186" s="99">
        <f t="shared" si="89"/>
        <v>0</v>
      </c>
      <c r="AE186" s="99">
        <f t="shared" si="90"/>
        <v>0</v>
      </c>
      <c r="AF186" s="188">
        <f t="shared" si="104"/>
        <v>0</v>
      </c>
      <c r="AG186" s="188">
        <f t="shared" si="105"/>
        <v>0</v>
      </c>
      <c r="AH186" s="188">
        <f t="shared" si="106"/>
        <v>0</v>
      </c>
      <c r="AI186" s="193">
        <f t="shared" si="107"/>
        <v>0</v>
      </c>
      <c r="AK186" s="69">
        <v>181</v>
      </c>
      <c r="AL186" s="31">
        <f t="shared" si="91"/>
        <v>0</v>
      </c>
      <c r="AM186" s="31">
        <f t="shared" si="92"/>
        <v>0</v>
      </c>
      <c r="AN186" s="31">
        <f t="shared" si="93"/>
        <v>0</v>
      </c>
      <c r="AO186" s="31">
        <f t="shared" si="94"/>
        <v>0</v>
      </c>
      <c r="AP186" s="31">
        <f t="shared" si="95"/>
        <v>0</v>
      </c>
      <c r="AQ186" s="188">
        <f t="shared" si="109"/>
        <v>0</v>
      </c>
      <c r="AR186" s="188">
        <f t="shared" si="109"/>
        <v>0</v>
      </c>
      <c r="AS186" s="188">
        <f t="shared" si="109"/>
        <v>0</v>
      </c>
      <c r="AT186" s="188">
        <f t="shared" si="109"/>
        <v>0</v>
      </c>
      <c r="AU186" s="31"/>
      <c r="AV186" s="31"/>
      <c r="AW186" s="31"/>
      <c r="AX186" s="31"/>
      <c r="AY186" s="74"/>
    </row>
    <row r="187" spans="3:51" x14ac:dyDescent="0.3">
      <c r="C187" s="172" t="s">
        <v>62</v>
      </c>
      <c r="D187" s="4">
        <v>0.37</v>
      </c>
      <c r="E187" s="184" t="s">
        <v>195</v>
      </c>
      <c r="I187" s="53">
        <v>182</v>
      </c>
      <c r="J187" s="31">
        <f t="shared" si="98"/>
        <v>0</v>
      </c>
      <c r="K187" s="31">
        <f t="shared" si="99"/>
        <v>0</v>
      </c>
      <c r="L187" s="31">
        <f t="shared" si="100"/>
        <v>0</v>
      </c>
      <c r="M187" s="31">
        <f t="shared" si="101"/>
        <v>0</v>
      </c>
      <c r="N187" s="31">
        <f t="shared" si="82"/>
        <v>0</v>
      </c>
      <c r="O187" s="32">
        <f t="shared" si="83"/>
        <v>0</v>
      </c>
      <c r="P187" s="53">
        <v>182</v>
      </c>
      <c r="Q187" s="31">
        <f t="shared" si="96"/>
        <v>0</v>
      </c>
      <c r="R187" s="31">
        <f t="shared" si="102"/>
        <v>0</v>
      </c>
      <c r="S187" s="31">
        <f t="shared" si="103"/>
        <v>0</v>
      </c>
      <c r="T187" s="31">
        <f t="shared" si="84"/>
        <v>0</v>
      </c>
      <c r="U187" s="31">
        <f t="shared" si="97"/>
        <v>0</v>
      </c>
      <c r="V187" s="31">
        <f t="shared" si="85"/>
        <v>0</v>
      </c>
      <c r="W187" s="31">
        <v>0</v>
      </c>
      <c r="X187" s="31">
        <f t="shared" si="86"/>
        <v>0</v>
      </c>
      <c r="Y187" s="36">
        <f t="shared" si="87"/>
        <v>0</v>
      </c>
      <c r="AA187" s="69">
        <v>182</v>
      </c>
      <c r="AB187" s="31">
        <f t="shared" si="88"/>
        <v>0</v>
      </c>
      <c r="AC187" s="203">
        <f t="shared" si="108"/>
        <v>0</v>
      </c>
      <c r="AD187" s="99">
        <f t="shared" si="89"/>
        <v>0</v>
      </c>
      <c r="AE187" s="99">
        <f t="shared" si="90"/>
        <v>0</v>
      </c>
      <c r="AF187" s="188">
        <f t="shared" si="104"/>
        <v>0</v>
      </c>
      <c r="AG187" s="188">
        <f t="shared" si="105"/>
        <v>0</v>
      </c>
      <c r="AH187" s="188">
        <f t="shared" si="106"/>
        <v>0</v>
      </c>
      <c r="AI187" s="193">
        <f t="shared" si="107"/>
        <v>0</v>
      </c>
      <c r="AK187" s="69">
        <v>182</v>
      </c>
      <c r="AL187" s="31">
        <f t="shared" si="91"/>
        <v>0</v>
      </c>
      <c r="AM187" s="31">
        <f t="shared" si="92"/>
        <v>0</v>
      </c>
      <c r="AN187" s="31">
        <f t="shared" si="93"/>
        <v>0</v>
      </c>
      <c r="AO187" s="31">
        <f t="shared" si="94"/>
        <v>0</v>
      </c>
      <c r="AP187" s="31">
        <f t="shared" si="95"/>
        <v>0</v>
      </c>
      <c r="AQ187" s="188">
        <f t="shared" si="109"/>
        <v>0</v>
      </c>
      <c r="AR187" s="188">
        <f t="shared" si="109"/>
        <v>0</v>
      </c>
      <c r="AS187" s="188">
        <f t="shared" si="109"/>
        <v>0</v>
      </c>
      <c r="AT187" s="188">
        <f t="shared" si="109"/>
        <v>0</v>
      </c>
      <c r="AU187" s="31"/>
      <c r="AV187" s="31"/>
      <c r="AW187" s="31"/>
      <c r="AX187" s="31"/>
      <c r="AY187" s="74"/>
    </row>
    <row r="188" spans="3:51" x14ac:dyDescent="0.3">
      <c r="C188" s="172" t="s">
        <v>63</v>
      </c>
      <c r="D188" s="4">
        <v>0.38</v>
      </c>
      <c r="E188" s="184" t="s">
        <v>195</v>
      </c>
      <c r="I188" s="53">
        <v>183</v>
      </c>
      <c r="J188" s="31">
        <f t="shared" si="98"/>
        <v>0</v>
      </c>
      <c r="K188" s="31">
        <f t="shared" si="99"/>
        <v>0</v>
      </c>
      <c r="L188" s="31">
        <f t="shared" si="100"/>
        <v>0</v>
      </c>
      <c r="M188" s="31">
        <f t="shared" si="101"/>
        <v>0</v>
      </c>
      <c r="N188" s="31">
        <f t="shared" si="82"/>
        <v>0</v>
      </c>
      <c r="O188" s="32">
        <f t="shared" si="83"/>
        <v>0</v>
      </c>
      <c r="P188" s="53">
        <v>183</v>
      </c>
      <c r="Q188" s="31">
        <f t="shared" si="96"/>
        <v>0</v>
      </c>
      <c r="R188" s="31">
        <f t="shared" si="102"/>
        <v>0</v>
      </c>
      <c r="S188" s="31">
        <f t="shared" si="103"/>
        <v>0</v>
      </c>
      <c r="T188" s="31">
        <f t="shared" si="84"/>
        <v>0</v>
      </c>
      <c r="U188" s="31">
        <f t="shared" si="97"/>
        <v>0</v>
      </c>
      <c r="V188" s="31">
        <f t="shared" si="85"/>
        <v>0</v>
      </c>
      <c r="W188" s="31">
        <v>0</v>
      </c>
      <c r="X188" s="31">
        <f t="shared" si="86"/>
        <v>0</v>
      </c>
      <c r="Y188" s="36">
        <f t="shared" si="87"/>
        <v>0</v>
      </c>
      <c r="AA188" s="69">
        <v>183</v>
      </c>
      <c r="AB188" s="31">
        <f t="shared" si="88"/>
        <v>0</v>
      </c>
      <c r="AC188" s="203">
        <f t="shared" si="108"/>
        <v>0</v>
      </c>
      <c r="AD188" s="99">
        <f t="shared" si="89"/>
        <v>0</v>
      </c>
      <c r="AE188" s="99">
        <f t="shared" si="90"/>
        <v>0</v>
      </c>
      <c r="AF188" s="188">
        <f t="shared" si="104"/>
        <v>0</v>
      </c>
      <c r="AG188" s="188">
        <f t="shared" si="105"/>
        <v>0</v>
      </c>
      <c r="AH188" s="188">
        <f t="shared" si="106"/>
        <v>0</v>
      </c>
      <c r="AI188" s="193">
        <f t="shared" si="107"/>
        <v>0</v>
      </c>
      <c r="AK188" s="69">
        <v>183</v>
      </c>
      <c r="AL188" s="31">
        <f t="shared" si="91"/>
        <v>0</v>
      </c>
      <c r="AM188" s="31">
        <f t="shared" si="92"/>
        <v>0</v>
      </c>
      <c r="AN188" s="31">
        <f t="shared" si="93"/>
        <v>0</v>
      </c>
      <c r="AO188" s="31">
        <f t="shared" si="94"/>
        <v>0</v>
      </c>
      <c r="AP188" s="31">
        <f t="shared" si="95"/>
        <v>0</v>
      </c>
      <c r="AQ188" s="188">
        <f t="shared" si="109"/>
        <v>0</v>
      </c>
      <c r="AR188" s="188">
        <f t="shared" si="109"/>
        <v>0</v>
      </c>
      <c r="AS188" s="188">
        <f t="shared" si="109"/>
        <v>0</v>
      </c>
      <c r="AT188" s="188">
        <f t="shared" si="109"/>
        <v>0</v>
      </c>
      <c r="AU188" s="31"/>
      <c r="AV188" s="31"/>
      <c r="AW188" s="31"/>
      <c r="AX188" s="31"/>
      <c r="AY188" s="74"/>
    </row>
    <row r="189" spans="3:51" x14ac:dyDescent="0.3">
      <c r="C189" s="172" t="s">
        <v>64</v>
      </c>
      <c r="D189" s="4">
        <v>0.36</v>
      </c>
      <c r="E189" s="184" t="s">
        <v>195</v>
      </c>
      <c r="I189" s="53">
        <v>184</v>
      </c>
      <c r="J189" s="31">
        <f t="shared" si="98"/>
        <v>0</v>
      </c>
      <c r="K189" s="31">
        <f t="shared" si="99"/>
        <v>0</v>
      </c>
      <c r="L189" s="31">
        <f t="shared" si="100"/>
        <v>0</v>
      </c>
      <c r="M189" s="31">
        <f t="shared" si="101"/>
        <v>0</v>
      </c>
      <c r="N189" s="31">
        <f t="shared" si="82"/>
        <v>0</v>
      </c>
      <c r="O189" s="32">
        <f t="shared" si="83"/>
        <v>0</v>
      </c>
      <c r="P189" s="53">
        <v>184</v>
      </c>
      <c r="Q189" s="31">
        <f t="shared" si="96"/>
        <v>0</v>
      </c>
      <c r="R189" s="31">
        <f t="shared" si="102"/>
        <v>0</v>
      </c>
      <c r="S189" s="31">
        <f t="shared" si="103"/>
        <v>0</v>
      </c>
      <c r="T189" s="31">
        <f t="shared" si="84"/>
        <v>0</v>
      </c>
      <c r="U189" s="31">
        <f t="shared" si="97"/>
        <v>0</v>
      </c>
      <c r="V189" s="31">
        <f t="shared" si="85"/>
        <v>0</v>
      </c>
      <c r="W189" s="31">
        <v>0</v>
      </c>
      <c r="X189" s="31">
        <f t="shared" si="86"/>
        <v>0</v>
      </c>
      <c r="Y189" s="36">
        <f t="shared" si="87"/>
        <v>0</v>
      </c>
      <c r="AA189" s="69">
        <v>184</v>
      </c>
      <c r="AB189" s="31">
        <f t="shared" si="88"/>
        <v>0</v>
      </c>
      <c r="AC189" s="203">
        <f t="shared" si="108"/>
        <v>0</v>
      </c>
      <c r="AD189" s="99">
        <f t="shared" si="89"/>
        <v>0</v>
      </c>
      <c r="AE189" s="99">
        <f t="shared" si="90"/>
        <v>0</v>
      </c>
      <c r="AF189" s="188">
        <f t="shared" si="104"/>
        <v>0</v>
      </c>
      <c r="AG189" s="188">
        <f t="shared" si="105"/>
        <v>0</v>
      </c>
      <c r="AH189" s="188">
        <f t="shared" si="106"/>
        <v>0</v>
      </c>
      <c r="AI189" s="193">
        <f t="shared" si="107"/>
        <v>0</v>
      </c>
      <c r="AK189" s="69">
        <v>184</v>
      </c>
      <c r="AL189" s="31">
        <f t="shared" si="91"/>
        <v>0</v>
      </c>
      <c r="AM189" s="31">
        <f t="shared" si="92"/>
        <v>0</v>
      </c>
      <c r="AN189" s="31">
        <f t="shared" si="93"/>
        <v>0</v>
      </c>
      <c r="AO189" s="31">
        <f t="shared" si="94"/>
        <v>0</v>
      </c>
      <c r="AP189" s="31">
        <f t="shared" si="95"/>
        <v>0</v>
      </c>
      <c r="AQ189" s="188">
        <f t="shared" si="109"/>
        <v>0</v>
      </c>
      <c r="AR189" s="188">
        <f t="shared" si="109"/>
        <v>0</v>
      </c>
      <c r="AS189" s="188">
        <f t="shared" si="109"/>
        <v>0</v>
      </c>
      <c r="AT189" s="188">
        <f t="shared" si="109"/>
        <v>0</v>
      </c>
      <c r="AU189" s="31"/>
      <c r="AV189" s="31"/>
      <c r="AW189" s="31"/>
      <c r="AX189" s="31"/>
      <c r="AY189" s="74"/>
    </row>
    <row r="190" spans="3:51" x14ac:dyDescent="0.3">
      <c r="C190" s="172" t="s">
        <v>65</v>
      </c>
      <c r="D190" s="4">
        <v>0.37</v>
      </c>
      <c r="E190" s="184" t="s">
        <v>194</v>
      </c>
      <c r="I190" s="53">
        <v>185</v>
      </c>
      <c r="J190" s="31">
        <f t="shared" si="98"/>
        <v>0</v>
      </c>
      <c r="K190" s="31">
        <f t="shared" si="99"/>
        <v>0</v>
      </c>
      <c r="L190" s="31">
        <f t="shared" si="100"/>
        <v>0</v>
      </c>
      <c r="M190" s="31">
        <f t="shared" si="101"/>
        <v>0</v>
      </c>
      <c r="N190" s="31">
        <f t="shared" si="82"/>
        <v>0</v>
      </c>
      <c r="O190" s="32">
        <f t="shared" si="83"/>
        <v>0</v>
      </c>
      <c r="P190" s="53">
        <v>185</v>
      </c>
      <c r="Q190" s="31">
        <f t="shared" si="96"/>
        <v>0</v>
      </c>
      <c r="R190" s="31">
        <f t="shared" si="102"/>
        <v>0</v>
      </c>
      <c r="S190" s="31">
        <f t="shared" si="103"/>
        <v>0</v>
      </c>
      <c r="T190" s="31">
        <f t="shared" si="84"/>
        <v>0</v>
      </c>
      <c r="U190" s="31">
        <f t="shared" si="97"/>
        <v>0</v>
      </c>
      <c r="V190" s="31">
        <f t="shared" si="85"/>
        <v>0</v>
      </c>
      <c r="W190" s="31">
        <v>0</v>
      </c>
      <c r="X190" s="31">
        <f t="shared" si="86"/>
        <v>0</v>
      </c>
      <c r="Y190" s="36">
        <f t="shared" si="87"/>
        <v>0</v>
      </c>
      <c r="AA190" s="69">
        <v>185</v>
      </c>
      <c r="AB190" s="31">
        <f t="shared" si="88"/>
        <v>0</v>
      </c>
      <c r="AC190" s="203">
        <f t="shared" si="108"/>
        <v>0</v>
      </c>
      <c r="AD190" s="99">
        <f t="shared" si="89"/>
        <v>0</v>
      </c>
      <c r="AE190" s="99">
        <f t="shared" si="90"/>
        <v>0</v>
      </c>
      <c r="AF190" s="188">
        <f t="shared" si="104"/>
        <v>0</v>
      </c>
      <c r="AG190" s="188">
        <f t="shared" si="105"/>
        <v>0</v>
      </c>
      <c r="AH190" s="188">
        <f t="shared" si="106"/>
        <v>0</v>
      </c>
      <c r="AI190" s="193">
        <f t="shared" si="107"/>
        <v>0</v>
      </c>
      <c r="AK190" s="69">
        <v>185</v>
      </c>
      <c r="AL190" s="31">
        <f t="shared" si="91"/>
        <v>0</v>
      </c>
      <c r="AM190" s="31">
        <f t="shared" si="92"/>
        <v>0</v>
      </c>
      <c r="AN190" s="31">
        <f t="shared" si="93"/>
        <v>0</v>
      </c>
      <c r="AO190" s="31">
        <f t="shared" si="94"/>
        <v>0</v>
      </c>
      <c r="AP190" s="31">
        <f t="shared" si="95"/>
        <v>0</v>
      </c>
      <c r="AQ190" s="188">
        <f t="shared" si="109"/>
        <v>0</v>
      </c>
      <c r="AR190" s="188">
        <f t="shared" si="109"/>
        <v>0</v>
      </c>
      <c r="AS190" s="188">
        <f t="shared" si="109"/>
        <v>0</v>
      </c>
      <c r="AT190" s="188">
        <f t="shared" si="109"/>
        <v>0</v>
      </c>
      <c r="AU190" s="31"/>
      <c r="AV190" s="31"/>
      <c r="AW190" s="31"/>
      <c r="AX190" s="31"/>
      <c r="AY190" s="74"/>
    </row>
    <row r="191" spans="3:51" x14ac:dyDescent="0.3">
      <c r="C191" s="172" t="s">
        <v>66</v>
      </c>
      <c r="D191" s="4">
        <v>0.53</v>
      </c>
      <c r="E191" s="184" t="s">
        <v>194</v>
      </c>
      <c r="I191" s="53">
        <v>186</v>
      </c>
      <c r="J191" s="31">
        <f t="shared" si="98"/>
        <v>0</v>
      </c>
      <c r="K191" s="31">
        <f t="shared" si="99"/>
        <v>0</v>
      </c>
      <c r="L191" s="31">
        <f t="shared" si="100"/>
        <v>0</v>
      </c>
      <c r="M191" s="31">
        <f t="shared" si="101"/>
        <v>0</v>
      </c>
      <c r="N191" s="31">
        <f t="shared" si="82"/>
        <v>0</v>
      </c>
      <c r="O191" s="32">
        <f t="shared" si="83"/>
        <v>0</v>
      </c>
      <c r="P191" s="53">
        <v>186</v>
      </c>
      <c r="Q191" s="31">
        <f t="shared" si="96"/>
        <v>0</v>
      </c>
      <c r="R191" s="31">
        <f t="shared" si="102"/>
        <v>0</v>
      </c>
      <c r="S191" s="31">
        <f t="shared" si="103"/>
        <v>0</v>
      </c>
      <c r="T191" s="31">
        <f t="shared" si="84"/>
        <v>0</v>
      </c>
      <c r="U191" s="31">
        <f t="shared" si="97"/>
        <v>0</v>
      </c>
      <c r="V191" s="31">
        <f t="shared" si="85"/>
        <v>0</v>
      </c>
      <c r="W191" s="31">
        <v>0</v>
      </c>
      <c r="X191" s="31">
        <f t="shared" si="86"/>
        <v>0</v>
      </c>
      <c r="Y191" s="36">
        <f t="shared" si="87"/>
        <v>0</v>
      </c>
      <c r="AA191" s="69">
        <v>186</v>
      </c>
      <c r="AB191" s="31">
        <f t="shared" si="88"/>
        <v>0</v>
      </c>
      <c r="AC191" s="203">
        <f t="shared" si="108"/>
        <v>0</v>
      </c>
      <c r="AD191" s="99">
        <f t="shared" si="89"/>
        <v>0</v>
      </c>
      <c r="AE191" s="99">
        <f t="shared" si="90"/>
        <v>0</v>
      </c>
      <c r="AF191" s="188">
        <f t="shared" si="104"/>
        <v>0</v>
      </c>
      <c r="AG191" s="188">
        <f t="shared" si="105"/>
        <v>0</v>
      </c>
      <c r="AH191" s="188">
        <f t="shared" si="106"/>
        <v>0</v>
      </c>
      <c r="AI191" s="193">
        <f t="shared" si="107"/>
        <v>0</v>
      </c>
      <c r="AK191" s="69">
        <v>186</v>
      </c>
      <c r="AL191" s="31">
        <f t="shared" si="91"/>
        <v>0</v>
      </c>
      <c r="AM191" s="31">
        <f t="shared" si="92"/>
        <v>0</v>
      </c>
      <c r="AN191" s="31">
        <f t="shared" si="93"/>
        <v>0</v>
      </c>
      <c r="AO191" s="31">
        <f t="shared" si="94"/>
        <v>0</v>
      </c>
      <c r="AP191" s="31">
        <f t="shared" si="95"/>
        <v>0</v>
      </c>
      <c r="AQ191" s="188">
        <f t="shared" si="109"/>
        <v>0</v>
      </c>
      <c r="AR191" s="188">
        <f t="shared" si="109"/>
        <v>0</v>
      </c>
      <c r="AS191" s="188">
        <f t="shared" si="109"/>
        <v>0</v>
      </c>
      <c r="AT191" s="188">
        <f t="shared" si="109"/>
        <v>0</v>
      </c>
      <c r="AU191" s="31"/>
      <c r="AV191" s="31"/>
      <c r="AW191" s="31"/>
      <c r="AX191" s="31"/>
      <c r="AY191" s="74"/>
    </row>
    <row r="192" spans="3:51" x14ac:dyDescent="0.3">
      <c r="C192" s="172" t="s">
        <v>67</v>
      </c>
      <c r="D192" s="4">
        <v>0.43</v>
      </c>
      <c r="E192" s="184" t="s">
        <v>194</v>
      </c>
      <c r="I192" s="53">
        <v>187</v>
      </c>
      <c r="J192" s="31">
        <f t="shared" si="98"/>
        <v>0</v>
      </c>
      <c r="K192" s="31">
        <f t="shared" si="99"/>
        <v>0</v>
      </c>
      <c r="L192" s="31">
        <f t="shared" si="100"/>
        <v>0</v>
      </c>
      <c r="M192" s="31">
        <f t="shared" si="101"/>
        <v>0</v>
      </c>
      <c r="N192" s="31">
        <f t="shared" si="82"/>
        <v>0</v>
      </c>
      <c r="O192" s="32">
        <f t="shared" si="83"/>
        <v>0</v>
      </c>
      <c r="P192" s="53">
        <v>187</v>
      </c>
      <c r="Q192" s="31">
        <f t="shared" si="96"/>
        <v>0</v>
      </c>
      <c r="R192" s="31">
        <f t="shared" si="102"/>
        <v>0</v>
      </c>
      <c r="S192" s="31">
        <f t="shared" si="103"/>
        <v>0</v>
      </c>
      <c r="T192" s="31">
        <f t="shared" si="84"/>
        <v>0</v>
      </c>
      <c r="U192" s="31">
        <f t="shared" si="97"/>
        <v>0</v>
      </c>
      <c r="V192" s="31">
        <f t="shared" si="85"/>
        <v>0</v>
      </c>
      <c r="W192" s="31">
        <v>0</v>
      </c>
      <c r="X192" s="31">
        <f t="shared" si="86"/>
        <v>0</v>
      </c>
      <c r="Y192" s="36">
        <f t="shared" si="87"/>
        <v>0</v>
      </c>
      <c r="AA192" s="69">
        <v>187</v>
      </c>
      <c r="AB192" s="31">
        <f t="shared" si="88"/>
        <v>0</v>
      </c>
      <c r="AC192" s="203">
        <f t="shared" si="108"/>
        <v>0</v>
      </c>
      <c r="AD192" s="99">
        <f t="shared" si="89"/>
        <v>0</v>
      </c>
      <c r="AE192" s="99">
        <f t="shared" si="90"/>
        <v>0</v>
      </c>
      <c r="AF192" s="188">
        <f t="shared" si="104"/>
        <v>0</v>
      </c>
      <c r="AG192" s="188">
        <f t="shared" si="105"/>
        <v>0</v>
      </c>
      <c r="AH192" s="188">
        <f t="shared" si="106"/>
        <v>0</v>
      </c>
      <c r="AI192" s="193">
        <f t="shared" si="107"/>
        <v>0</v>
      </c>
      <c r="AK192" s="69">
        <v>187</v>
      </c>
      <c r="AL192" s="31">
        <f t="shared" si="91"/>
        <v>0</v>
      </c>
      <c r="AM192" s="31">
        <f t="shared" si="92"/>
        <v>0</v>
      </c>
      <c r="AN192" s="31">
        <f t="shared" si="93"/>
        <v>0</v>
      </c>
      <c r="AO192" s="31">
        <f t="shared" si="94"/>
        <v>0</v>
      </c>
      <c r="AP192" s="31">
        <f t="shared" si="95"/>
        <v>0</v>
      </c>
      <c r="AQ192" s="188">
        <f t="shared" si="109"/>
        <v>0</v>
      </c>
      <c r="AR192" s="188">
        <f t="shared" si="109"/>
        <v>0</v>
      </c>
      <c r="AS192" s="188">
        <f t="shared" si="109"/>
        <v>0</v>
      </c>
      <c r="AT192" s="188">
        <f t="shared" si="109"/>
        <v>0</v>
      </c>
      <c r="AU192" s="31"/>
      <c r="AV192" s="31"/>
      <c r="AW192" s="31"/>
      <c r="AX192" s="31"/>
      <c r="AY192" s="74"/>
    </row>
    <row r="193" spans="3:51" x14ac:dyDescent="0.3">
      <c r="C193" s="172" t="s">
        <v>68</v>
      </c>
      <c r="D193" s="4">
        <v>0.38</v>
      </c>
      <c r="E193" s="184" t="s">
        <v>194</v>
      </c>
      <c r="I193" s="53">
        <v>188</v>
      </c>
      <c r="J193" s="31">
        <f t="shared" si="98"/>
        <v>0</v>
      </c>
      <c r="K193" s="31">
        <f t="shared" si="99"/>
        <v>0</v>
      </c>
      <c r="L193" s="31">
        <f t="shared" si="100"/>
        <v>0</v>
      </c>
      <c r="M193" s="31">
        <f t="shared" si="101"/>
        <v>0</v>
      </c>
      <c r="N193" s="31">
        <f t="shared" si="82"/>
        <v>0</v>
      </c>
      <c r="O193" s="32">
        <f t="shared" si="83"/>
        <v>0</v>
      </c>
      <c r="P193" s="53">
        <v>188</v>
      </c>
      <c r="Q193" s="31">
        <f t="shared" si="96"/>
        <v>0</v>
      </c>
      <c r="R193" s="31">
        <f t="shared" si="102"/>
        <v>0</v>
      </c>
      <c r="S193" s="31">
        <f t="shared" si="103"/>
        <v>0</v>
      </c>
      <c r="T193" s="31">
        <f t="shared" si="84"/>
        <v>0</v>
      </c>
      <c r="U193" s="31">
        <f t="shared" si="97"/>
        <v>0</v>
      </c>
      <c r="V193" s="31">
        <f t="shared" si="85"/>
        <v>0</v>
      </c>
      <c r="W193" s="31">
        <v>0</v>
      </c>
      <c r="X193" s="31">
        <f t="shared" si="86"/>
        <v>0</v>
      </c>
      <c r="Y193" s="36">
        <f t="shared" si="87"/>
        <v>0</v>
      </c>
      <c r="AA193" s="69">
        <v>188</v>
      </c>
      <c r="AB193" s="31">
        <f t="shared" si="88"/>
        <v>0</v>
      </c>
      <c r="AC193" s="203">
        <f t="shared" si="108"/>
        <v>0</v>
      </c>
      <c r="AD193" s="99">
        <f t="shared" si="89"/>
        <v>0</v>
      </c>
      <c r="AE193" s="99">
        <f t="shared" si="90"/>
        <v>0</v>
      </c>
      <c r="AF193" s="188">
        <f t="shared" si="104"/>
        <v>0</v>
      </c>
      <c r="AG193" s="188">
        <f t="shared" si="105"/>
        <v>0</v>
      </c>
      <c r="AH193" s="188">
        <f t="shared" si="106"/>
        <v>0</v>
      </c>
      <c r="AI193" s="193">
        <f t="shared" si="107"/>
        <v>0</v>
      </c>
      <c r="AK193" s="69">
        <v>188</v>
      </c>
      <c r="AL193" s="31">
        <f t="shared" si="91"/>
        <v>0</v>
      </c>
      <c r="AM193" s="31">
        <f t="shared" si="92"/>
        <v>0</v>
      </c>
      <c r="AN193" s="31">
        <f t="shared" si="93"/>
        <v>0</v>
      </c>
      <c r="AO193" s="31">
        <f t="shared" si="94"/>
        <v>0</v>
      </c>
      <c r="AP193" s="31">
        <f t="shared" si="95"/>
        <v>0</v>
      </c>
      <c r="AQ193" s="188">
        <f t="shared" si="109"/>
        <v>0</v>
      </c>
      <c r="AR193" s="188">
        <f t="shared" si="109"/>
        <v>0</v>
      </c>
      <c r="AS193" s="188">
        <f t="shared" si="109"/>
        <v>0</v>
      </c>
      <c r="AT193" s="188">
        <f t="shared" si="109"/>
        <v>0</v>
      </c>
      <c r="AU193" s="31"/>
      <c r="AV193" s="31"/>
      <c r="AW193" s="31"/>
      <c r="AX193" s="31"/>
      <c r="AY193" s="74"/>
    </row>
    <row r="194" spans="3:51" x14ac:dyDescent="0.3">
      <c r="C194" s="174" t="s">
        <v>69</v>
      </c>
      <c r="D194" s="3">
        <v>0.42</v>
      </c>
      <c r="E194" s="184" t="s">
        <v>195</v>
      </c>
      <c r="I194" s="53">
        <v>189</v>
      </c>
      <c r="J194" s="31">
        <f t="shared" si="98"/>
        <v>0</v>
      </c>
      <c r="K194" s="31">
        <f t="shared" si="99"/>
        <v>0</v>
      </c>
      <c r="L194" s="31">
        <f t="shared" si="100"/>
        <v>0</v>
      </c>
      <c r="M194" s="31">
        <f t="shared" si="101"/>
        <v>0</v>
      </c>
      <c r="N194" s="31">
        <f t="shared" si="82"/>
        <v>0</v>
      </c>
      <c r="O194" s="32">
        <f t="shared" si="83"/>
        <v>0</v>
      </c>
      <c r="P194" s="53">
        <v>189</v>
      </c>
      <c r="Q194" s="31">
        <f t="shared" si="96"/>
        <v>0</v>
      </c>
      <c r="R194" s="31">
        <f t="shared" si="102"/>
        <v>0</v>
      </c>
      <c r="S194" s="31">
        <f t="shared" si="103"/>
        <v>0</v>
      </c>
      <c r="T194" s="31">
        <f t="shared" si="84"/>
        <v>0</v>
      </c>
      <c r="U194" s="31">
        <f t="shared" si="97"/>
        <v>0</v>
      </c>
      <c r="V194" s="31">
        <f t="shared" si="85"/>
        <v>0</v>
      </c>
      <c r="W194" s="31">
        <v>0</v>
      </c>
      <c r="X194" s="31">
        <f t="shared" si="86"/>
        <v>0</v>
      </c>
      <c r="Y194" s="36">
        <f t="shared" si="87"/>
        <v>0</v>
      </c>
      <c r="AA194" s="69">
        <v>189</v>
      </c>
      <c r="AB194" s="31">
        <f t="shared" si="88"/>
        <v>0</v>
      </c>
      <c r="AC194" s="203">
        <f t="shared" si="108"/>
        <v>0</v>
      </c>
      <c r="AD194" s="99">
        <f t="shared" si="89"/>
        <v>0</v>
      </c>
      <c r="AE194" s="99">
        <f t="shared" si="90"/>
        <v>0</v>
      </c>
      <c r="AF194" s="188">
        <f t="shared" si="104"/>
        <v>0</v>
      </c>
      <c r="AG194" s="188">
        <f t="shared" si="105"/>
        <v>0</v>
      </c>
      <c r="AH194" s="188">
        <f t="shared" si="106"/>
        <v>0</v>
      </c>
      <c r="AI194" s="193">
        <f t="shared" si="107"/>
        <v>0</v>
      </c>
      <c r="AK194" s="69">
        <v>189</v>
      </c>
      <c r="AL194" s="31">
        <f t="shared" si="91"/>
        <v>0</v>
      </c>
      <c r="AM194" s="31">
        <f t="shared" si="92"/>
        <v>0</v>
      </c>
      <c r="AN194" s="31">
        <f t="shared" si="93"/>
        <v>0</v>
      </c>
      <c r="AO194" s="31">
        <f t="shared" si="94"/>
        <v>0</v>
      </c>
      <c r="AP194" s="31">
        <f t="shared" si="95"/>
        <v>0</v>
      </c>
      <c r="AQ194" s="188">
        <f t="shared" si="109"/>
        <v>0</v>
      </c>
      <c r="AR194" s="188">
        <f t="shared" si="109"/>
        <v>0</v>
      </c>
      <c r="AS194" s="188">
        <f t="shared" si="109"/>
        <v>0</v>
      </c>
      <c r="AT194" s="188">
        <f t="shared" si="109"/>
        <v>0</v>
      </c>
      <c r="AU194" s="31"/>
      <c r="AV194" s="31"/>
      <c r="AW194" s="31"/>
      <c r="AX194" s="31"/>
      <c r="AY194" s="74"/>
    </row>
    <row r="195" spans="3:51" x14ac:dyDescent="0.3">
      <c r="C195" s="174" t="s">
        <v>70</v>
      </c>
      <c r="D195" s="3">
        <v>0.56999999999999995</v>
      </c>
      <c r="E195" s="184" t="s">
        <v>194</v>
      </c>
      <c r="I195" s="53">
        <v>190</v>
      </c>
      <c r="J195" s="31">
        <f t="shared" si="98"/>
        <v>0</v>
      </c>
      <c r="K195" s="31">
        <f t="shared" si="99"/>
        <v>0</v>
      </c>
      <c r="L195" s="31">
        <f t="shared" si="100"/>
        <v>0</v>
      </c>
      <c r="M195" s="31">
        <f t="shared" si="101"/>
        <v>0</v>
      </c>
      <c r="N195" s="31">
        <f t="shared" si="82"/>
        <v>0</v>
      </c>
      <c r="O195" s="32">
        <f t="shared" si="83"/>
        <v>0</v>
      </c>
      <c r="P195" s="53">
        <v>190</v>
      </c>
      <c r="Q195" s="31">
        <f t="shared" si="96"/>
        <v>0</v>
      </c>
      <c r="R195" s="31">
        <f t="shared" si="102"/>
        <v>0</v>
      </c>
      <c r="S195" s="31">
        <f t="shared" si="103"/>
        <v>0</v>
      </c>
      <c r="T195" s="31">
        <f t="shared" si="84"/>
        <v>0</v>
      </c>
      <c r="U195" s="31">
        <f t="shared" si="97"/>
        <v>0</v>
      </c>
      <c r="V195" s="31">
        <f t="shared" si="85"/>
        <v>0</v>
      </c>
      <c r="W195" s="31">
        <v>0</v>
      </c>
      <c r="X195" s="31">
        <f t="shared" si="86"/>
        <v>0</v>
      </c>
      <c r="Y195" s="36">
        <f t="shared" si="87"/>
        <v>0</v>
      </c>
      <c r="AA195" s="69">
        <v>190</v>
      </c>
      <c r="AB195" s="31">
        <f t="shared" si="88"/>
        <v>0</v>
      </c>
      <c r="AC195" s="203">
        <f t="shared" si="108"/>
        <v>0</v>
      </c>
      <c r="AD195" s="99">
        <f t="shared" si="89"/>
        <v>0</v>
      </c>
      <c r="AE195" s="99">
        <f t="shared" si="90"/>
        <v>0</v>
      </c>
      <c r="AF195" s="188">
        <f t="shared" si="104"/>
        <v>0</v>
      </c>
      <c r="AG195" s="188">
        <f t="shared" si="105"/>
        <v>0</v>
      </c>
      <c r="AH195" s="188">
        <f t="shared" si="106"/>
        <v>0</v>
      </c>
      <c r="AI195" s="193">
        <f t="shared" si="107"/>
        <v>0</v>
      </c>
      <c r="AK195" s="69">
        <v>190</v>
      </c>
      <c r="AL195" s="31">
        <f t="shared" si="91"/>
        <v>0</v>
      </c>
      <c r="AM195" s="31">
        <f t="shared" si="92"/>
        <v>0</v>
      </c>
      <c r="AN195" s="31">
        <f t="shared" si="93"/>
        <v>0</v>
      </c>
      <c r="AO195" s="31">
        <f t="shared" si="94"/>
        <v>0</v>
      </c>
      <c r="AP195" s="31">
        <f t="shared" si="95"/>
        <v>0</v>
      </c>
      <c r="AQ195" s="188">
        <f t="shared" si="109"/>
        <v>0</v>
      </c>
      <c r="AR195" s="188">
        <f t="shared" si="109"/>
        <v>0</v>
      </c>
      <c r="AS195" s="188">
        <f t="shared" si="109"/>
        <v>0</v>
      </c>
      <c r="AT195" s="188">
        <f t="shared" si="109"/>
        <v>0</v>
      </c>
      <c r="AU195" s="31"/>
      <c r="AV195" s="31"/>
      <c r="AW195" s="31"/>
      <c r="AX195" s="31"/>
      <c r="AY195" s="74"/>
    </row>
    <row r="196" spans="3:51" x14ac:dyDescent="0.3">
      <c r="C196" s="174" t="s">
        <v>71</v>
      </c>
      <c r="D196" s="3">
        <v>0.54</v>
      </c>
      <c r="E196" s="184"/>
      <c r="I196" s="53">
        <v>191</v>
      </c>
      <c r="J196" s="31">
        <f t="shared" si="98"/>
        <v>0</v>
      </c>
      <c r="K196" s="31">
        <f t="shared" si="99"/>
        <v>0</v>
      </c>
      <c r="L196" s="31">
        <f t="shared" si="100"/>
        <v>0</v>
      </c>
      <c r="M196" s="31">
        <f t="shared" si="101"/>
        <v>0</v>
      </c>
      <c r="N196" s="31">
        <f t="shared" si="82"/>
        <v>0</v>
      </c>
      <c r="O196" s="32">
        <f t="shared" si="83"/>
        <v>0</v>
      </c>
      <c r="P196" s="53">
        <v>191</v>
      </c>
      <c r="Q196" s="31">
        <f t="shared" si="96"/>
        <v>0</v>
      </c>
      <c r="R196" s="31">
        <f t="shared" si="102"/>
        <v>0</v>
      </c>
      <c r="S196" s="31">
        <f t="shared" si="103"/>
        <v>0</v>
      </c>
      <c r="T196" s="31">
        <f t="shared" si="84"/>
        <v>0</v>
      </c>
      <c r="U196" s="31">
        <f t="shared" si="97"/>
        <v>0</v>
      </c>
      <c r="V196" s="31">
        <f t="shared" si="85"/>
        <v>0</v>
      </c>
      <c r="W196" s="31">
        <v>0</v>
      </c>
      <c r="X196" s="31">
        <f t="shared" si="86"/>
        <v>0</v>
      </c>
      <c r="Y196" s="36">
        <f t="shared" si="87"/>
        <v>0</v>
      </c>
      <c r="AA196" s="69">
        <v>191</v>
      </c>
      <c r="AB196" s="31">
        <f t="shared" si="88"/>
        <v>0</v>
      </c>
      <c r="AC196" s="203">
        <f t="shared" si="108"/>
        <v>0</v>
      </c>
      <c r="AD196" s="99">
        <f t="shared" si="89"/>
        <v>0</v>
      </c>
      <c r="AE196" s="99">
        <f t="shared" si="90"/>
        <v>0</v>
      </c>
      <c r="AF196" s="188">
        <f t="shared" si="104"/>
        <v>0</v>
      </c>
      <c r="AG196" s="188">
        <f t="shared" si="105"/>
        <v>0</v>
      </c>
      <c r="AH196" s="188">
        <f t="shared" si="106"/>
        <v>0</v>
      </c>
      <c r="AI196" s="193">
        <f t="shared" si="107"/>
        <v>0</v>
      </c>
      <c r="AK196" s="69">
        <v>191</v>
      </c>
      <c r="AL196" s="31">
        <f t="shared" si="91"/>
        <v>0</v>
      </c>
      <c r="AM196" s="31">
        <f t="shared" si="92"/>
        <v>0</v>
      </c>
      <c r="AN196" s="31">
        <f t="shared" si="93"/>
        <v>0</v>
      </c>
      <c r="AO196" s="31">
        <f t="shared" si="94"/>
        <v>0</v>
      </c>
      <c r="AP196" s="31">
        <f t="shared" si="95"/>
        <v>0</v>
      </c>
      <c r="AQ196" s="188">
        <f t="shared" si="109"/>
        <v>0</v>
      </c>
      <c r="AR196" s="188">
        <f t="shared" si="109"/>
        <v>0</v>
      </c>
      <c r="AS196" s="188">
        <f t="shared" si="109"/>
        <v>0</v>
      </c>
      <c r="AT196" s="188">
        <f t="shared" si="109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8"/>
        <v>0</v>
      </c>
      <c r="K197" s="31">
        <f t="shared" si="99"/>
        <v>0</v>
      </c>
      <c r="L197" s="31">
        <f t="shared" si="100"/>
        <v>0</v>
      </c>
      <c r="M197" s="31">
        <f t="shared" si="101"/>
        <v>0</v>
      </c>
      <c r="N197" s="31">
        <f t="shared" ref="N197:N204" si="110">IF(P198&lt;=$F$18,0,)</f>
        <v>0</v>
      </c>
      <c r="O197" s="32">
        <f t="shared" ref="O197:O205" si="111">((J197+K197)*0.475+L197+M197+N197)*44/12</f>
        <v>0</v>
      </c>
      <c r="P197" s="53">
        <v>192</v>
      </c>
      <c r="Q197" s="31">
        <f t="shared" si="96"/>
        <v>0</v>
      </c>
      <c r="R197" s="31">
        <f t="shared" si="102"/>
        <v>0</v>
      </c>
      <c r="S197" s="31">
        <f t="shared" si="103"/>
        <v>0</v>
      </c>
      <c r="T197" s="31">
        <f t="shared" ref="T197:T205" si="112">IF(S197=0,0,EXP(-1.0587+0.8836*LN(S197)+0.284))</f>
        <v>0</v>
      </c>
      <c r="U197" s="31">
        <f t="shared" si="97"/>
        <v>0</v>
      </c>
      <c r="V197" s="31">
        <f t="shared" ref="V197:V205" si="113">IF(P197&lt;=$F$18,IF(P197&lt;=30,P197*($F$16-$F$6)/30,$F$16-$F$6),)</f>
        <v>0</v>
      </c>
      <c r="W197" s="31">
        <v>0</v>
      </c>
      <c r="X197" s="31">
        <f t="shared" ref="X197:X205" si="114">((S197+T197)*0.475+U197+V197+W197)*44/12</f>
        <v>0</v>
      </c>
      <c r="Y197" s="36">
        <f t="shared" ref="Y197:Y205" si="115">IF(P197&lt;=$F$18,X197-O197,)</f>
        <v>0</v>
      </c>
      <c r="AA197" s="69">
        <v>192</v>
      </c>
      <c r="AB197" s="31">
        <f t="shared" ref="AB197:AB205" si="116">IF(AA197&lt;=$F$18,IFERROR(VLOOKUP($AA197,$B$82:$G$94,2,FALSE),0),)</f>
        <v>0</v>
      </c>
      <c r="AC197" s="203">
        <f t="shared" si="108"/>
        <v>0</v>
      </c>
      <c r="AD197" s="99">
        <f t="shared" ref="AD197:AD205" si="117">IF(AA197&lt;=$F$18,IFERROR(VLOOKUP($AA197,$B$82:$G$94,4,FALSE),0),)</f>
        <v>0</v>
      </c>
      <c r="AE197" s="99">
        <f t="shared" ref="AE197:AE205" si="118">IF(AA197&lt;=$F$18,IFERROR(VLOOKUP($AA197,$B$82:$G$94,5,FALSE),0),)</f>
        <v>0</v>
      </c>
      <c r="AF197" s="188">
        <f t="shared" si="104"/>
        <v>0</v>
      </c>
      <c r="AG197" s="188">
        <f t="shared" si="105"/>
        <v>0</v>
      </c>
      <c r="AH197" s="188">
        <f t="shared" si="106"/>
        <v>0</v>
      </c>
      <c r="AI197" s="193">
        <f t="shared" si="107"/>
        <v>0</v>
      </c>
      <c r="AK197" s="69">
        <v>192</v>
      </c>
      <c r="AL197" s="31">
        <f t="shared" ref="AL197:AL205" si="119">IF(AK197&lt;=$F$18,IFERROR(VLOOKUP($AA197,$B$82:$G$94,2,FALSE),0),)</f>
        <v>0</v>
      </c>
      <c r="AM197" s="31">
        <f t="shared" ref="AM197:AM205" si="120">IF(AK197&lt;=$F$18,IFERROR(VLOOKUP($AA197,$B$82:$G$94,3,FALSE),0),)</f>
        <v>0</v>
      </c>
      <c r="AN197" s="31">
        <f t="shared" ref="AN197:AN205" si="121">IF(AK197&lt;=$F$18,IFERROR(VLOOKUP($AA197,$B$82:$G$94,4,FALSE),0),)</f>
        <v>0</v>
      </c>
      <c r="AO197" s="31">
        <f t="shared" ref="AO197:AO205" si="122">IF(AK197&lt;=$F$18,IFERROR(VLOOKUP($AA197,$B$82:$G$94,5,FALSE),0),)</f>
        <v>0</v>
      </c>
      <c r="AP197" s="31">
        <f t="shared" ref="AP197:AP205" si="123">IF(AK197&lt;=$F$18,IFERROR(VLOOKUP($AA197,$B$82:$G$94,6,FALSE),0),)</f>
        <v>0</v>
      </c>
      <c r="AQ197" s="188">
        <f t="shared" si="109"/>
        <v>0</v>
      </c>
      <c r="AR197" s="188">
        <f t="shared" si="109"/>
        <v>0</v>
      </c>
      <c r="AS197" s="188">
        <f t="shared" si="109"/>
        <v>0</v>
      </c>
      <c r="AT197" s="188">
        <f t="shared" si="109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8"/>
        <v>0</v>
      </c>
      <c r="K198" s="31">
        <f t="shared" si="99"/>
        <v>0</v>
      </c>
      <c r="L198" s="31">
        <f t="shared" si="100"/>
        <v>0</v>
      </c>
      <c r="M198" s="31">
        <f t="shared" si="101"/>
        <v>0</v>
      </c>
      <c r="N198" s="31">
        <f t="shared" si="110"/>
        <v>0</v>
      </c>
      <c r="O198" s="32">
        <f t="shared" si="111"/>
        <v>0</v>
      </c>
      <c r="P198" s="53">
        <v>193</v>
      </c>
      <c r="Q198" s="31">
        <f t="shared" ref="Q198:Q205" si="124">IF(P198&lt;=$F$18,LOOKUP(P198-1,$B$25:$B$78,$G$25:$G$78),)</f>
        <v>0</v>
      </c>
      <c r="R198" s="31">
        <f t="shared" si="102"/>
        <v>0</v>
      </c>
      <c r="S198" s="31">
        <f t="shared" si="103"/>
        <v>0</v>
      </c>
      <c r="T198" s="31">
        <f t="shared" si="112"/>
        <v>0</v>
      </c>
      <c r="U198" s="31">
        <f t="shared" ref="U198:U205" si="125">IF(P198&lt;=$F$18,$F$5+($F$15-$F$5)*(1-EXP(-0.0175*P198)),)</f>
        <v>0</v>
      </c>
      <c r="V198" s="31">
        <f t="shared" si="113"/>
        <v>0</v>
      </c>
      <c r="W198" s="31">
        <v>0</v>
      </c>
      <c r="X198" s="31">
        <f t="shared" si="114"/>
        <v>0</v>
      </c>
      <c r="Y198" s="36">
        <f t="shared" si="115"/>
        <v>0</v>
      </c>
      <c r="AA198" s="69">
        <v>193</v>
      </c>
      <c r="AB198" s="31">
        <f t="shared" si="116"/>
        <v>0</v>
      </c>
      <c r="AC198" s="203">
        <f t="shared" si="108"/>
        <v>0</v>
      </c>
      <c r="AD198" s="99">
        <f t="shared" si="117"/>
        <v>0</v>
      </c>
      <c r="AE198" s="99">
        <f t="shared" si="118"/>
        <v>0</v>
      </c>
      <c r="AF198" s="188">
        <f t="shared" si="104"/>
        <v>0</v>
      </c>
      <c r="AG198" s="188">
        <f t="shared" si="105"/>
        <v>0</v>
      </c>
      <c r="AH198" s="188">
        <f t="shared" si="106"/>
        <v>0</v>
      </c>
      <c r="AI198" s="193">
        <f t="shared" si="107"/>
        <v>0</v>
      </c>
      <c r="AK198" s="69">
        <v>193</v>
      </c>
      <c r="AL198" s="31">
        <f t="shared" si="119"/>
        <v>0</v>
      </c>
      <c r="AM198" s="31">
        <f t="shared" si="120"/>
        <v>0</v>
      </c>
      <c r="AN198" s="31">
        <f t="shared" si="121"/>
        <v>0</v>
      </c>
      <c r="AO198" s="31">
        <f t="shared" si="122"/>
        <v>0</v>
      </c>
      <c r="AP198" s="31">
        <f t="shared" si="123"/>
        <v>0</v>
      </c>
      <c r="AQ198" s="188">
        <f t="shared" si="109"/>
        <v>0</v>
      </c>
      <c r="AR198" s="188">
        <f t="shared" si="109"/>
        <v>0</v>
      </c>
      <c r="AS198" s="188">
        <f t="shared" si="109"/>
        <v>0</v>
      </c>
      <c r="AT198" s="188">
        <f t="shared" si="109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26">IF($I199&lt;=$F$10,$F$11*$F$13+J198,)</f>
        <v>0</v>
      </c>
      <c r="K199" s="31">
        <f t="shared" ref="K199:K205" si="127">IF(J199=0,0,EXP(-1.0587+0.8836*LN(J199)+0.284))</f>
        <v>0</v>
      </c>
      <c r="L199" s="31">
        <f t="shared" ref="L199:L205" si="128">IF(I199&lt;=$F$10,$F$5+($F$8-$F$5)*(1-EXP(-0.0175*I199)),)</f>
        <v>0</v>
      </c>
      <c r="M199" s="31">
        <f t="shared" ref="M199:M205" si="129">IF(I199&lt;=$F$10,IF(I199&lt;=30,I199*($F$9-$F$6)/30,$F$9-$F$6),)</f>
        <v>0</v>
      </c>
      <c r="N199" s="31">
        <f t="shared" si="110"/>
        <v>0</v>
      </c>
      <c r="O199" s="32">
        <f t="shared" si="111"/>
        <v>0</v>
      </c>
      <c r="P199" s="53">
        <v>194</v>
      </c>
      <c r="Q199" s="31">
        <f t="shared" si="124"/>
        <v>0</v>
      </c>
      <c r="R199" s="31">
        <f t="shared" ref="R199:R205" si="130">IF(P199&lt;=$F$18,Q199+R198,)</f>
        <v>0</v>
      </c>
      <c r="S199" s="31">
        <f t="shared" ref="S199:S205" si="131">$F$19*R199</f>
        <v>0</v>
      </c>
      <c r="T199" s="31">
        <f t="shared" si="112"/>
        <v>0</v>
      </c>
      <c r="U199" s="31">
        <f t="shared" si="125"/>
        <v>0</v>
      </c>
      <c r="V199" s="31">
        <f t="shared" si="113"/>
        <v>0</v>
      </c>
      <c r="W199" s="31">
        <v>0</v>
      </c>
      <c r="X199" s="31">
        <f t="shared" si="114"/>
        <v>0</v>
      </c>
      <c r="Y199" s="36">
        <f t="shared" si="115"/>
        <v>0</v>
      </c>
      <c r="AA199" s="69">
        <v>194</v>
      </c>
      <c r="AB199" s="31">
        <f t="shared" si="116"/>
        <v>0</v>
      </c>
      <c r="AC199" s="203">
        <f t="shared" si="108"/>
        <v>0</v>
      </c>
      <c r="AD199" s="99">
        <f t="shared" si="117"/>
        <v>0</v>
      </c>
      <c r="AE199" s="99">
        <f t="shared" si="118"/>
        <v>0</v>
      </c>
      <c r="AF199" s="188">
        <f t="shared" si="104"/>
        <v>0</v>
      </c>
      <c r="AG199" s="188">
        <f t="shared" si="105"/>
        <v>0</v>
      </c>
      <c r="AH199" s="188">
        <f t="shared" si="106"/>
        <v>0</v>
      </c>
      <c r="AI199" s="193">
        <f t="shared" si="107"/>
        <v>0</v>
      </c>
      <c r="AK199" s="69">
        <v>194</v>
      </c>
      <c r="AL199" s="31">
        <f t="shared" si="119"/>
        <v>0</v>
      </c>
      <c r="AM199" s="31">
        <f t="shared" si="120"/>
        <v>0</v>
      </c>
      <c r="AN199" s="31">
        <f t="shared" si="121"/>
        <v>0</v>
      </c>
      <c r="AO199" s="31">
        <f t="shared" si="122"/>
        <v>0</v>
      </c>
      <c r="AP199" s="31">
        <f t="shared" si="123"/>
        <v>0</v>
      </c>
      <c r="AQ199" s="188">
        <f t="shared" si="109"/>
        <v>0</v>
      </c>
      <c r="AR199" s="188">
        <f t="shared" si="109"/>
        <v>0</v>
      </c>
      <c r="AS199" s="188">
        <f t="shared" si="109"/>
        <v>0</v>
      </c>
      <c r="AT199" s="188">
        <f t="shared" si="109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26"/>
        <v>0</v>
      </c>
      <c r="K200" s="31">
        <f t="shared" si="127"/>
        <v>0</v>
      </c>
      <c r="L200" s="31">
        <f t="shared" si="128"/>
        <v>0</v>
      </c>
      <c r="M200" s="31">
        <f t="shared" si="129"/>
        <v>0</v>
      </c>
      <c r="N200" s="31">
        <f t="shared" si="110"/>
        <v>0</v>
      </c>
      <c r="O200" s="32">
        <f t="shared" si="111"/>
        <v>0</v>
      </c>
      <c r="P200" s="53">
        <v>195</v>
      </c>
      <c r="Q200" s="31">
        <f t="shared" si="124"/>
        <v>0</v>
      </c>
      <c r="R200" s="31">
        <f t="shared" si="130"/>
        <v>0</v>
      </c>
      <c r="S200" s="31">
        <f t="shared" si="131"/>
        <v>0</v>
      </c>
      <c r="T200" s="31">
        <f t="shared" si="112"/>
        <v>0</v>
      </c>
      <c r="U200" s="31">
        <f t="shared" si="125"/>
        <v>0</v>
      </c>
      <c r="V200" s="31">
        <f t="shared" si="113"/>
        <v>0</v>
      </c>
      <c r="W200" s="31">
        <v>0</v>
      </c>
      <c r="X200" s="31">
        <f t="shared" si="114"/>
        <v>0</v>
      </c>
      <c r="Y200" s="36">
        <f t="shared" si="115"/>
        <v>0</v>
      </c>
      <c r="AA200" s="69">
        <v>195</v>
      </c>
      <c r="AB200" s="31">
        <f t="shared" si="116"/>
        <v>0</v>
      </c>
      <c r="AC200" s="203">
        <f t="shared" si="108"/>
        <v>0</v>
      </c>
      <c r="AD200" s="99">
        <f t="shared" si="117"/>
        <v>0</v>
      </c>
      <c r="AE200" s="99">
        <f t="shared" si="118"/>
        <v>0</v>
      </c>
      <c r="AF200" s="188">
        <f t="shared" si="104"/>
        <v>0</v>
      </c>
      <c r="AG200" s="188">
        <f t="shared" si="105"/>
        <v>0</v>
      </c>
      <c r="AH200" s="188">
        <f t="shared" si="106"/>
        <v>0</v>
      </c>
      <c r="AI200" s="193">
        <f t="shared" si="107"/>
        <v>0</v>
      </c>
      <c r="AK200" s="69">
        <v>195</v>
      </c>
      <c r="AL200" s="31">
        <f t="shared" si="119"/>
        <v>0</v>
      </c>
      <c r="AM200" s="31">
        <f t="shared" si="120"/>
        <v>0</v>
      </c>
      <c r="AN200" s="31">
        <f t="shared" si="121"/>
        <v>0</v>
      </c>
      <c r="AO200" s="31">
        <f t="shared" si="122"/>
        <v>0</v>
      </c>
      <c r="AP200" s="31">
        <f t="shared" si="123"/>
        <v>0</v>
      </c>
      <c r="AQ200" s="188">
        <f t="shared" si="109"/>
        <v>0</v>
      </c>
      <c r="AR200" s="188">
        <f t="shared" si="109"/>
        <v>0</v>
      </c>
      <c r="AS200" s="188">
        <f t="shared" si="109"/>
        <v>0</v>
      </c>
      <c r="AT200" s="188">
        <f t="shared" si="109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26"/>
        <v>0</v>
      </c>
      <c r="K201" s="31">
        <f t="shared" si="127"/>
        <v>0</v>
      </c>
      <c r="L201" s="31">
        <f t="shared" si="128"/>
        <v>0</v>
      </c>
      <c r="M201" s="31">
        <f t="shared" si="129"/>
        <v>0</v>
      </c>
      <c r="N201" s="31">
        <f t="shared" si="110"/>
        <v>0</v>
      </c>
      <c r="O201" s="32">
        <f t="shared" si="111"/>
        <v>0</v>
      </c>
      <c r="P201" s="53">
        <v>196</v>
      </c>
      <c r="Q201" s="31">
        <f t="shared" si="124"/>
        <v>0</v>
      </c>
      <c r="R201" s="31">
        <f t="shared" si="130"/>
        <v>0</v>
      </c>
      <c r="S201" s="31">
        <f t="shared" si="131"/>
        <v>0</v>
      </c>
      <c r="T201" s="31">
        <f t="shared" si="112"/>
        <v>0</v>
      </c>
      <c r="U201" s="31">
        <f t="shared" si="125"/>
        <v>0</v>
      </c>
      <c r="V201" s="31">
        <f t="shared" si="113"/>
        <v>0</v>
      </c>
      <c r="W201" s="31">
        <v>0</v>
      </c>
      <c r="X201" s="31">
        <f t="shared" si="114"/>
        <v>0</v>
      </c>
      <c r="Y201" s="36">
        <f t="shared" si="115"/>
        <v>0</v>
      </c>
      <c r="AA201" s="69">
        <v>196</v>
      </c>
      <c r="AB201" s="31">
        <f t="shared" si="116"/>
        <v>0</v>
      </c>
      <c r="AC201" s="203">
        <f t="shared" si="108"/>
        <v>0</v>
      </c>
      <c r="AD201" s="99">
        <f t="shared" si="117"/>
        <v>0</v>
      </c>
      <c r="AE201" s="99">
        <f t="shared" si="118"/>
        <v>0</v>
      </c>
      <c r="AF201" s="188">
        <f t="shared" si="104"/>
        <v>0</v>
      </c>
      <c r="AG201" s="188">
        <f t="shared" si="105"/>
        <v>0</v>
      </c>
      <c r="AH201" s="188">
        <f t="shared" si="106"/>
        <v>0</v>
      </c>
      <c r="AI201" s="193">
        <f t="shared" si="107"/>
        <v>0</v>
      </c>
      <c r="AK201" s="69">
        <v>196</v>
      </c>
      <c r="AL201" s="31">
        <f t="shared" si="119"/>
        <v>0</v>
      </c>
      <c r="AM201" s="31">
        <f t="shared" si="120"/>
        <v>0</v>
      </c>
      <c r="AN201" s="31">
        <f t="shared" si="121"/>
        <v>0</v>
      </c>
      <c r="AO201" s="31">
        <f t="shared" si="122"/>
        <v>0</v>
      </c>
      <c r="AP201" s="31">
        <f t="shared" si="123"/>
        <v>0</v>
      </c>
      <c r="AQ201" s="188">
        <f t="shared" si="109"/>
        <v>0</v>
      </c>
      <c r="AR201" s="188">
        <f t="shared" si="109"/>
        <v>0</v>
      </c>
      <c r="AS201" s="188">
        <f t="shared" si="109"/>
        <v>0</v>
      </c>
      <c r="AT201" s="188">
        <f t="shared" si="109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26"/>
        <v>0</v>
      </c>
      <c r="K202" s="31">
        <f t="shared" si="127"/>
        <v>0</v>
      </c>
      <c r="L202" s="31">
        <f t="shared" si="128"/>
        <v>0</v>
      </c>
      <c r="M202" s="31">
        <f t="shared" si="129"/>
        <v>0</v>
      </c>
      <c r="N202" s="31">
        <f t="shared" si="110"/>
        <v>0</v>
      </c>
      <c r="O202" s="32">
        <f t="shared" si="111"/>
        <v>0</v>
      </c>
      <c r="P202" s="53">
        <v>197</v>
      </c>
      <c r="Q202" s="31">
        <f t="shared" si="124"/>
        <v>0</v>
      </c>
      <c r="R202" s="31">
        <f t="shared" si="130"/>
        <v>0</v>
      </c>
      <c r="S202" s="31">
        <f t="shared" si="131"/>
        <v>0</v>
      </c>
      <c r="T202" s="31">
        <f t="shared" si="112"/>
        <v>0</v>
      </c>
      <c r="U202" s="31">
        <f t="shared" si="125"/>
        <v>0</v>
      </c>
      <c r="V202" s="31">
        <f t="shared" si="113"/>
        <v>0</v>
      </c>
      <c r="W202" s="31">
        <v>0</v>
      </c>
      <c r="X202" s="31">
        <f t="shared" si="114"/>
        <v>0</v>
      </c>
      <c r="Y202" s="36">
        <f t="shared" si="115"/>
        <v>0</v>
      </c>
      <c r="AA202" s="69">
        <v>197</v>
      </c>
      <c r="AB202" s="31">
        <f t="shared" si="116"/>
        <v>0</v>
      </c>
      <c r="AC202" s="203">
        <f t="shared" si="108"/>
        <v>0</v>
      </c>
      <c r="AD202" s="99">
        <f t="shared" si="117"/>
        <v>0</v>
      </c>
      <c r="AE202" s="99">
        <f t="shared" si="118"/>
        <v>0</v>
      </c>
      <c r="AF202" s="188">
        <f t="shared" si="104"/>
        <v>0</v>
      </c>
      <c r="AG202" s="188">
        <f t="shared" si="105"/>
        <v>0</v>
      </c>
      <c r="AH202" s="188">
        <f t="shared" si="106"/>
        <v>0</v>
      </c>
      <c r="AI202" s="193">
        <f t="shared" si="107"/>
        <v>0</v>
      </c>
      <c r="AK202" s="69">
        <v>197</v>
      </c>
      <c r="AL202" s="31">
        <f t="shared" si="119"/>
        <v>0</v>
      </c>
      <c r="AM202" s="31">
        <f t="shared" si="120"/>
        <v>0</v>
      </c>
      <c r="AN202" s="31">
        <f t="shared" si="121"/>
        <v>0</v>
      </c>
      <c r="AO202" s="31">
        <f t="shared" si="122"/>
        <v>0</v>
      </c>
      <c r="AP202" s="31">
        <f t="shared" si="123"/>
        <v>0</v>
      </c>
      <c r="AQ202" s="188">
        <f t="shared" si="109"/>
        <v>0</v>
      </c>
      <c r="AR202" s="188">
        <f t="shared" si="109"/>
        <v>0</v>
      </c>
      <c r="AS202" s="188">
        <f t="shared" si="109"/>
        <v>0</v>
      </c>
      <c r="AT202" s="188">
        <f t="shared" si="109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26"/>
        <v>0</v>
      </c>
      <c r="K203" s="31">
        <f t="shared" si="127"/>
        <v>0</v>
      </c>
      <c r="L203" s="31">
        <f t="shared" si="128"/>
        <v>0</v>
      </c>
      <c r="M203" s="31">
        <f t="shared" si="129"/>
        <v>0</v>
      </c>
      <c r="N203" s="31">
        <f t="shared" si="110"/>
        <v>0</v>
      </c>
      <c r="O203" s="32">
        <f t="shared" si="111"/>
        <v>0</v>
      </c>
      <c r="P203" s="53">
        <v>198</v>
      </c>
      <c r="Q203" s="31">
        <f t="shared" si="124"/>
        <v>0</v>
      </c>
      <c r="R203" s="31">
        <f t="shared" si="130"/>
        <v>0</v>
      </c>
      <c r="S203" s="31">
        <f t="shared" si="131"/>
        <v>0</v>
      </c>
      <c r="T203" s="31">
        <f t="shared" si="112"/>
        <v>0</v>
      </c>
      <c r="U203" s="31">
        <f t="shared" si="125"/>
        <v>0</v>
      </c>
      <c r="V203" s="31">
        <f t="shared" si="113"/>
        <v>0</v>
      </c>
      <c r="W203" s="31">
        <v>0</v>
      </c>
      <c r="X203" s="31">
        <f t="shared" si="114"/>
        <v>0</v>
      </c>
      <c r="Y203" s="36">
        <f t="shared" si="115"/>
        <v>0</v>
      </c>
      <c r="AA203" s="69">
        <v>198</v>
      </c>
      <c r="AB203" s="31">
        <f t="shared" si="116"/>
        <v>0</v>
      </c>
      <c r="AC203" s="203">
        <f t="shared" si="108"/>
        <v>0</v>
      </c>
      <c r="AD203" s="99">
        <f t="shared" si="117"/>
        <v>0</v>
      </c>
      <c r="AE203" s="99">
        <f t="shared" si="118"/>
        <v>0</v>
      </c>
      <c r="AF203" s="188">
        <f t="shared" si="104"/>
        <v>0</v>
      </c>
      <c r="AG203" s="188">
        <f t="shared" si="105"/>
        <v>0</v>
      </c>
      <c r="AH203" s="188">
        <f t="shared" si="106"/>
        <v>0</v>
      </c>
      <c r="AI203" s="193">
        <f t="shared" si="107"/>
        <v>0</v>
      </c>
      <c r="AK203" s="69">
        <v>198</v>
      </c>
      <c r="AL203" s="31">
        <f t="shared" si="119"/>
        <v>0</v>
      </c>
      <c r="AM203" s="31">
        <f t="shared" si="120"/>
        <v>0</v>
      </c>
      <c r="AN203" s="31">
        <f t="shared" si="121"/>
        <v>0</v>
      </c>
      <c r="AO203" s="31">
        <f t="shared" si="122"/>
        <v>0</v>
      </c>
      <c r="AP203" s="31">
        <f t="shared" si="123"/>
        <v>0</v>
      </c>
      <c r="AQ203" s="188">
        <f t="shared" si="109"/>
        <v>0</v>
      </c>
      <c r="AR203" s="188">
        <f t="shared" si="109"/>
        <v>0</v>
      </c>
      <c r="AS203" s="188">
        <f t="shared" si="109"/>
        <v>0</v>
      </c>
      <c r="AT203" s="188">
        <f t="shared" si="109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26"/>
        <v>0</v>
      </c>
      <c r="K204" s="31">
        <f t="shared" si="127"/>
        <v>0</v>
      </c>
      <c r="L204" s="31">
        <f t="shared" si="128"/>
        <v>0</v>
      </c>
      <c r="M204" s="31">
        <f t="shared" si="129"/>
        <v>0</v>
      </c>
      <c r="N204" s="31">
        <f t="shared" si="110"/>
        <v>0</v>
      </c>
      <c r="O204" s="32">
        <f t="shared" si="111"/>
        <v>0</v>
      </c>
      <c r="P204" s="53">
        <v>199</v>
      </c>
      <c r="Q204" s="31">
        <f t="shared" si="124"/>
        <v>0</v>
      </c>
      <c r="R204" s="31">
        <f t="shared" si="130"/>
        <v>0</v>
      </c>
      <c r="S204" s="31">
        <f t="shared" si="131"/>
        <v>0</v>
      </c>
      <c r="T204" s="31">
        <f t="shared" si="112"/>
        <v>0</v>
      </c>
      <c r="U204" s="31">
        <f t="shared" si="125"/>
        <v>0</v>
      </c>
      <c r="V204" s="31">
        <f t="shared" si="113"/>
        <v>0</v>
      </c>
      <c r="W204" s="31">
        <v>0</v>
      </c>
      <c r="X204" s="31">
        <f t="shared" si="114"/>
        <v>0</v>
      </c>
      <c r="Y204" s="36">
        <f t="shared" si="115"/>
        <v>0</v>
      </c>
      <c r="AA204" s="69">
        <v>199</v>
      </c>
      <c r="AB204" s="31">
        <f t="shared" si="116"/>
        <v>0</v>
      </c>
      <c r="AC204" s="203">
        <f t="shared" si="108"/>
        <v>0</v>
      </c>
      <c r="AD204" s="99">
        <f t="shared" si="117"/>
        <v>0</v>
      </c>
      <c r="AE204" s="99">
        <f t="shared" si="118"/>
        <v>0</v>
      </c>
      <c r="AF204" s="188">
        <f t="shared" si="104"/>
        <v>0</v>
      </c>
      <c r="AG204" s="188">
        <f t="shared" si="105"/>
        <v>0</v>
      </c>
      <c r="AH204" s="188">
        <f t="shared" si="106"/>
        <v>0</v>
      </c>
      <c r="AI204" s="193">
        <f t="shared" si="107"/>
        <v>0</v>
      </c>
      <c r="AK204" s="69">
        <v>199</v>
      </c>
      <c r="AL204" s="31">
        <f t="shared" si="119"/>
        <v>0</v>
      </c>
      <c r="AM204" s="31">
        <f t="shared" si="120"/>
        <v>0</v>
      </c>
      <c r="AN204" s="31">
        <f t="shared" si="121"/>
        <v>0</v>
      </c>
      <c r="AO204" s="31">
        <f t="shared" si="122"/>
        <v>0</v>
      </c>
      <c r="AP204" s="31">
        <f t="shared" si="123"/>
        <v>0</v>
      </c>
      <c r="AQ204" s="188">
        <f t="shared" si="109"/>
        <v>0</v>
      </c>
      <c r="AR204" s="188">
        <f t="shared" si="109"/>
        <v>0</v>
      </c>
      <c r="AS204" s="188">
        <f t="shared" si="109"/>
        <v>0</v>
      </c>
      <c r="AT204" s="188">
        <f t="shared" si="109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26"/>
        <v>0</v>
      </c>
      <c r="K205" s="31">
        <f t="shared" si="127"/>
        <v>0</v>
      </c>
      <c r="L205" s="31">
        <f t="shared" si="128"/>
        <v>0</v>
      </c>
      <c r="M205" s="31">
        <f t="shared" si="129"/>
        <v>0</v>
      </c>
      <c r="N205" s="33">
        <f>IF(F208&lt;=$F$18,0,)</f>
        <v>0</v>
      </c>
      <c r="O205" s="32">
        <f t="shared" si="111"/>
        <v>0</v>
      </c>
      <c r="P205" s="54">
        <v>200</v>
      </c>
      <c r="Q205" s="33">
        <f t="shared" si="124"/>
        <v>0</v>
      </c>
      <c r="R205" s="33">
        <f t="shared" si="130"/>
        <v>0</v>
      </c>
      <c r="S205" s="33">
        <f t="shared" si="131"/>
        <v>0</v>
      </c>
      <c r="T205" s="33">
        <f t="shared" si="112"/>
        <v>0</v>
      </c>
      <c r="U205" s="33">
        <f t="shared" si="125"/>
        <v>0</v>
      </c>
      <c r="V205" s="33">
        <f t="shared" si="113"/>
        <v>0</v>
      </c>
      <c r="W205" s="33">
        <v>0</v>
      </c>
      <c r="X205" s="159">
        <f t="shared" si="114"/>
        <v>0</v>
      </c>
      <c r="Y205" s="37">
        <f t="shared" si="115"/>
        <v>0</v>
      </c>
      <c r="AA205" s="70">
        <v>200</v>
      </c>
      <c r="AB205" s="143">
        <f t="shared" si="116"/>
        <v>0</v>
      </c>
      <c r="AC205" s="203">
        <f t="shared" si="108"/>
        <v>0</v>
      </c>
      <c r="AD205" s="100">
        <f t="shared" si="117"/>
        <v>0</v>
      </c>
      <c r="AE205" s="100">
        <f t="shared" si="118"/>
        <v>0</v>
      </c>
      <c r="AF205" s="190">
        <f t="shared" si="104"/>
        <v>0</v>
      </c>
      <c r="AG205" s="190">
        <f t="shared" si="105"/>
        <v>0</v>
      </c>
      <c r="AH205" s="190">
        <f t="shared" si="106"/>
        <v>0</v>
      </c>
      <c r="AI205" s="197">
        <f t="shared" si="107"/>
        <v>0</v>
      </c>
      <c r="AK205" s="70">
        <v>200</v>
      </c>
      <c r="AL205" s="143">
        <f t="shared" si="119"/>
        <v>0</v>
      </c>
      <c r="AM205" s="33">
        <f t="shared" si="120"/>
        <v>0</v>
      </c>
      <c r="AN205" s="33">
        <f t="shared" si="121"/>
        <v>0</v>
      </c>
      <c r="AO205" s="33">
        <f t="shared" si="122"/>
        <v>0</v>
      </c>
      <c r="AP205" s="33">
        <f t="shared" si="123"/>
        <v>0</v>
      </c>
      <c r="AQ205" s="190">
        <f t="shared" si="109"/>
        <v>0</v>
      </c>
      <c r="AR205" s="190">
        <f t="shared" si="109"/>
        <v>0</v>
      </c>
      <c r="AS205" s="190">
        <f t="shared" si="109"/>
        <v>0</v>
      </c>
      <c r="AT205" s="190">
        <f t="shared" si="109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7"/>
  <sheetViews>
    <sheetView zoomScaleNormal="100" workbookViewId="0">
      <selection activeCell="F17" sqref="F17:F18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0" customWidth="1"/>
    <col min="47" max="51" width="10.5546875" customWidth="1"/>
    <col min="54" max="54" width="19.33203125" customWidth="1"/>
  </cols>
  <sheetData>
    <row r="3" spans="2:51" ht="15.6" x14ac:dyDescent="0.3">
      <c r="I3" s="257" t="s">
        <v>168</v>
      </c>
      <c r="J3" s="258"/>
      <c r="K3" s="258"/>
      <c r="L3" s="258"/>
      <c r="M3" s="258"/>
      <c r="N3" s="258"/>
      <c r="O3" s="259"/>
      <c r="P3" s="260" t="s">
        <v>140</v>
      </c>
      <c r="Q3" s="261"/>
      <c r="R3" s="261"/>
      <c r="S3" s="261"/>
      <c r="T3" s="261"/>
      <c r="U3" s="261"/>
      <c r="V3" s="261"/>
      <c r="W3" s="261"/>
      <c r="X3" s="262"/>
      <c r="Y3" s="88"/>
      <c r="Z3" s="88"/>
      <c r="AA3" s="248" t="s">
        <v>155</v>
      </c>
      <c r="AB3" s="249"/>
      <c r="AC3" s="249"/>
      <c r="AD3" s="249"/>
      <c r="AE3" s="249"/>
      <c r="AF3" s="249"/>
      <c r="AG3" s="249"/>
      <c r="AH3" s="249"/>
      <c r="AI3" s="250"/>
      <c r="AJ3" s="88"/>
      <c r="AK3" s="248" t="s">
        <v>167</v>
      </c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50"/>
    </row>
    <row r="4" spans="2:51" ht="45" customHeight="1" x14ac:dyDescent="0.3">
      <c r="B4" s="252" t="s">
        <v>169</v>
      </c>
      <c r="C4" s="252"/>
      <c r="D4" s="252"/>
      <c r="E4" s="252"/>
      <c r="F4" s="252"/>
      <c r="I4" s="57" t="s">
        <v>76</v>
      </c>
      <c r="J4" s="58" t="s">
        <v>105</v>
      </c>
      <c r="K4" s="58" t="s">
        <v>106</v>
      </c>
      <c r="L4" s="58" t="s">
        <v>72</v>
      </c>
      <c r="M4" s="58" t="s">
        <v>107</v>
      </c>
      <c r="N4" s="58" t="s">
        <v>108</v>
      </c>
      <c r="O4" s="86" t="s">
        <v>110</v>
      </c>
      <c r="P4" s="57" t="s">
        <v>76</v>
      </c>
      <c r="Q4" s="59" t="s">
        <v>115</v>
      </c>
      <c r="R4" s="59" t="s">
        <v>116</v>
      </c>
      <c r="S4" s="60" t="s">
        <v>102</v>
      </c>
      <c r="T4" s="61" t="s">
        <v>101</v>
      </c>
      <c r="U4" s="58" t="s">
        <v>3</v>
      </c>
      <c r="V4" s="58" t="s">
        <v>103</v>
      </c>
      <c r="W4" s="58" t="s">
        <v>104</v>
      </c>
      <c r="X4" s="87" t="s">
        <v>109</v>
      </c>
      <c r="Y4" s="64" t="s">
        <v>117</v>
      </c>
      <c r="AA4" s="68" t="s">
        <v>76</v>
      </c>
      <c r="AB4" s="59" t="s">
        <v>142</v>
      </c>
      <c r="AC4" s="60" t="s">
        <v>143</v>
      </c>
      <c r="AD4" s="66" t="s">
        <v>144</v>
      </c>
      <c r="AE4" s="62" t="s">
        <v>145</v>
      </c>
      <c r="AF4" s="62" t="s">
        <v>146</v>
      </c>
      <c r="AG4" s="62" t="s">
        <v>147</v>
      </c>
      <c r="AH4" s="62" t="s">
        <v>148</v>
      </c>
      <c r="AI4" s="73" t="s">
        <v>149</v>
      </c>
      <c r="AK4" s="68" t="s">
        <v>76</v>
      </c>
      <c r="AL4" s="59" t="s">
        <v>142</v>
      </c>
      <c r="AM4" s="60" t="s">
        <v>143</v>
      </c>
      <c r="AN4" s="66" t="s">
        <v>144</v>
      </c>
      <c r="AO4" s="62" t="s">
        <v>145</v>
      </c>
      <c r="AP4" s="62" t="s">
        <v>157</v>
      </c>
      <c r="AQ4" s="187" t="s">
        <v>183</v>
      </c>
      <c r="AR4" s="187" t="s">
        <v>184</v>
      </c>
      <c r="AS4" s="187" t="s">
        <v>185</v>
      </c>
      <c r="AT4" s="187" t="s">
        <v>186</v>
      </c>
      <c r="AU4" s="62" t="s">
        <v>158</v>
      </c>
      <c r="AV4" s="62" t="s">
        <v>159</v>
      </c>
      <c r="AW4" s="62" t="s">
        <v>160</v>
      </c>
      <c r="AX4" s="62" t="s">
        <v>161</v>
      </c>
      <c r="AY4" s="73" t="s">
        <v>149</v>
      </c>
    </row>
    <row r="5" spans="2:51" x14ac:dyDescent="0.3">
      <c r="B5" s="241" t="s">
        <v>129</v>
      </c>
      <c r="C5" s="89" t="s">
        <v>73</v>
      </c>
      <c r="D5" s="253" t="s">
        <v>131</v>
      </c>
      <c r="E5" s="253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03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2.8000000000000028E-2</v>
      </c>
      <c r="AE5" s="99">
        <f t="shared" ref="AE5:AE68" si="9">IF(AA5&lt;=$F$18,IFERROR(VLOOKUP($AA5,$B$82:$G$94,5,FALSE),0),)</f>
        <v>2.200000000000002E-2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IF(AK5&lt;=$F$18,IFERROR(VLOOKUP($AA5,$B$82:$G$94,2,FALSE),0),)</f>
        <v>0</v>
      </c>
      <c r="AM5" s="31">
        <f t="shared" ref="AM5:AM68" si="11">IF(AK5&lt;=$F$18,IFERROR(VLOOKUP($AA5,$B$82:$G$94,3,FALSE),0),)</f>
        <v>0.95</v>
      </c>
      <c r="AN5" s="31">
        <f t="shared" ref="AN5:AN68" si="12">IF(AK5&lt;=$F$18,IFERROR(VLOOKUP($AA5,$B$82:$G$94,4,FALSE),0),)</f>
        <v>2.8000000000000028E-2</v>
      </c>
      <c r="AO5" s="31">
        <f t="shared" ref="AO5:AO68" si="13">IF(AK5&lt;=$F$18,IFERROR(VLOOKUP($AA5,$B$82:$G$94,5,FALSE),0),)</f>
        <v>2.200000000000002E-2</v>
      </c>
      <c r="AP5" s="31">
        <f t="shared" ref="AP5:AP68" si="14">IF(AK5&lt;=$F$18,IFERROR(VLOOKUP($AA5,$B$82:$G$94,6,FALSE),0),)</f>
        <v>0</v>
      </c>
      <c r="AQ5" s="188">
        <f t="shared" ref="AQ5:AT35" si="15">IF($AK5&lt;=$F$18,$AL5*AM5,)</f>
        <v>0</v>
      </c>
      <c r="AR5" s="188">
        <f t="shared" ref="AR5:AR34" si="16">IF($AK5&lt;=$F$18,$AL5*AN5,)</f>
        <v>0</v>
      </c>
      <c r="AS5" s="188">
        <f t="shared" ref="AS5:AS34" si="17">IF($AK5&lt;=$F$18,$AL5*AO5,)</f>
        <v>0</v>
      </c>
      <c r="AT5" s="188">
        <f t="shared" ref="AT5:AT34" si="18">IF($AK5&lt;=$F$18,$AL5*AP5,)</f>
        <v>0</v>
      </c>
      <c r="AU5" s="31"/>
      <c r="AV5" s="31"/>
      <c r="AW5" s="31"/>
      <c r="AX5" s="31"/>
      <c r="AY5" s="167">
        <v>0</v>
      </c>
    </row>
    <row r="6" spans="2:51" x14ac:dyDescent="0.3">
      <c r="B6" s="242"/>
      <c r="C6" s="97" t="s">
        <v>74</v>
      </c>
      <c r="D6" s="244" t="s">
        <v>204</v>
      </c>
      <c r="E6" s="244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9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20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03">
        <f t="shared" si="7"/>
        <v>0</v>
      </c>
      <c r="AD6" s="99">
        <f t="shared" si="8"/>
        <v>0</v>
      </c>
      <c r="AE6" s="99">
        <f t="shared" si="9"/>
        <v>0</v>
      </c>
      <c r="AF6" s="188">
        <f t="shared" ref="AF6:AF7" si="21">IF(OR(AA6&lt;=$F$18,AA6&lt;=30),EXP(-LN(2)/$D$104)*AF5+((1-EXP(-LN(2)/$D$104))/(LN(2)/$D$104))*$AB6*AC6*0.475*$F$19*44/12,)</f>
        <v>0</v>
      </c>
      <c r="AG6" s="188">
        <f t="shared" ref="AG6:AG7" si="22">IF(OR(AA6&lt;=$F$18,AA6&lt;=30),EXP(-LN(2)/$D$106)*AG5+((1-EXP(-LN(2)/$D$106))/(LN(2)/$D$106))*$AB6*AD6*0.475*$F$19*44/12,)</f>
        <v>0</v>
      </c>
      <c r="AH6" s="188">
        <f t="shared" ref="AH6:AH7" si="23">IF(OR(AA6&lt;=$F$18,AA6&lt;=30),EXP(-LN(2)/$D$105)*AH5+((1-EXP(-LN(2)/$D$105))/(LN(2)/$D$105))*$AB6*AE6*0.475*$F$19*44/12,)</f>
        <v>0</v>
      </c>
      <c r="AI6" s="193">
        <f t="shared" ref="AI6:AI7" si="24"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88">
        <f t="shared" si="15"/>
        <v>0</v>
      </c>
      <c r="AR6" s="188">
        <f t="shared" si="16"/>
        <v>0</v>
      </c>
      <c r="AS6" s="188">
        <f t="shared" si="17"/>
        <v>0</v>
      </c>
      <c r="AT6" s="188">
        <f t="shared" si="18"/>
        <v>0</v>
      </c>
      <c r="AU6" s="31"/>
      <c r="AV6" s="31"/>
      <c r="AW6" s="31"/>
      <c r="AX6" s="31"/>
      <c r="AY6" s="167">
        <f t="shared" ref="AY6:AY24" si="25">IF(AK6&lt;=$F$18,AL6*G$108+AY5,)</f>
        <v>0</v>
      </c>
    </row>
    <row r="7" spans="2:51" x14ac:dyDescent="0.3">
      <c r="B7" s="241" t="s">
        <v>130</v>
      </c>
      <c r="C7" s="254"/>
      <c r="D7" s="255"/>
      <c r="E7" s="255"/>
      <c r="F7" s="256"/>
      <c r="I7" s="53">
        <v>2</v>
      </c>
      <c r="J7" s="31">
        <f t="shared" ref="J7:J70" si="26">IF($I7&lt;=$F$10,$F$11*$F$13+J6,)</f>
        <v>0</v>
      </c>
      <c r="K7" s="31">
        <f t="shared" ref="K7:K70" si="27">IF(J7=0,0,EXP(-1.0587+0.8836*LN(J7)+0.284))</f>
        <v>0</v>
      </c>
      <c r="L7" s="31">
        <f t="shared" ref="L7:L70" si="28">IF(I7&lt;=$F$10,$F$5+($F$8-$F$5)*(1-EXP(-0.0175*I7)),)</f>
        <v>0</v>
      </c>
      <c r="M7" s="31">
        <f t="shared" ref="M7:M70" si="29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9"/>
        <v>0</v>
      </c>
      <c r="R7" s="31">
        <f t="shared" ref="R7:R70" si="30">IF(P7&lt;=$F$18,Q7+R6,)</f>
        <v>0</v>
      </c>
      <c r="S7" s="31">
        <f t="shared" ref="S7:S70" si="31">$F$19*R7</f>
        <v>0</v>
      </c>
      <c r="T7" s="31">
        <f t="shared" si="2"/>
        <v>0</v>
      </c>
      <c r="U7" s="31">
        <f t="shared" si="20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03">
        <f t="shared" si="7"/>
        <v>0</v>
      </c>
      <c r="AD7" s="99">
        <f t="shared" si="8"/>
        <v>0</v>
      </c>
      <c r="AE7" s="99">
        <f t="shared" si="9"/>
        <v>0</v>
      </c>
      <c r="AF7" s="188">
        <f t="shared" si="21"/>
        <v>0</v>
      </c>
      <c r="AG7" s="188">
        <f t="shared" si="22"/>
        <v>0</v>
      </c>
      <c r="AH7" s="188">
        <f t="shared" si="23"/>
        <v>0</v>
      </c>
      <c r="AI7" s="193">
        <f t="shared" si="24"/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88">
        <f t="shared" si="15"/>
        <v>0</v>
      </c>
      <c r="AR7" s="188">
        <f t="shared" si="16"/>
        <v>0</v>
      </c>
      <c r="AS7" s="188">
        <f t="shared" si="17"/>
        <v>0</v>
      </c>
      <c r="AT7" s="188">
        <f t="shared" si="18"/>
        <v>0</v>
      </c>
      <c r="AU7" s="31"/>
      <c r="AV7" s="31"/>
      <c r="AW7" s="31"/>
      <c r="AX7" s="31"/>
      <c r="AY7" s="167">
        <f t="shared" si="25"/>
        <v>0</v>
      </c>
    </row>
    <row r="8" spans="2:51" x14ac:dyDescent="0.3">
      <c r="B8" s="251"/>
      <c r="C8" s="91" t="s">
        <v>73</v>
      </c>
      <c r="D8" s="247" t="s">
        <v>131</v>
      </c>
      <c r="E8" s="247"/>
      <c r="F8" s="92">
        <f>IF(D8="","",VLOOKUP(D8,$B$97:$C$100,2,0))</f>
        <v>70</v>
      </c>
      <c r="I8" s="53">
        <v>3</v>
      </c>
      <c r="J8" s="31">
        <f t="shared" si="26"/>
        <v>0</v>
      </c>
      <c r="K8" s="31">
        <f t="shared" si="27"/>
        <v>0</v>
      </c>
      <c r="L8" s="31">
        <f t="shared" si="28"/>
        <v>0</v>
      </c>
      <c r="M8" s="31">
        <f t="shared" si="29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9"/>
        <v>0</v>
      </c>
      <c r="R8" s="31">
        <f t="shared" si="30"/>
        <v>0</v>
      </c>
      <c r="S8" s="31">
        <f t="shared" si="31"/>
        <v>0</v>
      </c>
      <c r="T8" s="31">
        <f t="shared" si="2"/>
        <v>0</v>
      </c>
      <c r="U8" s="31">
        <f t="shared" si="20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03">
        <f t="shared" si="7"/>
        <v>0</v>
      </c>
      <c r="AD8" s="99">
        <f t="shared" si="8"/>
        <v>0</v>
      </c>
      <c r="AE8" s="99">
        <f t="shared" si="9"/>
        <v>0</v>
      </c>
      <c r="AF8" s="188">
        <f>IF(OR(AA8&lt;=$F$18,AA8&lt;=30),EXP(-LN(2)/$D$104)*AF7+((1-EXP(-LN(2)/$D$104))/(LN(2)/$D$104))*$AB8*AC8*0.475*$F$19*44/12,)</f>
        <v>0</v>
      </c>
      <c r="AG8" s="188">
        <f>IF(OR(AA8&lt;=$F$18,AA8&lt;=30),EXP(-LN(2)/$D$106)*AG7+((1-EXP(-LN(2)/$D$106))/(LN(2)/$D$106))*$AB8*AD8*0.475*$F$19*44/12,)</f>
        <v>0</v>
      </c>
      <c r="AH8" s="188">
        <f>IF(OR(AA8&lt;=$F$18,AA8&lt;=30),EXP(-LN(2)/$D$105)*AH7+((1-EXP(-LN(2)/$D$105))/(LN(2)/$D$105))*$AB8*AE8*0.475*$F$19*44/12,)</f>
        <v>0</v>
      </c>
      <c r="AI8" s="193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88">
        <f t="shared" si="15"/>
        <v>0</v>
      </c>
      <c r="AR8" s="188">
        <f t="shared" si="16"/>
        <v>0</v>
      </c>
      <c r="AS8" s="188">
        <f t="shared" si="17"/>
        <v>0</v>
      </c>
      <c r="AT8" s="188">
        <f t="shared" si="18"/>
        <v>0</v>
      </c>
      <c r="AU8" s="31"/>
      <c r="AV8" s="31"/>
      <c r="AW8" s="31"/>
      <c r="AX8" s="31"/>
      <c r="AY8" s="167">
        <f t="shared" si="25"/>
        <v>0</v>
      </c>
    </row>
    <row r="9" spans="2:51" x14ac:dyDescent="0.3">
      <c r="B9" s="251"/>
      <c r="C9" s="91" t="s">
        <v>74</v>
      </c>
      <c r="D9" s="243" t="str">
        <f>IF(D8=$B$100,"totale","néant")</f>
        <v>totale</v>
      </c>
      <c r="E9" s="243"/>
      <c r="F9" s="92">
        <f>IF(D8=B100,10,VLOOKUP(D8,$B$97:$D$100,3,FALSE))</f>
        <v>10</v>
      </c>
      <c r="I9" s="53">
        <v>4</v>
      </c>
      <c r="J9" s="31">
        <f t="shared" si="26"/>
        <v>0</v>
      </c>
      <c r="K9" s="31">
        <f t="shared" si="27"/>
        <v>0</v>
      </c>
      <c r="L9" s="31">
        <f t="shared" si="28"/>
        <v>0</v>
      </c>
      <c r="M9" s="31">
        <f t="shared" si="29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9"/>
        <v>0</v>
      </c>
      <c r="R9" s="31">
        <f t="shared" si="30"/>
        <v>0</v>
      </c>
      <c r="S9" s="31">
        <f t="shared" si="31"/>
        <v>0</v>
      </c>
      <c r="T9" s="31">
        <f t="shared" si="2"/>
        <v>0</v>
      </c>
      <c r="U9" s="31">
        <f t="shared" si="20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03">
        <f t="shared" si="7"/>
        <v>0</v>
      </c>
      <c r="AD9" s="99">
        <f t="shared" si="8"/>
        <v>0</v>
      </c>
      <c r="AE9" s="99">
        <f t="shared" si="9"/>
        <v>0</v>
      </c>
      <c r="AF9" s="188">
        <f>IF(OR(AA9&lt;=$F$18,AA9&lt;=30),EXP(-LN(2)/$D$104)*AF8+((1-EXP(-LN(2)/$D$104))/(LN(2)/$D$104))*$AB9*AC9*0.475*$F$19*44/12,)</f>
        <v>0</v>
      </c>
      <c r="AG9" s="188">
        <f>IF(OR(AA9&lt;=$F$18,AA9&lt;=30),EXP(-LN(2)/$D$106)*AG8+((1-EXP(-LN(2)/$D$106))/(LN(2)/$D$106))*$AB9*AD9*0.475*$F$19*44/12,)</f>
        <v>0</v>
      </c>
      <c r="AH9" s="188">
        <f>IF(OR(AA9&lt;=$F$18,AA9&lt;=30),EXP(-LN(2)/$D$105)*AH8+((1-EXP(-LN(2)/$D$105))/(LN(2)/$D$105))*$AB9*AE9*0.475*$F$19*44/12,)</f>
        <v>0</v>
      </c>
      <c r="AI9" s="193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88">
        <f t="shared" si="15"/>
        <v>0</v>
      </c>
      <c r="AR9" s="188">
        <f t="shared" si="16"/>
        <v>0</v>
      </c>
      <c r="AS9" s="188">
        <f t="shared" si="17"/>
        <v>0</v>
      </c>
      <c r="AT9" s="188">
        <f t="shared" si="18"/>
        <v>0</v>
      </c>
      <c r="AU9" s="31"/>
      <c r="AV9" s="31"/>
      <c r="AW9" s="31"/>
      <c r="AX9" s="31"/>
      <c r="AY9" s="167">
        <f t="shared" si="25"/>
        <v>0</v>
      </c>
    </row>
    <row r="10" spans="2:51" x14ac:dyDescent="0.3">
      <c r="B10" s="251"/>
      <c r="C10" s="245" t="s">
        <v>121</v>
      </c>
      <c r="D10" s="240" t="s">
        <v>132</v>
      </c>
      <c r="E10" s="240"/>
      <c r="F10" s="93">
        <f>F18</f>
        <v>0</v>
      </c>
      <c r="I10" s="53">
        <v>5</v>
      </c>
      <c r="J10" s="31">
        <f t="shared" si="26"/>
        <v>0</v>
      </c>
      <c r="K10" s="31">
        <f t="shared" si="27"/>
        <v>0</v>
      </c>
      <c r="L10" s="31">
        <f t="shared" si="28"/>
        <v>0</v>
      </c>
      <c r="M10" s="31">
        <f t="shared" si="29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9"/>
        <v>0</v>
      </c>
      <c r="R10" s="31">
        <f t="shared" si="30"/>
        <v>0</v>
      </c>
      <c r="S10" s="31">
        <f t="shared" si="31"/>
        <v>0</v>
      </c>
      <c r="T10" s="31">
        <f t="shared" si="2"/>
        <v>0</v>
      </c>
      <c r="U10" s="31">
        <f t="shared" si="20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03">
        <f t="shared" si="7"/>
        <v>0</v>
      </c>
      <c r="AD10" s="99">
        <f t="shared" si="8"/>
        <v>0</v>
      </c>
      <c r="AE10" s="99">
        <f t="shared" si="9"/>
        <v>0</v>
      </c>
      <c r="AF10" s="188">
        <f t="shared" ref="AF10:AF24" si="32">IF(OR(AA10&lt;=$F$18,AA10&lt;=30),EXP(-LN(2)/$D$104)*AF9+((1-EXP(-LN(2)/$D$104))/(LN(2)/$D$104))*$AB10*AC10*0.475*$F$19*44/12,)</f>
        <v>0</v>
      </c>
      <c r="AG10" s="188">
        <f t="shared" ref="AG10:AG24" si="33">IF(OR(AA10&lt;=$F$18,AA10&lt;=30),EXP(-LN(2)/$D$106)*AG9+((1-EXP(-LN(2)/$D$106))/(LN(2)/$D$106))*$AB10*AD10*0.475*$F$19*44/12,)</f>
        <v>0</v>
      </c>
      <c r="AH10" s="188">
        <f t="shared" ref="AH10:AH24" si="34">IF(OR(AA10&lt;=$F$18,AA10&lt;=30),EXP(-LN(2)/$D$105)*AH9+((1-EXP(-LN(2)/$D$105))/(LN(2)/$D$105))*$AB10*AE10*0.475*$F$19*44/12,)</f>
        <v>0</v>
      </c>
      <c r="AI10" s="193">
        <f t="shared" ref="AI10:AI24" si="35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88">
        <f t="shared" si="15"/>
        <v>0</v>
      </c>
      <c r="AR10" s="188">
        <f t="shared" si="16"/>
        <v>0</v>
      </c>
      <c r="AS10" s="188">
        <f t="shared" si="17"/>
        <v>0</v>
      </c>
      <c r="AT10" s="188">
        <f t="shared" si="18"/>
        <v>0</v>
      </c>
      <c r="AU10" s="31"/>
      <c r="AV10" s="31"/>
      <c r="AW10" s="31"/>
      <c r="AX10" s="31"/>
      <c r="AY10" s="167">
        <f t="shared" si="25"/>
        <v>0</v>
      </c>
    </row>
    <row r="11" spans="2:51" x14ac:dyDescent="0.3">
      <c r="B11" s="251"/>
      <c r="C11" s="245"/>
      <c r="D11" s="243" t="s">
        <v>135</v>
      </c>
      <c r="E11" s="243"/>
      <c r="F11" s="34">
        <f>IF(D8=$B$100,1,0)</f>
        <v>1</v>
      </c>
      <c r="I11" s="53">
        <v>6</v>
      </c>
      <c r="J11" s="31">
        <f t="shared" si="26"/>
        <v>0</v>
      </c>
      <c r="K11" s="31">
        <f t="shared" si="27"/>
        <v>0</v>
      </c>
      <c r="L11" s="31">
        <f t="shared" si="28"/>
        <v>0</v>
      </c>
      <c r="M11" s="31">
        <f t="shared" si="29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9"/>
        <v>0</v>
      </c>
      <c r="R11" s="31">
        <f t="shared" si="30"/>
        <v>0</v>
      </c>
      <c r="S11" s="31">
        <f t="shared" si="31"/>
        <v>0</v>
      </c>
      <c r="T11" s="31">
        <f t="shared" si="2"/>
        <v>0</v>
      </c>
      <c r="U11" s="31">
        <f t="shared" si="20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03">
        <f t="shared" si="7"/>
        <v>0</v>
      </c>
      <c r="AD11" s="99">
        <f t="shared" si="8"/>
        <v>0</v>
      </c>
      <c r="AE11" s="99">
        <f t="shared" si="9"/>
        <v>0</v>
      </c>
      <c r="AF11" s="188">
        <f t="shared" si="32"/>
        <v>0</v>
      </c>
      <c r="AG11" s="188">
        <f t="shared" si="33"/>
        <v>0</v>
      </c>
      <c r="AH11" s="188">
        <f t="shared" si="34"/>
        <v>0</v>
      </c>
      <c r="AI11" s="193">
        <f t="shared" si="35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88">
        <f t="shared" si="15"/>
        <v>0</v>
      </c>
      <c r="AR11" s="188">
        <f t="shared" si="16"/>
        <v>0</v>
      </c>
      <c r="AS11" s="188">
        <f t="shared" si="17"/>
        <v>0</v>
      </c>
      <c r="AT11" s="188">
        <f t="shared" si="18"/>
        <v>0</v>
      </c>
      <c r="AU11" s="31"/>
      <c r="AV11" s="31"/>
      <c r="AW11" s="31"/>
      <c r="AX11" s="31"/>
      <c r="AY11" s="167">
        <f t="shared" si="25"/>
        <v>0</v>
      </c>
    </row>
    <row r="12" spans="2:51" ht="28.8" x14ac:dyDescent="0.3">
      <c r="B12" s="251"/>
      <c r="C12" s="245"/>
      <c r="D12" s="240" t="s">
        <v>127</v>
      </c>
      <c r="E12" s="240"/>
      <c r="F12" s="94" t="s">
        <v>69</v>
      </c>
      <c r="I12" s="53">
        <v>7</v>
      </c>
      <c r="J12" s="31">
        <f t="shared" si="26"/>
        <v>0</v>
      </c>
      <c r="K12" s="31">
        <f t="shared" si="27"/>
        <v>0</v>
      </c>
      <c r="L12" s="31">
        <f t="shared" si="28"/>
        <v>0</v>
      </c>
      <c r="M12" s="31">
        <f t="shared" si="29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9"/>
        <v>0</v>
      </c>
      <c r="R12" s="31">
        <f t="shared" si="30"/>
        <v>0</v>
      </c>
      <c r="S12" s="31">
        <f t="shared" si="31"/>
        <v>0</v>
      </c>
      <c r="T12" s="31">
        <f t="shared" si="2"/>
        <v>0</v>
      </c>
      <c r="U12" s="31">
        <f t="shared" si="20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03">
        <f t="shared" si="7"/>
        <v>0</v>
      </c>
      <c r="AD12" s="99">
        <f t="shared" si="8"/>
        <v>0</v>
      </c>
      <c r="AE12" s="99">
        <f t="shared" si="9"/>
        <v>0</v>
      </c>
      <c r="AF12" s="188">
        <f t="shared" si="32"/>
        <v>0</v>
      </c>
      <c r="AG12" s="188">
        <f t="shared" si="33"/>
        <v>0</v>
      </c>
      <c r="AH12" s="188">
        <f t="shared" si="34"/>
        <v>0</v>
      </c>
      <c r="AI12" s="193">
        <f t="shared" si="35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88">
        <f t="shared" si="15"/>
        <v>0</v>
      </c>
      <c r="AR12" s="188">
        <f t="shared" si="16"/>
        <v>0</v>
      </c>
      <c r="AS12" s="188">
        <f t="shared" si="17"/>
        <v>0</v>
      </c>
      <c r="AT12" s="188">
        <f t="shared" si="18"/>
        <v>0</v>
      </c>
      <c r="AU12" s="31"/>
      <c r="AV12" s="31"/>
      <c r="AW12" s="31"/>
      <c r="AX12" s="31"/>
      <c r="AY12" s="167">
        <f t="shared" si="25"/>
        <v>0</v>
      </c>
    </row>
    <row r="13" spans="2:51" x14ac:dyDescent="0.3">
      <c r="B13" s="242"/>
      <c r="C13" s="246"/>
      <c r="D13" s="244" t="s">
        <v>151</v>
      </c>
      <c r="E13" s="244"/>
      <c r="F13" s="35">
        <f>IF(ISBLANK(F$12),,VLOOKUP(F$12,C131:D195,2,FALSE))</f>
        <v>0.42</v>
      </c>
      <c r="I13" s="53">
        <v>8</v>
      </c>
      <c r="J13" s="31">
        <f t="shared" si="26"/>
        <v>0</v>
      </c>
      <c r="K13" s="31">
        <f t="shared" si="27"/>
        <v>0</v>
      </c>
      <c r="L13" s="31">
        <f t="shared" si="28"/>
        <v>0</v>
      </c>
      <c r="M13" s="31">
        <f t="shared" si="29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9"/>
        <v>0</v>
      </c>
      <c r="R13" s="31">
        <f t="shared" si="30"/>
        <v>0</v>
      </c>
      <c r="S13" s="31">
        <f t="shared" si="31"/>
        <v>0</v>
      </c>
      <c r="T13" s="31">
        <f t="shared" si="2"/>
        <v>0</v>
      </c>
      <c r="U13" s="31">
        <f t="shared" si="20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03">
        <f t="shared" si="7"/>
        <v>0</v>
      </c>
      <c r="AD13" s="99">
        <f t="shared" si="8"/>
        <v>0</v>
      </c>
      <c r="AE13" s="99">
        <f t="shared" si="9"/>
        <v>0</v>
      </c>
      <c r="AF13" s="188">
        <f t="shared" si="32"/>
        <v>0</v>
      </c>
      <c r="AG13" s="188">
        <f t="shared" si="33"/>
        <v>0</v>
      </c>
      <c r="AH13" s="188">
        <f t="shared" si="34"/>
        <v>0</v>
      </c>
      <c r="AI13" s="193">
        <f t="shared" si="35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88">
        <f t="shared" si="15"/>
        <v>0</v>
      </c>
      <c r="AR13" s="188">
        <f t="shared" si="16"/>
        <v>0</v>
      </c>
      <c r="AS13" s="188">
        <f t="shared" si="17"/>
        <v>0</v>
      </c>
      <c r="AT13" s="188">
        <f t="shared" si="18"/>
        <v>0</v>
      </c>
      <c r="AU13" s="31"/>
      <c r="AV13" s="31"/>
      <c r="AW13" s="31"/>
      <c r="AX13" s="31"/>
      <c r="AY13" s="167">
        <f t="shared" si="25"/>
        <v>0</v>
      </c>
    </row>
    <row r="14" spans="2:51" x14ac:dyDescent="0.3">
      <c r="B14" s="241" t="s">
        <v>128</v>
      </c>
      <c r="C14" s="237"/>
      <c r="D14" s="238"/>
      <c r="E14" s="238"/>
      <c r="F14" s="239"/>
      <c r="I14" s="53">
        <v>9</v>
      </c>
      <c r="J14" s="31">
        <f t="shared" si="26"/>
        <v>0</v>
      </c>
      <c r="K14" s="31">
        <f t="shared" si="27"/>
        <v>0</v>
      </c>
      <c r="L14" s="31">
        <f t="shared" si="28"/>
        <v>0</v>
      </c>
      <c r="M14" s="31">
        <f t="shared" si="29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9"/>
        <v>0</v>
      </c>
      <c r="R14" s="31">
        <f t="shared" si="30"/>
        <v>0</v>
      </c>
      <c r="S14" s="31">
        <f t="shared" si="31"/>
        <v>0</v>
      </c>
      <c r="T14" s="31">
        <f t="shared" si="2"/>
        <v>0</v>
      </c>
      <c r="U14" s="31">
        <f t="shared" si="20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03">
        <f t="shared" si="7"/>
        <v>0</v>
      </c>
      <c r="AD14" s="99">
        <f t="shared" si="8"/>
        <v>0</v>
      </c>
      <c r="AE14" s="99">
        <f t="shared" si="9"/>
        <v>0</v>
      </c>
      <c r="AF14" s="188">
        <f t="shared" si="32"/>
        <v>0</v>
      </c>
      <c r="AG14" s="188">
        <f t="shared" si="33"/>
        <v>0</v>
      </c>
      <c r="AH14" s="188">
        <f t="shared" si="34"/>
        <v>0</v>
      </c>
      <c r="AI14" s="193">
        <f t="shared" si="35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88">
        <f t="shared" si="15"/>
        <v>0</v>
      </c>
      <c r="AR14" s="188">
        <f t="shared" si="16"/>
        <v>0</v>
      </c>
      <c r="AS14" s="188">
        <f t="shared" si="17"/>
        <v>0</v>
      </c>
      <c r="AT14" s="188">
        <f t="shared" si="18"/>
        <v>0</v>
      </c>
      <c r="AU14" s="31"/>
      <c r="AV14" s="31"/>
      <c r="AW14" s="31"/>
      <c r="AX14" s="31"/>
      <c r="AY14" s="167">
        <f t="shared" si="25"/>
        <v>0</v>
      </c>
    </row>
    <row r="15" spans="2:51" x14ac:dyDescent="0.3">
      <c r="B15" s="251"/>
      <c r="C15" s="91" t="s">
        <v>73</v>
      </c>
      <c r="D15" s="247" t="s">
        <v>131</v>
      </c>
      <c r="E15" s="247"/>
      <c r="F15" s="92">
        <f>IF(D15="","",VLOOKUP(D15,$B$97:$C$100,2,0))</f>
        <v>70</v>
      </c>
      <c r="I15" s="53">
        <v>10</v>
      </c>
      <c r="J15" s="31">
        <f t="shared" si="26"/>
        <v>0</v>
      </c>
      <c r="K15" s="31">
        <f t="shared" si="27"/>
        <v>0</v>
      </c>
      <c r="L15" s="31">
        <f t="shared" si="28"/>
        <v>0</v>
      </c>
      <c r="M15" s="31">
        <f t="shared" si="29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9"/>
        <v>0</v>
      </c>
      <c r="R15" s="31">
        <f t="shared" si="30"/>
        <v>0</v>
      </c>
      <c r="S15" s="31">
        <f t="shared" si="31"/>
        <v>0</v>
      </c>
      <c r="T15" s="31">
        <f t="shared" si="2"/>
        <v>0</v>
      </c>
      <c r="U15" s="31">
        <f t="shared" si="20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03">
        <f t="shared" si="7"/>
        <v>0</v>
      </c>
      <c r="AD15" s="99">
        <f t="shared" si="8"/>
        <v>0</v>
      </c>
      <c r="AE15" s="99">
        <f t="shared" si="9"/>
        <v>0</v>
      </c>
      <c r="AF15" s="188">
        <f t="shared" si="32"/>
        <v>0</v>
      </c>
      <c r="AG15" s="188">
        <f t="shared" si="33"/>
        <v>0</v>
      </c>
      <c r="AH15" s="188">
        <f t="shared" si="34"/>
        <v>0</v>
      </c>
      <c r="AI15" s="193">
        <f t="shared" si="35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88">
        <f t="shared" si="15"/>
        <v>0</v>
      </c>
      <c r="AR15" s="188">
        <f t="shared" si="16"/>
        <v>0</v>
      </c>
      <c r="AS15" s="188">
        <f t="shared" si="17"/>
        <v>0</v>
      </c>
      <c r="AT15" s="188">
        <f t="shared" si="18"/>
        <v>0</v>
      </c>
      <c r="AU15" s="31"/>
      <c r="AV15" s="31"/>
      <c r="AW15" s="31"/>
      <c r="AX15" s="31"/>
      <c r="AY15" s="167">
        <f t="shared" si="25"/>
        <v>0</v>
      </c>
    </row>
    <row r="16" spans="2:51" x14ac:dyDescent="0.3">
      <c r="B16" s="251"/>
      <c r="C16" s="91" t="s">
        <v>74</v>
      </c>
      <c r="D16" s="243" t="s">
        <v>134</v>
      </c>
      <c r="E16" s="243"/>
      <c r="F16" s="92">
        <v>10</v>
      </c>
      <c r="I16" s="53">
        <v>11</v>
      </c>
      <c r="J16" s="31">
        <f t="shared" si="26"/>
        <v>0</v>
      </c>
      <c r="K16" s="31">
        <f t="shared" si="27"/>
        <v>0</v>
      </c>
      <c r="L16" s="31">
        <f t="shared" si="28"/>
        <v>0</v>
      </c>
      <c r="M16" s="31">
        <f t="shared" si="29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9"/>
        <v>0</v>
      </c>
      <c r="R16" s="31">
        <f t="shared" si="30"/>
        <v>0</v>
      </c>
      <c r="S16" s="31">
        <f t="shared" si="31"/>
        <v>0</v>
      </c>
      <c r="T16" s="31">
        <f t="shared" si="2"/>
        <v>0</v>
      </c>
      <c r="U16" s="31">
        <f t="shared" si="20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03">
        <f t="shared" si="7"/>
        <v>0</v>
      </c>
      <c r="AD16" s="99">
        <f t="shared" si="8"/>
        <v>0</v>
      </c>
      <c r="AE16" s="99">
        <f t="shared" si="9"/>
        <v>0</v>
      </c>
      <c r="AF16" s="188">
        <f t="shared" si="32"/>
        <v>0</v>
      </c>
      <c r="AG16" s="188">
        <f t="shared" si="33"/>
        <v>0</v>
      </c>
      <c r="AH16" s="188">
        <f t="shared" si="34"/>
        <v>0</v>
      </c>
      <c r="AI16" s="193">
        <f t="shared" si="35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88">
        <f t="shared" si="15"/>
        <v>0</v>
      </c>
      <c r="AR16" s="188">
        <f t="shared" si="16"/>
        <v>0</v>
      </c>
      <c r="AS16" s="188">
        <f t="shared" si="17"/>
        <v>0</v>
      </c>
      <c r="AT16" s="188">
        <f t="shared" si="18"/>
        <v>0</v>
      </c>
      <c r="AU16" s="31"/>
      <c r="AV16" s="31"/>
      <c r="AW16" s="31"/>
      <c r="AX16" s="31"/>
      <c r="AY16" s="167">
        <f t="shared" si="25"/>
        <v>0</v>
      </c>
    </row>
    <row r="17" spans="2:51" x14ac:dyDescent="0.3">
      <c r="B17" s="251"/>
      <c r="C17" s="245" t="s">
        <v>121</v>
      </c>
      <c r="D17" s="240" t="s">
        <v>127</v>
      </c>
      <c r="E17" s="240"/>
      <c r="F17" s="94"/>
      <c r="I17" s="53">
        <v>12</v>
      </c>
      <c r="J17" s="31">
        <f t="shared" si="26"/>
        <v>0</v>
      </c>
      <c r="K17" s="31">
        <f t="shared" si="27"/>
        <v>0</v>
      </c>
      <c r="L17" s="31">
        <f t="shared" si="28"/>
        <v>0</v>
      </c>
      <c r="M17" s="31">
        <f t="shared" si="29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9"/>
        <v>0</v>
      </c>
      <c r="R17" s="31">
        <f t="shared" si="30"/>
        <v>0</v>
      </c>
      <c r="S17" s="31">
        <f t="shared" si="31"/>
        <v>0</v>
      </c>
      <c r="T17" s="31">
        <f t="shared" si="2"/>
        <v>0</v>
      </c>
      <c r="U17" s="31">
        <f t="shared" si="20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03">
        <f t="shared" si="7"/>
        <v>0</v>
      </c>
      <c r="AD17" s="99">
        <f t="shared" si="8"/>
        <v>0</v>
      </c>
      <c r="AE17" s="99">
        <f t="shared" si="9"/>
        <v>0</v>
      </c>
      <c r="AF17" s="188">
        <f t="shared" si="32"/>
        <v>0</v>
      </c>
      <c r="AG17" s="188">
        <f t="shared" si="33"/>
        <v>0</v>
      </c>
      <c r="AH17" s="188">
        <f t="shared" si="34"/>
        <v>0</v>
      </c>
      <c r="AI17" s="193">
        <f t="shared" si="35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88">
        <f t="shared" si="15"/>
        <v>0</v>
      </c>
      <c r="AR17" s="188">
        <f t="shared" si="16"/>
        <v>0</v>
      </c>
      <c r="AS17" s="188">
        <f t="shared" si="17"/>
        <v>0</v>
      </c>
      <c r="AT17" s="188">
        <f t="shared" si="18"/>
        <v>0</v>
      </c>
      <c r="AU17" s="31"/>
      <c r="AV17" s="31"/>
      <c r="AW17" s="31"/>
      <c r="AX17" s="31"/>
      <c r="AY17" s="167">
        <f t="shared" si="25"/>
        <v>0</v>
      </c>
    </row>
    <row r="18" spans="2:51" x14ac:dyDescent="0.3">
      <c r="B18" s="251"/>
      <c r="C18" s="245"/>
      <c r="D18" s="240" t="s">
        <v>132</v>
      </c>
      <c r="E18" s="240"/>
      <c r="F18" s="95"/>
      <c r="I18" s="53">
        <v>13</v>
      </c>
      <c r="J18" s="31">
        <f t="shared" si="26"/>
        <v>0</v>
      </c>
      <c r="K18" s="31">
        <f t="shared" si="27"/>
        <v>0</v>
      </c>
      <c r="L18" s="31">
        <f t="shared" si="28"/>
        <v>0</v>
      </c>
      <c r="M18" s="31">
        <f t="shared" si="29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9"/>
        <v>0</v>
      </c>
      <c r="R18" s="31">
        <f t="shared" si="30"/>
        <v>0</v>
      </c>
      <c r="S18" s="31">
        <f t="shared" si="31"/>
        <v>0</v>
      </c>
      <c r="T18" s="31">
        <f t="shared" si="2"/>
        <v>0</v>
      </c>
      <c r="U18" s="31">
        <f t="shared" si="20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03">
        <f t="shared" si="7"/>
        <v>0</v>
      </c>
      <c r="AD18" s="99">
        <f t="shared" si="8"/>
        <v>0</v>
      </c>
      <c r="AE18" s="99">
        <f t="shared" si="9"/>
        <v>0</v>
      </c>
      <c r="AF18" s="188">
        <f t="shared" si="32"/>
        <v>0</v>
      </c>
      <c r="AG18" s="188">
        <f t="shared" si="33"/>
        <v>0</v>
      </c>
      <c r="AH18" s="188">
        <f t="shared" si="34"/>
        <v>0</v>
      </c>
      <c r="AI18" s="193">
        <f t="shared" si="35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88">
        <f t="shared" si="15"/>
        <v>0</v>
      </c>
      <c r="AR18" s="188">
        <f t="shared" si="16"/>
        <v>0</v>
      </c>
      <c r="AS18" s="188">
        <f t="shared" si="17"/>
        <v>0</v>
      </c>
      <c r="AT18" s="188">
        <f t="shared" si="18"/>
        <v>0</v>
      </c>
      <c r="AU18" s="31"/>
      <c r="AV18" s="31"/>
      <c r="AW18" s="31"/>
      <c r="AX18" s="31"/>
      <c r="AY18" s="167">
        <f t="shared" si="25"/>
        <v>0</v>
      </c>
    </row>
    <row r="19" spans="2:51" x14ac:dyDescent="0.3">
      <c r="B19" s="251"/>
      <c r="C19" s="245"/>
      <c r="D19" s="243" t="s">
        <v>151</v>
      </c>
      <c r="E19" s="243"/>
      <c r="F19" s="34">
        <f>IF(ISBLANK(F$17),,VLOOKUP(F$17,C131:D195,2,FALSE))</f>
        <v>0</v>
      </c>
      <c r="I19" s="53">
        <v>14</v>
      </c>
      <c r="J19" s="31">
        <f t="shared" si="26"/>
        <v>0</v>
      </c>
      <c r="K19" s="31">
        <f t="shared" si="27"/>
        <v>0</v>
      </c>
      <c r="L19" s="31">
        <f t="shared" si="28"/>
        <v>0</v>
      </c>
      <c r="M19" s="31">
        <f t="shared" si="29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9"/>
        <v>0</v>
      </c>
      <c r="R19" s="31">
        <f t="shared" si="30"/>
        <v>0</v>
      </c>
      <c r="S19" s="31">
        <f t="shared" si="31"/>
        <v>0</v>
      </c>
      <c r="T19" s="31">
        <f t="shared" si="2"/>
        <v>0</v>
      </c>
      <c r="U19" s="31">
        <f t="shared" si="20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03">
        <f t="shared" si="7"/>
        <v>0</v>
      </c>
      <c r="AD19" s="99">
        <f t="shared" si="8"/>
        <v>0</v>
      </c>
      <c r="AE19" s="99">
        <f t="shared" si="9"/>
        <v>0</v>
      </c>
      <c r="AF19" s="188">
        <f t="shared" si="32"/>
        <v>0</v>
      </c>
      <c r="AG19" s="188">
        <f t="shared" si="33"/>
        <v>0</v>
      </c>
      <c r="AH19" s="188">
        <f t="shared" si="34"/>
        <v>0</v>
      </c>
      <c r="AI19" s="193">
        <f t="shared" si="35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88">
        <f t="shared" si="15"/>
        <v>0</v>
      </c>
      <c r="AR19" s="188">
        <f t="shared" si="16"/>
        <v>0</v>
      </c>
      <c r="AS19" s="188">
        <f t="shared" si="17"/>
        <v>0</v>
      </c>
      <c r="AT19" s="188">
        <f t="shared" si="18"/>
        <v>0</v>
      </c>
      <c r="AU19" s="31"/>
      <c r="AV19" s="31"/>
      <c r="AW19" s="31"/>
      <c r="AX19" s="31"/>
      <c r="AY19" s="167">
        <f t="shared" si="25"/>
        <v>0</v>
      </c>
    </row>
    <row r="20" spans="2:51" x14ac:dyDescent="0.3">
      <c r="B20" s="251"/>
      <c r="C20" s="245"/>
      <c r="D20" s="243" t="s">
        <v>136</v>
      </c>
      <c r="E20" s="243"/>
      <c r="F20" s="96">
        <v>1.3</v>
      </c>
      <c r="I20" s="53">
        <v>15</v>
      </c>
      <c r="J20" s="31">
        <f t="shared" si="26"/>
        <v>0</v>
      </c>
      <c r="K20" s="31">
        <f t="shared" si="27"/>
        <v>0</v>
      </c>
      <c r="L20" s="31">
        <f t="shared" si="28"/>
        <v>0</v>
      </c>
      <c r="M20" s="31">
        <f t="shared" si="29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9"/>
        <v>0</v>
      </c>
      <c r="R20" s="31">
        <f t="shared" si="30"/>
        <v>0</v>
      </c>
      <c r="S20" s="31">
        <f t="shared" si="31"/>
        <v>0</v>
      </c>
      <c r="T20" s="31">
        <f t="shared" si="2"/>
        <v>0</v>
      </c>
      <c r="U20" s="31">
        <f t="shared" si="20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03">
        <f t="shared" si="7"/>
        <v>0</v>
      </c>
      <c r="AD20" s="99">
        <f t="shared" si="8"/>
        <v>0</v>
      </c>
      <c r="AE20" s="99">
        <f t="shared" si="9"/>
        <v>0</v>
      </c>
      <c r="AF20" s="188">
        <f t="shared" si="32"/>
        <v>0</v>
      </c>
      <c r="AG20" s="188">
        <f t="shared" si="33"/>
        <v>0</v>
      </c>
      <c r="AH20" s="188">
        <f t="shared" si="34"/>
        <v>0</v>
      </c>
      <c r="AI20" s="193">
        <f t="shared" si="35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88">
        <f t="shared" si="15"/>
        <v>0</v>
      </c>
      <c r="AR20" s="188">
        <f t="shared" si="16"/>
        <v>0</v>
      </c>
      <c r="AS20" s="188">
        <f t="shared" si="17"/>
        <v>0</v>
      </c>
      <c r="AT20" s="188">
        <f t="shared" si="18"/>
        <v>0</v>
      </c>
      <c r="AU20" s="31"/>
      <c r="AV20" s="31"/>
      <c r="AW20" s="31"/>
      <c r="AX20" s="31"/>
      <c r="AY20" s="167">
        <f t="shared" si="25"/>
        <v>0</v>
      </c>
    </row>
    <row r="21" spans="2:51" x14ac:dyDescent="0.3">
      <c r="B21" s="242"/>
      <c r="C21" s="246"/>
      <c r="D21" s="244" t="s">
        <v>139</v>
      </c>
      <c r="E21" s="244"/>
      <c r="F21" s="101">
        <v>0</v>
      </c>
      <c r="I21" s="53">
        <v>16</v>
      </c>
      <c r="J21" s="31">
        <f t="shared" si="26"/>
        <v>0</v>
      </c>
      <c r="K21" s="31">
        <f t="shared" si="27"/>
        <v>0</v>
      </c>
      <c r="L21" s="31">
        <f t="shared" si="28"/>
        <v>0</v>
      </c>
      <c r="M21" s="31">
        <f t="shared" si="29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9"/>
        <v>0</v>
      </c>
      <c r="R21" s="31">
        <f t="shared" si="30"/>
        <v>0</v>
      </c>
      <c r="S21" s="31">
        <f t="shared" si="31"/>
        <v>0</v>
      </c>
      <c r="T21" s="31">
        <f t="shared" si="2"/>
        <v>0</v>
      </c>
      <c r="U21" s="31">
        <f t="shared" si="20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03">
        <f t="shared" si="7"/>
        <v>0</v>
      </c>
      <c r="AD21" s="99">
        <f t="shared" si="8"/>
        <v>0</v>
      </c>
      <c r="AE21" s="99">
        <f t="shared" si="9"/>
        <v>0</v>
      </c>
      <c r="AF21" s="188">
        <f t="shared" si="32"/>
        <v>0</v>
      </c>
      <c r="AG21" s="188">
        <f t="shared" si="33"/>
        <v>0</v>
      </c>
      <c r="AH21" s="188">
        <f t="shared" si="34"/>
        <v>0</v>
      </c>
      <c r="AI21" s="193">
        <f t="shared" si="35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88">
        <f t="shared" si="15"/>
        <v>0</v>
      </c>
      <c r="AR21" s="188">
        <f t="shared" si="16"/>
        <v>0</v>
      </c>
      <c r="AS21" s="188">
        <f t="shared" si="17"/>
        <v>0</v>
      </c>
      <c r="AT21" s="188">
        <f t="shared" si="18"/>
        <v>0</v>
      </c>
      <c r="AU21" s="31"/>
      <c r="AV21" s="31"/>
      <c r="AW21" s="31"/>
      <c r="AX21" s="31"/>
      <c r="AY21" s="167">
        <f t="shared" si="25"/>
        <v>0</v>
      </c>
    </row>
    <row r="22" spans="2:51" x14ac:dyDescent="0.3">
      <c r="E22" s="6"/>
      <c r="I22" s="53">
        <v>17</v>
      </c>
      <c r="J22" s="31">
        <f t="shared" si="26"/>
        <v>0</v>
      </c>
      <c r="K22" s="31">
        <f t="shared" si="27"/>
        <v>0</v>
      </c>
      <c r="L22" s="31">
        <f t="shared" si="28"/>
        <v>0</v>
      </c>
      <c r="M22" s="31">
        <f t="shared" si="29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9"/>
        <v>0</v>
      </c>
      <c r="R22" s="31">
        <f t="shared" si="30"/>
        <v>0</v>
      </c>
      <c r="S22" s="31">
        <f t="shared" si="31"/>
        <v>0</v>
      </c>
      <c r="T22" s="31">
        <f t="shared" si="2"/>
        <v>0</v>
      </c>
      <c r="U22" s="31">
        <f t="shared" si="20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03">
        <f t="shared" si="7"/>
        <v>0</v>
      </c>
      <c r="AD22" s="99">
        <f t="shared" si="8"/>
        <v>0</v>
      </c>
      <c r="AE22" s="99">
        <f t="shared" si="9"/>
        <v>0</v>
      </c>
      <c r="AF22" s="188">
        <f t="shared" si="32"/>
        <v>0</v>
      </c>
      <c r="AG22" s="188">
        <f t="shared" si="33"/>
        <v>0</v>
      </c>
      <c r="AH22" s="188">
        <f t="shared" si="34"/>
        <v>0</v>
      </c>
      <c r="AI22" s="193">
        <f t="shared" si="35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88">
        <f t="shared" si="15"/>
        <v>0</v>
      </c>
      <c r="AR22" s="188">
        <f t="shared" si="16"/>
        <v>0</v>
      </c>
      <c r="AS22" s="188">
        <f t="shared" si="17"/>
        <v>0</v>
      </c>
      <c r="AT22" s="188">
        <f t="shared" si="18"/>
        <v>0</v>
      </c>
      <c r="AU22" s="31"/>
      <c r="AV22" s="31"/>
      <c r="AW22" s="31"/>
      <c r="AX22" s="31"/>
      <c r="AY22" s="167">
        <f t="shared" si="25"/>
        <v>0</v>
      </c>
    </row>
    <row r="23" spans="2:51" x14ac:dyDescent="0.3">
      <c r="B23" s="263" t="s">
        <v>138</v>
      </c>
      <c r="C23" s="264"/>
      <c r="D23" s="264"/>
      <c r="E23" s="264"/>
      <c r="F23" s="264"/>
      <c r="G23" s="265"/>
      <c r="I23" s="53">
        <v>18</v>
      </c>
      <c r="J23" s="31">
        <f t="shared" si="26"/>
        <v>0</v>
      </c>
      <c r="K23" s="31">
        <f t="shared" si="27"/>
        <v>0</v>
      </c>
      <c r="L23" s="31">
        <f t="shared" si="28"/>
        <v>0</v>
      </c>
      <c r="M23" s="31">
        <f t="shared" si="29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9"/>
        <v>0</v>
      </c>
      <c r="R23" s="31">
        <f t="shared" si="30"/>
        <v>0</v>
      </c>
      <c r="S23" s="31">
        <f t="shared" si="31"/>
        <v>0</v>
      </c>
      <c r="T23" s="31">
        <f t="shared" si="2"/>
        <v>0</v>
      </c>
      <c r="U23" s="31">
        <f t="shared" si="20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03">
        <f t="shared" si="7"/>
        <v>0</v>
      </c>
      <c r="AD23" s="99">
        <f t="shared" si="8"/>
        <v>0</v>
      </c>
      <c r="AE23" s="99">
        <f t="shared" si="9"/>
        <v>0</v>
      </c>
      <c r="AF23" s="188">
        <f t="shared" si="32"/>
        <v>0</v>
      </c>
      <c r="AG23" s="188">
        <f t="shared" si="33"/>
        <v>0</v>
      </c>
      <c r="AH23" s="188">
        <f t="shared" si="34"/>
        <v>0</v>
      </c>
      <c r="AI23" s="193">
        <f t="shared" si="35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88">
        <f t="shared" si="15"/>
        <v>0</v>
      </c>
      <c r="AR23" s="188">
        <f t="shared" si="16"/>
        <v>0</v>
      </c>
      <c r="AS23" s="188">
        <f t="shared" si="17"/>
        <v>0</v>
      </c>
      <c r="AT23" s="188">
        <f t="shared" si="18"/>
        <v>0</v>
      </c>
      <c r="AU23" s="31"/>
      <c r="AV23" s="31"/>
      <c r="AW23" s="31"/>
      <c r="AX23" s="31"/>
      <c r="AY23" s="167">
        <f t="shared" si="25"/>
        <v>0</v>
      </c>
    </row>
    <row r="24" spans="2:51" x14ac:dyDescent="0.3">
      <c r="B24" s="45" t="s">
        <v>111</v>
      </c>
      <c r="C24" s="46" t="s">
        <v>112</v>
      </c>
      <c r="D24" s="46" t="s">
        <v>83</v>
      </c>
      <c r="E24" s="46" t="s">
        <v>114</v>
      </c>
      <c r="F24" s="46" t="s">
        <v>113</v>
      </c>
      <c r="G24" s="47" t="s">
        <v>137</v>
      </c>
      <c r="I24" s="53">
        <v>19</v>
      </c>
      <c r="J24" s="31">
        <f t="shared" si="26"/>
        <v>0</v>
      </c>
      <c r="K24" s="31">
        <f t="shared" si="27"/>
        <v>0</v>
      </c>
      <c r="L24" s="31">
        <f t="shared" si="28"/>
        <v>0</v>
      </c>
      <c r="M24" s="31">
        <f t="shared" si="29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9"/>
        <v>0</v>
      </c>
      <c r="R24" s="31">
        <f t="shared" si="30"/>
        <v>0</v>
      </c>
      <c r="S24" s="31">
        <f t="shared" si="31"/>
        <v>0</v>
      </c>
      <c r="T24" s="31">
        <f t="shared" si="2"/>
        <v>0</v>
      </c>
      <c r="U24" s="31">
        <f t="shared" si="20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03">
        <f t="shared" si="7"/>
        <v>0</v>
      </c>
      <c r="AD24" s="99">
        <f t="shared" si="8"/>
        <v>0</v>
      </c>
      <c r="AE24" s="99">
        <f t="shared" si="9"/>
        <v>0</v>
      </c>
      <c r="AF24" s="188">
        <f t="shared" si="32"/>
        <v>0</v>
      </c>
      <c r="AG24" s="188">
        <f t="shared" si="33"/>
        <v>0</v>
      </c>
      <c r="AH24" s="188">
        <f t="shared" si="34"/>
        <v>0</v>
      </c>
      <c r="AI24" s="193">
        <f t="shared" si="35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88">
        <f t="shared" si="15"/>
        <v>0</v>
      </c>
      <c r="AR24" s="188">
        <f t="shared" si="16"/>
        <v>0</v>
      </c>
      <c r="AS24" s="188">
        <f t="shared" si="17"/>
        <v>0</v>
      </c>
      <c r="AT24" s="188">
        <f t="shared" si="18"/>
        <v>0</v>
      </c>
      <c r="AU24" s="31"/>
      <c r="AV24" s="31"/>
      <c r="AW24" s="31"/>
      <c r="AX24" s="31"/>
      <c r="AY24" s="167">
        <f t="shared" si="25"/>
        <v>0</v>
      </c>
    </row>
    <row r="25" spans="2:51" x14ac:dyDescent="0.3">
      <c r="B25" s="43">
        <v>0</v>
      </c>
      <c r="C25" s="139">
        <v>35</v>
      </c>
      <c r="D25" s="135">
        <f>D26+24.9</f>
        <v>220.6</v>
      </c>
      <c r="E25" s="140">
        <f t="shared" ref="E25:E48" si="36">$F$20</f>
        <v>1.3</v>
      </c>
      <c r="F25" s="44">
        <f t="shared" ref="F25:F40" si="37">D25*E25</f>
        <v>286.78000000000003</v>
      </c>
      <c r="G25" s="48">
        <f>F25/(C25-B25)</f>
        <v>8.1937142857142859</v>
      </c>
      <c r="I25" s="53">
        <v>20</v>
      </c>
      <c r="J25" s="31">
        <f t="shared" si="26"/>
        <v>0</v>
      </c>
      <c r="K25" s="31">
        <f t="shared" si="27"/>
        <v>0</v>
      </c>
      <c r="L25" s="31">
        <f t="shared" si="28"/>
        <v>0</v>
      </c>
      <c r="M25" s="31">
        <f t="shared" si="29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9"/>
        <v>0</v>
      </c>
      <c r="R25" s="31">
        <f t="shared" si="30"/>
        <v>0</v>
      </c>
      <c r="S25" s="31">
        <f t="shared" si="31"/>
        <v>0</v>
      </c>
      <c r="T25" s="31">
        <f t="shared" si="2"/>
        <v>0</v>
      </c>
      <c r="U25" s="31">
        <f t="shared" si="20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03">
        <f t="shared" si="7"/>
        <v>0</v>
      </c>
      <c r="AD25" s="99">
        <f t="shared" si="8"/>
        <v>0</v>
      </c>
      <c r="AE25" s="99">
        <f t="shared" si="9"/>
        <v>0</v>
      </c>
      <c r="AF25" s="188">
        <f>IF(OR(AA25&lt;=$F$18,AA25&lt;=30),EXP(-LN(2)/$D$104)*AF24+((1-EXP(-LN(2)/$D$104))/(LN(2)/$D$104))*$AB25*AC25*0.475*$F$19*44/12,)</f>
        <v>0</v>
      </c>
      <c r="AG25" s="188">
        <f>IF(OR(AA25&lt;=$F$18,AA25&lt;=30),EXP(-LN(2)/$D$106)*AG24+((1-EXP(-LN(2)/$D$106))/(LN(2)/$D$106))*$AB25*AD25*0.475*$F$19*44/12,)</f>
        <v>0</v>
      </c>
      <c r="AH25" s="188">
        <f>IF(OR(AA25&lt;=$F$18,AA25&lt;=30),EXP(-LN(2)/$D$105)*AH24+((1-EXP(-LN(2)/$D$105))/(LN(2)/$D$105))*$AB25*AE25*0.475*$F$19*44/12,)</f>
        <v>0</v>
      </c>
      <c r="AI25" s="193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88">
        <f t="shared" si="15"/>
        <v>0</v>
      </c>
      <c r="AR25" s="188">
        <f t="shared" si="16"/>
        <v>0</v>
      </c>
      <c r="AS25" s="188">
        <f t="shared" si="17"/>
        <v>0</v>
      </c>
      <c r="AT25" s="188">
        <f t="shared" si="18"/>
        <v>0</v>
      </c>
      <c r="AU25" s="31"/>
      <c r="AV25" s="31"/>
      <c r="AW25" s="31"/>
      <c r="AX25" s="31"/>
      <c r="AY25" s="167">
        <f>IF(AK25&lt;=$F$18,AL25*G$108+AY24,)</f>
        <v>0</v>
      </c>
    </row>
    <row r="26" spans="2:51" x14ac:dyDescent="0.3">
      <c r="B26" s="38">
        <f t="shared" ref="B26:B40" si="38">C25</f>
        <v>35</v>
      </c>
      <c r="C26" s="39">
        <f>B26+1</f>
        <v>36</v>
      </c>
      <c r="D26" s="135">
        <v>195.7</v>
      </c>
      <c r="E26" s="141">
        <f t="shared" si="36"/>
        <v>1.3</v>
      </c>
      <c r="F26" s="40">
        <f t="shared" si="37"/>
        <v>254.41</v>
      </c>
      <c r="G26" s="142">
        <f>(F26-F25)/(C26-B26)</f>
        <v>-32.370000000000033</v>
      </c>
      <c r="I26" s="53">
        <v>21</v>
      </c>
      <c r="J26" s="31">
        <f t="shared" si="26"/>
        <v>0</v>
      </c>
      <c r="K26" s="31">
        <f t="shared" si="27"/>
        <v>0</v>
      </c>
      <c r="L26" s="31">
        <f t="shared" si="28"/>
        <v>0</v>
      </c>
      <c r="M26" s="31">
        <f t="shared" si="29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9"/>
        <v>0</v>
      </c>
      <c r="R26" s="31">
        <f t="shared" si="30"/>
        <v>0</v>
      </c>
      <c r="S26" s="31">
        <f t="shared" si="31"/>
        <v>0</v>
      </c>
      <c r="T26" s="31">
        <f t="shared" si="2"/>
        <v>0</v>
      </c>
      <c r="U26" s="31">
        <f t="shared" si="20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03">
        <f t="shared" si="7"/>
        <v>0</v>
      </c>
      <c r="AD26" s="99">
        <f t="shared" si="8"/>
        <v>0</v>
      </c>
      <c r="AE26" s="99">
        <f t="shared" si="9"/>
        <v>0</v>
      </c>
      <c r="AF26" s="188">
        <f>IF(OR(AA26&lt;=$F$18,AA26&lt;=30),EXP(-LN(2)/$D$104)*AF25+((1-EXP(-LN(2)/$D$104))/(LN(2)/$D$104))*$AB26*AC26*0.475*$F$19*44/12,)</f>
        <v>0</v>
      </c>
      <c r="AG26" s="188">
        <f>IF(OR(AA26&lt;=$F$18,AA26&lt;=30),EXP(-LN(2)/$D$106)*AG25+((1-EXP(-LN(2)/$D$106))/(LN(2)/$D$106))*$AB26*AD26*0.475*$F$19*44/12,)</f>
        <v>0</v>
      </c>
      <c r="AH26" s="188">
        <f>IF(OR(AA26&lt;=$F$18,AA26&lt;=30),EXP(-LN(2)/$D$105)*AH25+((1-EXP(-LN(2)/$D$105))/(LN(2)/$D$105))*$AB26*AE26*0.475*$F$19*44/12,)</f>
        <v>0</v>
      </c>
      <c r="AI26" s="193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88">
        <f t="shared" si="15"/>
        <v>0</v>
      </c>
      <c r="AR26" s="188">
        <f t="shared" si="16"/>
        <v>0</v>
      </c>
      <c r="AS26" s="188">
        <f t="shared" si="17"/>
        <v>0</v>
      </c>
      <c r="AT26" s="188">
        <f t="shared" si="18"/>
        <v>0</v>
      </c>
      <c r="AU26" s="31"/>
      <c r="AV26" s="31"/>
      <c r="AW26" s="31"/>
      <c r="AX26" s="31"/>
      <c r="AY26" s="167">
        <f t="shared" ref="AY26:AY35" si="39">IF(AK26&lt;=$F$18,AL26*G$108+AY25,)</f>
        <v>0</v>
      </c>
    </row>
    <row r="27" spans="2:51" x14ac:dyDescent="0.3">
      <c r="B27" s="38">
        <f t="shared" si="38"/>
        <v>36</v>
      </c>
      <c r="C27" s="155">
        <f t="shared" ref="C27:C36" si="40">C25+5</f>
        <v>40</v>
      </c>
      <c r="D27" s="136">
        <f>D28+23.8</f>
        <v>296</v>
      </c>
      <c r="E27" s="141">
        <f t="shared" si="36"/>
        <v>1.3</v>
      </c>
      <c r="F27" s="40">
        <f t="shared" si="37"/>
        <v>384.8</v>
      </c>
      <c r="G27" s="49">
        <f t="shared" ref="G27:G40" si="41">(F27-F26)/(C27-B27)</f>
        <v>32.597500000000004</v>
      </c>
      <c r="I27" s="53">
        <v>22</v>
      </c>
      <c r="J27" s="31">
        <f t="shared" si="26"/>
        <v>0</v>
      </c>
      <c r="K27" s="31">
        <f t="shared" si="27"/>
        <v>0</v>
      </c>
      <c r="L27" s="31">
        <f t="shared" si="28"/>
        <v>0</v>
      </c>
      <c r="M27" s="31">
        <f t="shared" si="29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9"/>
        <v>0</v>
      </c>
      <c r="R27" s="31">
        <f t="shared" si="30"/>
        <v>0</v>
      </c>
      <c r="S27" s="31">
        <f t="shared" si="31"/>
        <v>0</v>
      </c>
      <c r="T27" s="31">
        <f t="shared" si="2"/>
        <v>0</v>
      </c>
      <c r="U27" s="31">
        <f t="shared" si="20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03">
        <f t="shared" si="7"/>
        <v>0</v>
      </c>
      <c r="AD27" s="99">
        <f t="shared" si="8"/>
        <v>0</v>
      </c>
      <c r="AE27" s="99">
        <f t="shared" si="9"/>
        <v>0</v>
      </c>
      <c r="AF27" s="188">
        <f t="shared" ref="AF27:AF90" si="42">IF(OR(AA27&lt;=$F$18,AA27&lt;=30),EXP(-LN(2)/$D$104)*AF26+((1-EXP(-LN(2)/$D$104))/(LN(2)/$D$104))*$AB27*AC27*0.475*$F$19*44/12,)</f>
        <v>0</v>
      </c>
      <c r="AG27" s="188">
        <f t="shared" ref="AG27:AG90" si="43">IF(OR(AA27&lt;=$F$18,AA27&lt;=30),EXP(-LN(2)/$D$106)*AG26+((1-EXP(-LN(2)/$D$106))/(LN(2)/$D$106))*$AB27*AD27*0.475*$F$19*44/12,)</f>
        <v>0</v>
      </c>
      <c r="AH27" s="188">
        <f t="shared" ref="AH27:AH90" si="44">IF(OR(AA27&lt;=$F$18,AA27&lt;=30),EXP(-LN(2)/$D$105)*AH26+((1-EXP(-LN(2)/$D$105))/(LN(2)/$D$105))*$AB27*AE27*0.475*$F$19*44/12,)</f>
        <v>0</v>
      </c>
      <c r="AI27" s="193">
        <f t="shared" ref="AI27:AI90" si="45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88">
        <f t="shared" si="15"/>
        <v>0</v>
      </c>
      <c r="AR27" s="188">
        <f t="shared" si="16"/>
        <v>0</v>
      </c>
      <c r="AS27" s="188">
        <f t="shared" si="17"/>
        <v>0</v>
      </c>
      <c r="AT27" s="188">
        <f t="shared" si="18"/>
        <v>0</v>
      </c>
      <c r="AU27" s="31"/>
      <c r="AV27" s="31"/>
      <c r="AW27" s="31"/>
      <c r="AX27" s="31"/>
      <c r="AY27" s="167">
        <f t="shared" si="39"/>
        <v>0</v>
      </c>
    </row>
    <row r="28" spans="2:51" x14ac:dyDescent="0.3">
      <c r="B28" s="38">
        <f t="shared" si="38"/>
        <v>40</v>
      </c>
      <c r="C28" s="155">
        <f t="shared" si="40"/>
        <v>41</v>
      </c>
      <c r="D28" s="136">
        <v>272.2</v>
      </c>
      <c r="E28" s="141">
        <f t="shared" si="36"/>
        <v>1.3</v>
      </c>
      <c r="F28" s="40">
        <f t="shared" si="37"/>
        <v>353.86</v>
      </c>
      <c r="G28" s="49">
        <f t="shared" si="41"/>
        <v>-30.939999999999998</v>
      </c>
      <c r="I28" s="53">
        <v>23</v>
      </c>
      <c r="J28" s="31">
        <f t="shared" si="26"/>
        <v>0</v>
      </c>
      <c r="K28" s="31">
        <f t="shared" si="27"/>
        <v>0</v>
      </c>
      <c r="L28" s="31">
        <f t="shared" si="28"/>
        <v>0</v>
      </c>
      <c r="M28" s="31">
        <f t="shared" si="29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9"/>
        <v>0</v>
      </c>
      <c r="R28" s="31">
        <f t="shared" si="30"/>
        <v>0</v>
      </c>
      <c r="S28" s="31">
        <f t="shared" si="31"/>
        <v>0</v>
      </c>
      <c r="T28" s="31">
        <f t="shared" si="2"/>
        <v>0</v>
      </c>
      <c r="U28" s="31">
        <f t="shared" si="20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03">
        <f t="shared" si="7"/>
        <v>0</v>
      </c>
      <c r="AD28" s="99">
        <f t="shared" si="8"/>
        <v>0</v>
      </c>
      <c r="AE28" s="99">
        <f t="shared" si="9"/>
        <v>0</v>
      </c>
      <c r="AF28" s="188">
        <f t="shared" si="42"/>
        <v>0</v>
      </c>
      <c r="AG28" s="188">
        <f t="shared" si="43"/>
        <v>0</v>
      </c>
      <c r="AH28" s="188">
        <f t="shared" si="44"/>
        <v>0</v>
      </c>
      <c r="AI28" s="193">
        <f t="shared" si="45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88">
        <f t="shared" si="15"/>
        <v>0</v>
      </c>
      <c r="AR28" s="188">
        <f t="shared" si="16"/>
        <v>0</v>
      </c>
      <c r="AS28" s="188">
        <f t="shared" si="17"/>
        <v>0</v>
      </c>
      <c r="AT28" s="188">
        <f t="shared" si="18"/>
        <v>0</v>
      </c>
      <c r="AU28" s="31"/>
      <c r="AV28" s="31"/>
      <c r="AW28" s="31"/>
      <c r="AX28" s="31"/>
      <c r="AY28" s="167">
        <f t="shared" si="39"/>
        <v>0</v>
      </c>
    </row>
    <row r="29" spans="2:51" x14ac:dyDescent="0.3">
      <c r="B29" s="38">
        <f t="shared" si="38"/>
        <v>41</v>
      </c>
      <c r="C29" s="155">
        <f t="shared" si="40"/>
        <v>45</v>
      </c>
      <c r="D29" s="136">
        <f>D30+29.6</f>
        <v>373.3</v>
      </c>
      <c r="E29" s="141">
        <f t="shared" si="36"/>
        <v>1.3</v>
      </c>
      <c r="F29" s="40">
        <f t="shared" si="37"/>
        <v>485.29</v>
      </c>
      <c r="G29" s="49">
        <f t="shared" si="41"/>
        <v>32.857500000000002</v>
      </c>
      <c r="I29" s="53">
        <v>24</v>
      </c>
      <c r="J29" s="31">
        <f t="shared" si="26"/>
        <v>0</v>
      </c>
      <c r="K29" s="31">
        <f t="shared" si="27"/>
        <v>0</v>
      </c>
      <c r="L29" s="31">
        <f t="shared" si="28"/>
        <v>0</v>
      </c>
      <c r="M29" s="31">
        <f t="shared" si="29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9"/>
        <v>0</v>
      </c>
      <c r="R29" s="31">
        <f t="shared" si="30"/>
        <v>0</v>
      </c>
      <c r="S29" s="31">
        <f t="shared" si="31"/>
        <v>0</v>
      </c>
      <c r="T29" s="31">
        <f t="shared" si="2"/>
        <v>0</v>
      </c>
      <c r="U29" s="31">
        <f t="shared" si="20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03">
        <f t="shared" si="7"/>
        <v>0</v>
      </c>
      <c r="AD29" s="99">
        <f t="shared" si="8"/>
        <v>0</v>
      </c>
      <c r="AE29" s="99">
        <f t="shared" si="9"/>
        <v>0</v>
      </c>
      <c r="AF29" s="188">
        <f t="shared" si="42"/>
        <v>0</v>
      </c>
      <c r="AG29" s="188">
        <f t="shared" si="43"/>
        <v>0</v>
      </c>
      <c r="AH29" s="188">
        <f t="shared" si="44"/>
        <v>0</v>
      </c>
      <c r="AI29" s="193">
        <f t="shared" si="45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88">
        <f t="shared" si="15"/>
        <v>0</v>
      </c>
      <c r="AR29" s="188">
        <f t="shared" si="16"/>
        <v>0</v>
      </c>
      <c r="AS29" s="188">
        <f t="shared" si="17"/>
        <v>0</v>
      </c>
      <c r="AT29" s="188">
        <f t="shared" si="18"/>
        <v>0</v>
      </c>
      <c r="AU29" s="31"/>
      <c r="AV29" s="31"/>
      <c r="AW29" s="31"/>
      <c r="AX29" s="31"/>
      <c r="AY29" s="167">
        <f t="shared" si="39"/>
        <v>0</v>
      </c>
    </row>
    <row r="30" spans="2:51" x14ac:dyDescent="0.3">
      <c r="B30" s="38">
        <f t="shared" si="38"/>
        <v>45</v>
      </c>
      <c r="C30" s="155">
        <f t="shared" si="40"/>
        <v>46</v>
      </c>
      <c r="D30" s="136">
        <v>343.7</v>
      </c>
      <c r="E30" s="141">
        <f t="shared" si="36"/>
        <v>1.3</v>
      </c>
      <c r="F30" s="40">
        <f t="shared" si="37"/>
        <v>446.81</v>
      </c>
      <c r="G30" s="49">
        <f t="shared" si="41"/>
        <v>-38.480000000000018</v>
      </c>
      <c r="I30" s="53">
        <v>25</v>
      </c>
      <c r="J30" s="31">
        <f t="shared" si="26"/>
        <v>0</v>
      </c>
      <c r="K30" s="31">
        <f t="shared" si="27"/>
        <v>0</v>
      </c>
      <c r="L30" s="31">
        <f t="shared" si="28"/>
        <v>0</v>
      </c>
      <c r="M30" s="31">
        <f t="shared" si="29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9"/>
        <v>0</v>
      </c>
      <c r="R30" s="31">
        <f t="shared" si="30"/>
        <v>0</v>
      </c>
      <c r="S30" s="31">
        <f t="shared" si="31"/>
        <v>0</v>
      </c>
      <c r="T30" s="31">
        <f t="shared" si="2"/>
        <v>0</v>
      </c>
      <c r="U30" s="31">
        <f t="shared" si="20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03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88">
        <f t="shared" si="42"/>
        <v>0</v>
      </c>
      <c r="AG30" s="188">
        <f t="shared" si="43"/>
        <v>0</v>
      </c>
      <c r="AH30" s="188">
        <f t="shared" si="44"/>
        <v>0</v>
      </c>
      <c r="AI30" s="193">
        <f t="shared" si="45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88">
        <f t="shared" si="15"/>
        <v>0</v>
      </c>
      <c r="AR30" s="188">
        <f t="shared" si="16"/>
        <v>0</v>
      </c>
      <c r="AS30" s="188">
        <f t="shared" si="17"/>
        <v>0</v>
      </c>
      <c r="AT30" s="188">
        <f t="shared" si="18"/>
        <v>0</v>
      </c>
      <c r="AU30" s="31"/>
      <c r="AV30" s="31"/>
      <c r="AW30" s="31"/>
      <c r="AX30" s="31"/>
      <c r="AY30" s="167">
        <f t="shared" si="39"/>
        <v>0</v>
      </c>
    </row>
    <row r="31" spans="2:51" x14ac:dyDescent="0.3">
      <c r="B31" s="38">
        <f t="shared" si="38"/>
        <v>46</v>
      </c>
      <c r="C31" s="155">
        <f t="shared" si="40"/>
        <v>50</v>
      </c>
      <c r="D31" s="136">
        <f>D32+32</f>
        <v>439.2</v>
      </c>
      <c r="E31" s="141">
        <f t="shared" si="36"/>
        <v>1.3</v>
      </c>
      <c r="F31" s="40">
        <f t="shared" si="37"/>
        <v>570.96</v>
      </c>
      <c r="G31" s="49">
        <f t="shared" si="41"/>
        <v>31.037500000000009</v>
      </c>
      <c r="I31" s="53">
        <v>26</v>
      </c>
      <c r="J31" s="31">
        <f t="shared" si="26"/>
        <v>0</v>
      </c>
      <c r="K31" s="31">
        <f t="shared" si="27"/>
        <v>0</v>
      </c>
      <c r="L31" s="31">
        <f t="shared" si="28"/>
        <v>0</v>
      </c>
      <c r="M31" s="31">
        <f t="shared" si="29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9"/>
        <v>0</v>
      </c>
      <c r="R31" s="31">
        <f t="shared" si="30"/>
        <v>0</v>
      </c>
      <c r="S31" s="31">
        <f t="shared" si="31"/>
        <v>0</v>
      </c>
      <c r="T31" s="31">
        <f t="shared" si="2"/>
        <v>0</v>
      </c>
      <c r="U31" s="31">
        <f t="shared" si="20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03">
        <f t="shared" ref="AC31:AC94" si="46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88">
        <f t="shared" si="42"/>
        <v>0</v>
      </c>
      <c r="AG31" s="188">
        <f t="shared" si="43"/>
        <v>0</v>
      </c>
      <c r="AH31" s="188">
        <f t="shared" si="44"/>
        <v>0</v>
      </c>
      <c r="AI31" s="193">
        <f t="shared" si="45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88">
        <f t="shared" si="15"/>
        <v>0</v>
      </c>
      <c r="AR31" s="188">
        <f t="shared" si="16"/>
        <v>0</v>
      </c>
      <c r="AS31" s="188">
        <f t="shared" si="17"/>
        <v>0</v>
      </c>
      <c r="AT31" s="188">
        <f t="shared" si="18"/>
        <v>0</v>
      </c>
      <c r="AU31" s="31"/>
      <c r="AV31" s="31"/>
      <c r="AW31" s="31"/>
      <c r="AX31" s="31"/>
      <c r="AY31" s="167">
        <f t="shared" si="39"/>
        <v>0</v>
      </c>
    </row>
    <row r="32" spans="2:51" x14ac:dyDescent="0.3">
      <c r="B32" s="38">
        <f t="shared" si="38"/>
        <v>50</v>
      </c>
      <c r="C32" s="155">
        <f t="shared" si="40"/>
        <v>51</v>
      </c>
      <c r="D32" s="136">
        <v>407.2</v>
      </c>
      <c r="E32" s="141">
        <f t="shared" si="36"/>
        <v>1.3</v>
      </c>
      <c r="F32" s="40">
        <f t="shared" si="37"/>
        <v>529.36</v>
      </c>
      <c r="G32" s="49">
        <f t="shared" si="41"/>
        <v>-41.600000000000023</v>
      </c>
      <c r="I32" s="53">
        <v>27</v>
      </c>
      <c r="J32" s="31">
        <f t="shared" si="26"/>
        <v>0</v>
      </c>
      <c r="K32" s="31">
        <f t="shared" si="27"/>
        <v>0</v>
      </c>
      <c r="L32" s="31">
        <f t="shared" si="28"/>
        <v>0</v>
      </c>
      <c r="M32" s="31">
        <f t="shared" si="29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9"/>
        <v>0</v>
      </c>
      <c r="R32" s="31">
        <f t="shared" si="30"/>
        <v>0</v>
      </c>
      <c r="S32" s="31">
        <f t="shared" si="31"/>
        <v>0</v>
      </c>
      <c r="T32" s="31">
        <f t="shared" si="2"/>
        <v>0</v>
      </c>
      <c r="U32" s="31">
        <f t="shared" si="20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03">
        <f t="shared" si="46"/>
        <v>0</v>
      </c>
      <c r="AD32" s="99">
        <f t="shared" si="8"/>
        <v>0</v>
      </c>
      <c r="AE32" s="99">
        <f t="shared" si="9"/>
        <v>0</v>
      </c>
      <c r="AF32" s="188">
        <f t="shared" si="42"/>
        <v>0</v>
      </c>
      <c r="AG32" s="188">
        <f t="shared" si="43"/>
        <v>0</v>
      </c>
      <c r="AH32" s="188">
        <f t="shared" si="44"/>
        <v>0</v>
      </c>
      <c r="AI32" s="193">
        <f t="shared" si="45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88">
        <f t="shared" si="15"/>
        <v>0</v>
      </c>
      <c r="AR32" s="188">
        <f t="shared" si="16"/>
        <v>0</v>
      </c>
      <c r="AS32" s="188">
        <f t="shared" si="17"/>
        <v>0</v>
      </c>
      <c r="AT32" s="188">
        <f t="shared" si="18"/>
        <v>0</v>
      </c>
      <c r="AU32" s="31"/>
      <c r="AV32" s="31"/>
      <c r="AW32" s="31"/>
      <c r="AX32" s="31"/>
      <c r="AY32" s="167">
        <f t="shared" si="39"/>
        <v>0</v>
      </c>
    </row>
    <row r="33" spans="2:51" x14ac:dyDescent="0.3">
      <c r="B33" s="38">
        <f t="shared" si="38"/>
        <v>51</v>
      </c>
      <c r="C33" s="155">
        <f t="shared" si="40"/>
        <v>55</v>
      </c>
      <c r="D33" s="136">
        <f>D34+34.2</f>
        <v>495.3</v>
      </c>
      <c r="E33" s="141">
        <f t="shared" si="36"/>
        <v>1.3</v>
      </c>
      <c r="F33" s="40">
        <f t="shared" si="37"/>
        <v>643.89</v>
      </c>
      <c r="G33" s="49">
        <f t="shared" si="41"/>
        <v>28.632499999999993</v>
      </c>
      <c r="I33" s="53">
        <v>28</v>
      </c>
      <c r="J33" s="31">
        <f t="shared" si="26"/>
        <v>0</v>
      </c>
      <c r="K33" s="31">
        <f t="shared" si="27"/>
        <v>0</v>
      </c>
      <c r="L33" s="31">
        <f t="shared" si="28"/>
        <v>0</v>
      </c>
      <c r="M33" s="31">
        <f t="shared" si="29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9"/>
        <v>0</v>
      </c>
      <c r="R33" s="31">
        <f t="shared" si="30"/>
        <v>0</v>
      </c>
      <c r="S33" s="31">
        <f t="shared" si="31"/>
        <v>0</v>
      </c>
      <c r="T33" s="31">
        <f t="shared" si="2"/>
        <v>0</v>
      </c>
      <c r="U33" s="31">
        <f t="shared" si="20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03">
        <f t="shared" si="46"/>
        <v>0</v>
      </c>
      <c r="AD33" s="99">
        <f t="shared" si="8"/>
        <v>0</v>
      </c>
      <c r="AE33" s="99">
        <f t="shared" si="9"/>
        <v>0</v>
      </c>
      <c r="AF33" s="188">
        <f t="shared" si="42"/>
        <v>0</v>
      </c>
      <c r="AG33" s="188">
        <f t="shared" si="43"/>
        <v>0</v>
      </c>
      <c r="AH33" s="188">
        <f t="shared" si="44"/>
        <v>0</v>
      </c>
      <c r="AI33" s="193">
        <f t="shared" si="45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88">
        <f t="shared" si="15"/>
        <v>0</v>
      </c>
      <c r="AR33" s="188">
        <f t="shared" si="16"/>
        <v>0</v>
      </c>
      <c r="AS33" s="188">
        <f t="shared" si="17"/>
        <v>0</v>
      </c>
      <c r="AT33" s="188">
        <f t="shared" si="18"/>
        <v>0</v>
      </c>
      <c r="AU33" s="31"/>
      <c r="AV33" s="31"/>
      <c r="AW33" s="31"/>
      <c r="AX33" s="31"/>
      <c r="AY33" s="167">
        <f t="shared" si="39"/>
        <v>0</v>
      </c>
    </row>
    <row r="34" spans="2:51" ht="15" thickBot="1" x14ac:dyDescent="0.35">
      <c r="B34" s="38">
        <f t="shared" si="38"/>
        <v>55</v>
      </c>
      <c r="C34" s="155">
        <f t="shared" si="40"/>
        <v>56</v>
      </c>
      <c r="D34" s="136">
        <v>461.1</v>
      </c>
      <c r="E34" s="141">
        <f t="shared" si="36"/>
        <v>1.3</v>
      </c>
      <c r="F34" s="40">
        <f t="shared" si="37"/>
        <v>599.43000000000006</v>
      </c>
      <c r="G34" s="49">
        <f t="shared" si="41"/>
        <v>-44.459999999999923</v>
      </c>
      <c r="I34" s="53">
        <v>29</v>
      </c>
      <c r="J34" s="31">
        <f t="shared" si="26"/>
        <v>0</v>
      </c>
      <c r="K34" s="31">
        <f t="shared" si="27"/>
        <v>0</v>
      </c>
      <c r="L34" s="31">
        <f t="shared" si="28"/>
        <v>0</v>
      </c>
      <c r="M34" s="31">
        <f t="shared" si="29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9"/>
        <v>0</v>
      </c>
      <c r="R34" s="31">
        <f t="shared" si="30"/>
        <v>0</v>
      </c>
      <c r="S34" s="31">
        <f t="shared" si="31"/>
        <v>0</v>
      </c>
      <c r="T34" s="31">
        <f t="shared" si="2"/>
        <v>0</v>
      </c>
      <c r="U34" s="31">
        <f t="shared" si="20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3">
        <f t="shared" si="6"/>
        <v>0</v>
      </c>
      <c r="AC34" s="203">
        <f t="shared" si="46"/>
        <v>0</v>
      </c>
      <c r="AD34" s="100">
        <f t="shared" si="8"/>
        <v>0</v>
      </c>
      <c r="AE34" s="100">
        <f t="shared" si="9"/>
        <v>0</v>
      </c>
      <c r="AF34" s="190">
        <f t="shared" si="42"/>
        <v>0</v>
      </c>
      <c r="AG34" s="190">
        <f t="shared" si="43"/>
        <v>0</v>
      </c>
      <c r="AH34" s="188">
        <f t="shared" si="44"/>
        <v>0</v>
      </c>
      <c r="AI34" s="193">
        <f t="shared" si="45"/>
        <v>0</v>
      </c>
      <c r="AK34" s="69">
        <v>29</v>
      </c>
      <c r="AL34" s="143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88">
        <f t="shared" si="15"/>
        <v>0</v>
      </c>
      <c r="AR34" s="188">
        <f t="shared" si="16"/>
        <v>0</v>
      </c>
      <c r="AS34" s="188">
        <f t="shared" si="17"/>
        <v>0</v>
      </c>
      <c r="AT34" s="188">
        <f t="shared" si="18"/>
        <v>0</v>
      </c>
      <c r="AU34" s="31"/>
      <c r="AV34" s="31"/>
      <c r="AW34" s="31"/>
      <c r="AX34" s="31"/>
      <c r="AY34" s="167">
        <f t="shared" si="39"/>
        <v>0</v>
      </c>
    </row>
    <row r="35" spans="2:51" ht="15" thickBot="1" x14ac:dyDescent="0.35">
      <c r="B35" s="38">
        <f t="shared" si="38"/>
        <v>56</v>
      </c>
      <c r="C35" s="155">
        <f t="shared" si="40"/>
        <v>60</v>
      </c>
      <c r="D35" s="136">
        <f>D36+31.6</f>
        <v>539</v>
      </c>
      <c r="E35" s="141">
        <f t="shared" si="36"/>
        <v>1.3</v>
      </c>
      <c r="F35" s="40">
        <f t="shared" si="37"/>
        <v>700.7</v>
      </c>
      <c r="G35" s="49">
        <f t="shared" si="41"/>
        <v>25.317499999999995</v>
      </c>
      <c r="I35" s="85">
        <v>30</v>
      </c>
      <c r="J35" s="163">
        <f>IF($I35&lt;=$F$10,IF(AND(D8=B100,F12=C194),($F$11*$F$13+J34*50%),$F$11*$F$13+J34),)</f>
        <v>0</v>
      </c>
      <c r="K35" s="51">
        <f t="shared" si="27"/>
        <v>0</v>
      </c>
      <c r="L35" s="51">
        <f t="shared" si="28"/>
        <v>0</v>
      </c>
      <c r="M35" s="51">
        <f t="shared" si="29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9"/>
        <v>0</v>
      </c>
      <c r="R35" s="52">
        <f t="shared" si="30"/>
        <v>0</v>
      </c>
      <c r="S35" s="51">
        <f t="shared" si="31"/>
        <v>0</v>
      </c>
      <c r="T35" s="52">
        <f t="shared" si="2"/>
        <v>0</v>
      </c>
      <c r="U35" s="52">
        <f t="shared" si="20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3">
        <f t="shared" si="6"/>
        <v>0</v>
      </c>
      <c r="AC35" s="203">
        <f t="shared" si="46"/>
        <v>0</v>
      </c>
      <c r="AD35" s="100">
        <f t="shared" si="8"/>
        <v>0</v>
      </c>
      <c r="AE35" s="100">
        <f t="shared" si="9"/>
        <v>0</v>
      </c>
      <c r="AF35" s="194">
        <f t="shared" si="42"/>
        <v>0</v>
      </c>
      <c r="AG35" s="189">
        <f t="shared" si="43"/>
        <v>0</v>
      </c>
      <c r="AH35" s="195">
        <f t="shared" si="44"/>
        <v>0</v>
      </c>
      <c r="AI35" s="196">
        <f t="shared" si="45"/>
        <v>0</v>
      </c>
      <c r="AK35" s="71">
        <v>30</v>
      </c>
      <c r="AL35" s="143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189">
        <f t="shared" si="15"/>
        <v>0</v>
      </c>
      <c r="AR35" s="189">
        <f t="shared" si="15"/>
        <v>0</v>
      </c>
      <c r="AS35" s="189">
        <f t="shared" si="15"/>
        <v>0</v>
      </c>
      <c r="AT35" s="189">
        <f t="shared" si="15"/>
        <v>0</v>
      </c>
      <c r="AU35" s="51"/>
      <c r="AV35" s="51"/>
      <c r="AW35" s="51"/>
      <c r="AX35" s="51"/>
      <c r="AY35" s="169">
        <f t="shared" si="39"/>
        <v>0</v>
      </c>
    </row>
    <row r="36" spans="2:51" x14ac:dyDescent="0.3">
      <c r="B36" s="38">
        <f t="shared" si="38"/>
        <v>60</v>
      </c>
      <c r="C36" s="155">
        <f t="shared" si="40"/>
        <v>61</v>
      </c>
      <c r="D36" s="136">
        <v>507.4</v>
      </c>
      <c r="E36" s="141">
        <f t="shared" si="36"/>
        <v>1.3</v>
      </c>
      <c r="F36" s="40">
        <f t="shared" si="37"/>
        <v>659.62</v>
      </c>
      <c r="G36" s="49">
        <f t="shared" si="41"/>
        <v>-41.080000000000041</v>
      </c>
      <c r="I36" s="53">
        <v>31</v>
      </c>
      <c r="J36" s="31">
        <f t="shared" si="26"/>
        <v>0</v>
      </c>
      <c r="K36" s="31">
        <f t="shared" si="27"/>
        <v>0</v>
      </c>
      <c r="L36" s="31">
        <f t="shared" si="28"/>
        <v>0</v>
      </c>
      <c r="M36" s="31">
        <f t="shared" si="29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9"/>
        <v>0</v>
      </c>
      <c r="R36" s="31">
        <f t="shared" si="30"/>
        <v>0</v>
      </c>
      <c r="S36" s="31">
        <f t="shared" si="31"/>
        <v>0</v>
      </c>
      <c r="T36" s="31">
        <f t="shared" si="2"/>
        <v>0</v>
      </c>
      <c r="U36" s="31">
        <f t="shared" si="20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03">
        <f t="shared" si="46"/>
        <v>0</v>
      </c>
      <c r="AD36" s="99">
        <f t="shared" si="8"/>
        <v>0</v>
      </c>
      <c r="AE36" s="99">
        <f t="shared" si="9"/>
        <v>0</v>
      </c>
      <c r="AF36" s="188">
        <f t="shared" si="42"/>
        <v>0</v>
      </c>
      <c r="AG36" s="188">
        <f t="shared" si="43"/>
        <v>0</v>
      </c>
      <c r="AH36" s="188">
        <f t="shared" si="44"/>
        <v>0</v>
      </c>
      <c r="AI36" s="193">
        <f t="shared" si="45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88">
        <f t="shared" ref="AQ36:AT99" si="47">IF($AK36&lt;=$F$18,$AL36*AM36,)</f>
        <v>0</v>
      </c>
      <c r="AR36" s="188">
        <f t="shared" si="47"/>
        <v>0</v>
      </c>
      <c r="AS36" s="188">
        <f t="shared" si="47"/>
        <v>0</v>
      </c>
      <c r="AT36" s="188">
        <f t="shared" si="47"/>
        <v>0</v>
      </c>
      <c r="AU36" s="31"/>
      <c r="AV36" s="31"/>
      <c r="AW36" s="31"/>
      <c r="AX36" s="31"/>
      <c r="AY36" s="74"/>
    </row>
    <row r="37" spans="2:51" x14ac:dyDescent="0.3">
      <c r="B37" s="38">
        <f t="shared" si="38"/>
        <v>61</v>
      </c>
      <c r="C37" s="155">
        <f t="shared" ref="C37:C48" si="48">C35+5</f>
        <v>65</v>
      </c>
      <c r="D37" s="136">
        <f>D38+29</f>
        <v>576</v>
      </c>
      <c r="E37" s="141">
        <f t="shared" si="36"/>
        <v>1.3</v>
      </c>
      <c r="F37" s="40">
        <f t="shared" si="37"/>
        <v>748.80000000000007</v>
      </c>
      <c r="G37" s="49">
        <f t="shared" si="41"/>
        <v>22.295000000000016</v>
      </c>
      <c r="I37" s="53">
        <v>32</v>
      </c>
      <c r="J37" s="31">
        <f t="shared" si="26"/>
        <v>0</v>
      </c>
      <c r="K37" s="31">
        <f t="shared" si="27"/>
        <v>0</v>
      </c>
      <c r="L37" s="31">
        <f t="shared" si="28"/>
        <v>0</v>
      </c>
      <c r="M37" s="31">
        <f t="shared" si="29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9"/>
        <v>0</v>
      </c>
      <c r="R37" s="31">
        <f t="shared" si="30"/>
        <v>0</v>
      </c>
      <c r="S37" s="31">
        <f t="shared" si="31"/>
        <v>0</v>
      </c>
      <c r="T37" s="31">
        <f t="shared" si="2"/>
        <v>0</v>
      </c>
      <c r="U37" s="31">
        <f t="shared" si="20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03">
        <f t="shared" si="46"/>
        <v>0</v>
      </c>
      <c r="AD37" s="99">
        <f t="shared" si="8"/>
        <v>0</v>
      </c>
      <c r="AE37" s="99">
        <f t="shared" si="9"/>
        <v>0</v>
      </c>
      <c r="AF37" s="188">
        <f t="shared" si="42"/>
        <v>0</v>
      </c>
      <c r="AG37" s="188">
        <f t="shared" si="43"/>
        <v>0</v>
      </c>
      <c r="AH37" s="188">
        <f t="shared" si="44"/>
        <v>0</v>
      </c>
      <c r="AI37" s="193">
        <f t="shared" si="45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88">
        <f t="shared" si="47"/>
        <v>0</v>
      </c>
      <c r="AR37" s="188">
        <f t="shared" si="47"/>
        <v>0</v>
      </c>
      <c r="AS37" s="188">
        <f t="shared" si="47"/>
        <v>0</v>
      </c>
      <c r="AT37" s="188">
        <f t="shared" si="47"/>
        <v>0</v>
      </c>
      <c r="AU37" s="31"/>
      <c r="AV37" s="31"/>
      <c r="AW37" s="31"/>
      <c r="AX37" s="31"/>
      <c r="AY37" s="74"/>
    </row>
    <row r="38" spans="2:51" x14ac:dyDescent="0.3">
      <c r="B38" s="38">
        <f t="shared" si="38"/>
        <v>65</v>
      </c>
      <c r="C38" s="155">
        <f t="shared" si="48"/>
        <v>66</v>
      </c>
      <c r="D38" s="136">
        <v>547</v>
      </c>
      <c r="E38" s="141">
        <f t="shared" si="36"/>
        <v>1.3</v>
      </c>
      <c r="F38" s="40">
        <f t="shared" si="37"/>
        <v>711.1</v>
      </c>
      <c r="G38" s="49">
        <f t="shared" si="41"/>
        <v>-37.700000000000045</v>
      </c>
      <c r="I38" s="53">
        <v>33</v>
      </c>
      <c r="J38" s="31">
        <f t="shared" si="26"/>
        <v>0</v>
      </c>
      <c r="K38" s="31">
        <f t="shared" si="27"/>
        <v>0</v>
      </c>
      <c r="L38" s="31">
        <f t="shared" si="28"/>
        <v>0</v>
      </c>
      <c r="M38" s="31">
        <f t="shared" si="29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9"/>
        <v>0</v>
      </c>
      <c r="R38" s="31">
        <f t="shared" si="30"/>
        <v>0</v>
      </c>
      <c r="S38" s="31">
        <f t="shared" si="31"/>
        <v>0</v>
      </c>
      <c r="T38" s="31">
        <f t="shared" si="2"/>
        <v>0</v>
      </c>
      <c r="U38" s="31">
        <f t="shared" si="20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03">
        <f t="shared" si="46"/>
        <v>0</v>
      </c>
      <c r="AD38" s="99">
        <f t="shared" si="8"/>
        <v>0</v>
      </c>
      <c r="AE38" s="99">
        <f t="shared" si="9"/>
        <v>0</v>
      </c>
      <c r="AF38" s="188">
        <f t="shared" si="42"/>
        <v>0</v>
      </c>
      <c r="AG38" s="188">
        <f t="shared" si="43"/>
        <v>0</v>
      </c>
      <c r="AH38" s="188">
        <f t="shared" si="44"/>
        <v>0</v>
      </c>
      <c r="AI38" s="193">
        <f t="shared" si="45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88">
        <f t="shared" si="47"/>
        <v>0</v>
      </c>
      <c r="AR38" s="188">
        <f t="shared" si="47"/>
        <v>0</v>
      </c>
      <c r="AS38" s="188">
        <f t="shared" si="47"/>
        <v>0</v>
      </c>
      <c r="AT38" s="188">
        <f t="shared" si="47"/>
        <v>0</v>
      </c>
      <c r="AU38" s="31"/>
      <c r="AV38" s="31"/>
      <c r="AW38" s="31"/>
      <c r="AX38" s="31"/>
      <c r="AY38" s="74"/>
    </row>
    <row r="39" spans="2:51" x14ac:dyDescent="0.3">
      <c r="B39" s="38">
        <f t="shared" si="38"/>
        <v>66</v>
      </c>
      <c r="C39" s="155">
        <f t="shared" si="48"/>
        <v>70</v>
      </c>
      <c r="D39" s="136">
        <f>D40+25.6</f>
        <v>606.6</v>
      </c>
      <c r="E39" s="141">
        <f t="shared" si="36"/>
        <v>1.3</v>
      </c>
      <c r="F39" s="40">
        <f t="shared" si="37"/>
        <v>788.58</v>
      </c>
      <c r="G39" s="49">
        <f t="shared" si="41"/>
        <v>19.370000000000005</v>
      </c>
      <c r="I39" s="53">
        <v>34</v>
      </c>
      <c r="J39" s="31">
        <f t="shared" si="26"/>
        <v>0</v>
      </c>
      <c r="K39" s="31">
        <f t="shared" si="27"/>
        <v>0</v>
      </c>
      <c r="L39" s="31">
        <f t="shared" si="28"/>
        <v>0</v>
      </c>
      <c r="M39" s="31">
        <f t="shared" si="29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9"/>
        <v>0</v>
      </c>
      <c r="R39" s="31">
        <f t="shared" si="30"/>
        <v>0</v>
      </c>
      <c r="S39" s="31">
        <f t="shared" si="31"/>
        <v>0</v>
      </c>
      <c r="T39" s="31">
        <f t="shared" si="2"/>
        <v>0</v>
      </c>
      <c r="U39" s="31">
        <f t="shared" si="20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03">
        <f t="shared" si="46"/>
        <v>0</v>
      </c>
      <c r="AD39" s="99">
        <f t="shared" si="8"/>
        <v>0</v>
      </c>
      <c r="AE39" s="99">
        <f t="shared" si="9"/>
        <v>0</v>
      </c>
      <c r="AF39" s="188">
        <f t="shared" si="42"/>
        <v>0</v>
      </c>
      <c r="AG39" s="188">
        <f t="shared" si="43"/>
        <v>0</v>
      </c>
      <c r="AH39" s="188">
        <f t="shared" si="44"/>
        <v>0</v>
      </c>
      <c r="AI39" s="193">
        <f t="shared" si="45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88">
        <f t="shared" si="47"/>
        <v>0</v>
      </c>
      <c r="AR39" s="188">
        <f t="shared" si="47"/>
        <v>0</v>
      </c>
      <c r="AS39" s="188">
        <f t="shared" si="47"/>
        <v>0</v>
      </c>
      <c r="AT39" s="188">
        <f t="shared" si="47"/>
        <v>0</v>
      </c>
      <c r="AU39" s="31"/>
      <c r="AV39" s="31"/>
      <c r="AW39" s="31"/>
      <c r="AX39" s="31"/>
      <c r="AY39" s="74"/>
    </row>
    <row r="40" spans="2:51" x14ac:dyDescent="0.3">
      <c r="B40" s="38">
        <f t="shared" si="38"/>
        <v>70</v>
      </c>
      <c r="C40" s="155">
        <f t="shared" si="48"/>
        <v>71</v>
      </c>
      <c r="D40" s="136">
        <v>581</v>
      </c>
      <c r="E40" s="141">
        <f t="shared" si="36"/>
        <v>1.3</v>
      </c>
      <c r="F40" s="40">
        <f t="shared" si="37"/>
        <v>755.30000000000007</v>
      </c>
      <c r="G40" s="49">
        <f t="shared" si="41"/>
        <v>-33.279999999999973</v>
      </c>
      <c r="I40" s="53">
        <v>35</v>
      </c>
      <c r="J40" s="31">
        <f t="shared" si="26"/>
        <v>0</v>
      </c>
      <c r="K40" s="31">
        <f t="shared" si="27"/>
        <v>0</v>
      </c>
      <c r="L40" s="31">
        <f t="shared" si="28"/>
        <v>0</v>
      </c>
      <c r="M40" s="31">
        <f t="shared" si="29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9"/>
        <v>0</v>
      </c>
      <c r="R40" s="31">
        <f t="shared" si="30"/>
        <v>0</v>
      </c>
      <c r="S40" s="31">
        <f t="shared" si="31"/>
        <v>0</v>
      </c>
      <c r="T40" s="31">
        <f t="shared" si="2"/>
        <v>0</v>
      </c>
      <c r="U40" s="31">
        <f t="shared" si="20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03">
        <f t="shared" si="46"/>
        <v>0</v>
      </c>
      <c r="AD40" s="99">
        <f t="shared" si="8"/>
        <v>0</v>
      </c>
      <c r="AE40" s="99">
        <f t="shared" si="9"/>
        <v>0</v>
      </c>
      <c r="AF40" s="188">
        <f t="shared" si="42"/>
        <v>0</v>
      </c>
      <c r="AG40" s="188">
        <f t="shared" si="43"/>
        <v>0</v>
      </c>
      <c r="AH40" s="188">
        <f t="shared" si="44"/>
        <v>0</v>
      </c>
      <c r="AI40" s="193">
        <f t="shared" si="45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88">
        <f t="shared" si="47"/>
        <v>0</v>
      </c>
      <c r="AR40" s="188">
        <f t="shared" si="47"/>
        <v>0</v>
      </c>
      <c r="AS40" s="188">
        <f t="shared" si="47"/>
        <v>0</v>
      </c>
      <c r="AT40" s="188">
        <f t="shared" si="47"/>
        <v>0</v>
      </c>
      <c r="AU40" s="31"/>
      <c r="AV40" s="31"/>
      <c r="AW40" s="31"/>
      <c r="AX40" s="31"/>
      <c r="AY40" s="74"/>
    </row>
    <row r="41" spans="2:51" x14ac:dyDescent="0.3">
      <c r="B41" s="38">
        <f t="shared" ref="B41:B46" si="49">C40</f>
        <v>71</v>
      </c>
      <c r="C41" s="155">
        <f t="shared" si="48"/>
        <v>75</v>
      </c>
      <c r="D41" s="136">
        <f>D42+23.5</f>
        <v>632.5</v>
      </c>
      <c r="E41" s="141">
        <f t="shared" si="36"/>
        <v>1.3</v>
      </c>
      <c r="F41" s="40">
        <f t="shared" ref="F41:F46" si="50">D41*E41</f>
        <v>822.25</v>
      </c>
      <c r="G41" s="49">
        <f t="shared" ref="G41:G46" si="51">(F41-F40)/(C41-B41)</f>
        <v>16.737499999999983</v>
      </c>
      <c r="I41" s="53">
        <v>36</v>
      </c>
      <c r="J41" s="31">
        <f t="shared" si="26"/>
        <v>0</v>
      </c>
      <c r="K41" s="31">
        <f t="shared" si="27"/>
        <v>0</v>
      </c>
      <c r="L41" s="31">
        <f t="shared" si="28"/>
        <v>0</v>
      </c>
      <c r="M41" s="31">
        <f t="shared" si="29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9"/>
        <v>0</v>
      </c>
      <c r="R41" s="31">
        <f t="shared" si="30"/>
        <v>0</v>
      </c>
      <c r="S41" s="31">
        <f t="shared" si="31"/>
        <v>0</v>
      </c>
      <c r="T41" s="31">
        <f t="shared" si="2"/>
        <v>0</v>
      </c>
      <c r="U41" s="31">
        <f t="shared" si="20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03">
        <f t="shared" si="46"/>
        <v>0</v>
      </c>
      <c r="AD41" s="99">
        <f t="shared" si="8"/>
        <v>0</v>
      </c>
      <c r="AE41" s="99">
        <f t="shared" si="9"/>
        <v>0</v>
      </c>
      <c r="AF41" s="188">
        <f t="shared" si="42"/>
        <v>0</v>
      </c>
      <c r="AG41" s="188">
        <f t="shared" si="43"/>
        <v>0</v>
      </c>
      <c r="AH41" s="188">
        <f t="shared" si="44"/>
        <v>0</v>
      </c>
      <c r="AI41" s="193">
        <f t="shared" si="45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88">
        <f t="shared" si="47"/>
        <v>0</v>
      </c>
      <c r="AR41" s="188">
        <f t="shared" si="47"/>
        <v>0</v>
      </c>
      <c r="AS41" s="188">
        <f t="shared" si="47"/>
        <v>0</v>
      </c>
      <c r="AT41" s="188">
        <f t="shared" si="47"/>
        <v>0</v>
      </c>
      <c r="AU41" s="31"/>
      <c r="AV41" s="31"/>
      <c r="AW41" s="31"/>
      <c r="AX41" s="31"/>
      <c r="AY41" s="74"/>
    </row>
    <row r="42" spans="2:51" x14ac:dyDescent="0.3">
      <c r="B42" s="38">
        <f t="shared" si="49"/>
        <v>75</v>
      </c>
      <c r="C42" s="155">
        <f t="shared" si="48"/>
        <v>76</v>
      </c>
      <c r="D42" s="136">
        <v>609</v>
      </c>
      <c r="E42" s="141">
        <f t="shared" si="36"/>
        <v>1.3</v>
      </c>
      <c r="F42" s="40">
        <f t="shared" si="50"/>
        <v>791.7</v>
      </c>
      <c r="G42" s="49">
        <f t="shared" si="51"/>
        <v>-30.549999999999955</v>
      </c>
      <c r="I42" s="53">
        <v>37</v>
      </c>
      <c r="J42" s="31">
        <f t="shared" si="26"/>
        <v>0</v>
      </c>
      <c r="K42" s="31">
        <f t="shared" si="27"/>
        <v>0</v>
      </c>
      <c r="L42" s="31">
        <f t="shared" si="28"/>
        <v>0</v>
      </c>
      <c r="M42" s="31">
        <f t="shared" si="29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9"/>
        <v>0</v>
      </c>
      <c r="R42" s="31">
        <f t="shared" si="30"/>
        <v>0</v>
      </c>
      <c r="S42" s="31">
        <f t="shared" si="31"/>
        <v>0</v>
      </c>
      <c r="T42" s="31">
        <f t="shared" si="2"/>
        <v>0</v>
      </c>
      <c r="U42" s="31">
        <f t="shared" si="20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03">
        <f t="shared" si="46"/>
        <v>0</v>
      </c>
      <c r="AD42" s="99">
        <f t="shared" si="8"/>
        <v>0</v>
      </c>
      <c r="AE42" s="99">
        <f t="shared" si="9"/>
        <v>0</v>
      </c>
      <c r="AF42" s="188">
        <f t="shared" si="42"/>
        <v>0</v>
      </c>
      <c r="AG42" s="188">
        <f t="shared" si="43"/>
        <v>0</v>
      </c>
      <c r="AH42" s="188">
        <f t="shared" si="44"/>
        <v>0</v>
      </c>
      <c r="AI42" s="193">
        <f t="shared" si="45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88">
        <f t="shared" si="47"/>
        <v>0</v>
      </c>
      <c r="AR42" s="188">
        <f t="shared" si="47"/>
        <v>0</v>
      </c>
      <c r="AS42" s="188">
        <f t="shared" si="47"/>
        <v>0</v>
      </c>
      <c r="AT42" s="188">
        <f t="shared" si="47"/>
        <v>0</v>
      </c>
      <c r="AU42" s="31"/>
      <c r="AV42" s="31"/>
      <c r="AW42" s="31"/>
      <c r="AX42" s="31"/>
      <c r="AY42" s="74"/>
    </row>
    <row r="43" spans="2:51" x14ac:dyDescent="0.3">
      <c r="B43" s="38">
        <f t="shared" si="49"/>
        <v>76</v>
      </c>
      <c r="C43" s="155">
        <f t="shared" si="48"/>
        <v>80</v>
      </c>
      <c r="D43" s="136">
        <f>D44+20.5</f>
        <v>653.9</v>
      </c>
      <c r="E43" s="141">
        <f t="shared" si="36"/>
        <v>1.3</v>
      </c>
      <c r="F43" s="40">
        <f t="shared" si="50"/>
        <v>850.07</v>
      </c>
      <c r="G43" s="49">
        <f t="shared" si="51"/>
        <v>14.592500000000001</v>
      </c>
      <c r="I43" s="53">
        <v>38</v>
      </c>
      <c r="J43" s="31">
        <f t="shared" si="26"/>
        <v>0</v>
      </c>
      <c r="K43" s="31">
        <f t="shared" si="27"/>
        <v>0</v>
      </c>
      <c r="L43" s="31">
        <f t="shared" si="28"/>
        <v>0</v>
      </c>
      <c r="M43" s="31">
        <f t="shared" si="29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9"/>
        <v>0</v>
      </c>
      <c r="R43" s="31">
        <f t="shared" si="30"/>
        <v>0</v>
      </c>
      <c r="S43" s="31">
        <f t="shared" si="31"/>
        <v>0</v>
      </c>
      <c r="T43" s="31">
        <f t="shared" si="2"/>
        <v>0</v>
      </c>
      <c r="U43" s="31">
        <f t="shared" si="20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03">
        <f t="shared" si="46"/>
        <v>0</v>
      </c>
      <c r="AD43" s="99">
        <f t="shared" si="8"/>
        <v>0</v>
      </c>
      <c r="AE43" s="99">
        <f t="shared" si="9"/>
        <v>0</v>
      </c>
      <c r="AF43" s="188">
        <f t="shared" si="42"/>
        <v>0</v>
      </c>
      <c r="AG43" s="188">
        <f t="shared" si="43"/>
        <v>0</v>
      </c>
      <c r="AH43" s="188">
        <f t="shared" si="44"/>
        <v>0</v>
      </c>
      <c r="AI43" s="193">
        <f t="shared" si="45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88">
        <f t="shared" si="47"/>
        <v>0</v>
      </c>
      <c r="AR43" s="188">
        <f t="shared" si="47"/>
        <v>0</v>
      </c>
      <c r="AS43" s="188">
        <f t="shared" si="47"/>
        <v>0</v>
      </c>
      <c r="AT43" s="188">
        <f t="shared" si="47"/>
        <v>0</v>
      </c>
      <c r="AU43" s="31"/>
      <c r="AV43" s="31"/>
      <c r="AW43" s="31"/>
      <c r="AX43" s="31"/>
      <c r="AY43" s="74"/>
    </row>
    <row r="44" spans="2:51" x14ac:dyDescent="0.3">
      <c r="B44" s="38">
        <f t="shared" si="49"/>
        <v>80</v>
      </c>
      <c r="C44" s="155">
        <f t="shared" si="48"/>
        <v>81</v>
      </c>
      <c r="D44" s="136">
        <v>633.4</v>
      </c>
      <c r="E44" s="141">
        <f t="shared" si="36"/>
        <v>1.3</v>
      </c>
      <c r="F44" s="40">
        <f t="shared" si="50"/>
        <v>823.42</v>
      </c>
      <c r="G44" s="49">
        <f t="shared" si="51"/>
        <v>-26.650000000000091</v>
      </c>
      <c r="I44" s="53">
        <v>39</v>
      </c>
      <c r="J44" s="31">
        <f t="shared" si="26"/>
        <v>0</v>
      </c>
      <c r="K44" s="31">
        <f t="shared" si="27"/>
        <v>0</v>
      </c>
      <c r="L44" s="31">
        <f t="shared" si="28"/>
        <v>0</v>
      </c>
      <c r="M44" s="31">
        <f t="shared" si="29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9"/>
        <v>0</v>
      </c>
      <c r="R44" s="31">
        <f t="shared" si="30"/>
        <v>0</v>
      </c>
      <c r="S44" s="31">
        <f t="shared" si="31"/>
        <v>0</v>
      </c>
      <c r="T44" s="31">
        <f t="shared" si="2"/>
        <v>0</v>
      </c>
      <c r="U44" s="31">
        <f t="shared" si="20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03">
        <f t="shared" si="46"/>
        <v>0</v>
      </c>
      <c r="AD44" s="99">
        <f t="shared" si="8"/>
        <v>0</v>
      </c>
      <c r="AE44" s="99">
        <f t="shared" si="9"/>
        <v>0</v>
      </c>
      <c r="AF44" s="188">
        <f t="shared" si="42"/>
        <v>0</v>
      </c>
      <c r="AG44" s="188">
        <f t="shared" si="43"/>
        <v>0</v>
      </c>
      <c r="AH44" s="188">
        <f t="shared" si="44"/>
        <v>0</v>
      </c>
      <c r="AI44" s="193">
        <f t="shared" si="45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88">
        <f t="shared" si="47"/>
        <v>0</v>
      </c>
      <c r="AR44" s="188">
        <f t="shared" si="47"/>
        <v>0</v>
      </c>
      <c r="AS44" s="188">
        <f t="shared" si="47"/>
        <v>0</v>
      </c>
      <c r="AT44" s="188">
        <f t="shared" si="47"/>
        <v>0</v>
      </c>
      <c r="AU44" s="31"/>
      <c r="AV44" s="31"/>
      <c r="AW44" s="31"/>
      <c r="AX44" s="31"/>
      <c r="AY44" s="74"/>
    </row>
    <row r="45" spans="2:51" x14ac:dyDescent="0.3">
      <c r="B45" s="38">
        <f t="shared" si="49"/>
        <v>81</v>
      </c>
      <c r="C45" s="155">
        <f t="shared" si="48"/>
        <v>85</v>
      </c>
      <c r="D45" s="136">
        <f>D46+17.9</f>
        <v>672.6</v>
      </c>
      <c r="E45" s="141">
        <f t="shared" si="36"/>
        <v>1.3</v>
      </c>
      <c r="F45" s="40">
        <f t="shared" si="50"/>
        <v>874.38000000000011</v>
      </c>
      <c r="G45" s="49">
        <f t="shared" si="51"/>
        <v>12.740000000000038</v>
      </c>
      <c r="I45" s="53">
        <v>40</v>
      </c>
      <c r="J45" s="31">
        <f t="shared" si="26"/>
        <v>0</v>
      </c>
      <c r="K45" s="31">
        <f t="shared" si="27"/>
        <v>0</v>
      </c>
      <c r="L45" s="31">
        <f t="shared" si="28"/>
        <v>0</v>
      </c>
      <c r="M45" s="31">
        <f t="shared" si="29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9"/>
        <v>0</v>
      </c>
      <c r="R45" s="31">
        <f t="shared" si="30"/>
        <v>0</v>
      </c>
      <c r="S45" s="31">
        <f t="shared" si="31"/>
        <v>0</v>
      </c>
      <c r="T45" s="31">
        <f t="shared" si="2"/>
        <v>0</v>
      </c>
      <c r="U45" s="31">
        <f t="shared" si="20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03">
        <f t="shared" si="46"/>
        <v>0</v>
      </c>
      <c r="AD45" s="99">
        <f t="shared" si="8"/>
        <v>0</v>
      </c>
      <c r="AE45" s="99">
        <f t="shared" si="9"/>
        <v>0</v>
      </c>
      <c r="AF45" s="188">
        <f t="shared" si="42"/>
        <v>0</v>
      </c>
      <c r="AG45" s="188">
        <f t="shared" si="43"/>
        <v>0</v>
      </c>
      <c r="AH45" s="188">
        <f t="shared" si="44"/>
        <v>0</v>
      </c>
      <c r="AI45" s="193">
        <f t="shared" si="45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88">
        <f t="shared" si="47"/>
        <v>0</v>
      </c>
      <c r="AR45" s="188">
        <f t="shared" si="47"/>
        <v>0</v>
      </c>
      <c r="AS45" s="188">
        <f t="shared" si="47"/>
        <v>0</v>
      </c>
      <c r="AT45" s="188">
        <f t="shared" si="47"/>
        <v>0</v>
      </c>
      <c r="AU45" s="31"/>
      <c r="AV45" s="31"/>
      <c r="AW45" s="31"/>
      <c r="AX45" s="31"/>
      <c r="AY45" s="74"/>
    </row>
    <row r="46" spans="2:51" x14ac:dyDescent="0.3">
      <c r="B46" s="38">
        <f t="shared" si="49"/>
        <v>85</v>
      </c>
      <c r="C46" s="155">
        <f t="shared" si="48"/>
        <v>86</v>
      </c>
      <c r="D46" s="136">
        <v>654.70000000000005</v>
      </c>
      <c r="E46" s="141">
        <f t="shared" si="36"/>
        <v>1.3</v>
      </c>
      <c r="F46" s="40">
        <f t="shared" si="50"/>
        <v>851.11000000000013</v>
      </c>
      <c r="G46" s="49">
        <f t="shared" si="51"/>
        <v>-23.269999999999982</v>
      </c>
      <c r="I46" s="53">
        <v>41</v>
      </c>
      <c r="J46" s="31">
        <f t="shared" si="26"/>
        <v>0</v>
      </c>
      <c r="K46" s="31">
        <f t="shared" si="27"/>
        <v>0</v>
      </c>
      <c r="L46" s="31">
        <f t="shared" si="28"/>
        <v>0</v>
      </c>
      <c r="M46" s="31">
        <f t="shared" si="29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9"/>
        <v>0</v>
      </c>
      <c r="R46" s="31">
        <f t="shared" si="30"/>
        <v>0</v>
      </c>
      <c r="S46" s="31">
        <f t="shared" si="31"/>
        <v>0</v>
      </c>
      <c r="T46" s="31">
        <f t="shared" si="2"/>
        <v>0</v>
      </c>
      <c r="U46" s="31">
        <f t="shared" si="20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03">
        <f t="shared" si="46"/>
        <v>0</v>
      </c>
      <c r="AD46" s="99">
        <f t="shared" si="8"/>
        <v>0</v>
      </c>
      <c r="AE46" s="99">
        <f t="shared" si="9"/>
        <v>0</v>
      </c>
      <c r="AF46" s="188">
        <f t="shared" si="42"/>
        <v>0</v>
      </c>
      <c r="AG46" s="188">
        <f t="shared" si="43"/>
        <v>0</v>
      </c>
      <c r="AH46" s="188">
        <f t="shared" si="44"/>
        <v>0</v>
      </c>
      <c r="AI46" s="193">
        <f t="shared" si="45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88">
        <f t="shared" si="47"/>
        <v>0</v>
      </c>
      <c r="AR46" s="188">
        <f t="shared" si="47"/>
        <v>0</v>
      </c>
      <c r="AS46" s="188">
        <f t="shared" si="47"/>
        <v>0</v>
      </c>
      <c r="AT46" s="188">
        <f t="shared" si="47"/>
        <v>0</v>
      </c>
      <c r="AU46" s="31"/>
      <c r="AV46" s="31"/>
      <c r="AW46" s="31"/>
      <c r="AX46" s="31"/>
      <c r="AY46" s="74"/>
    </row>
    <row r="47" spans="2:51" x14ac:dyDescent="0.3">
      <c r="B47" s="38">
        <f t="shared" ref="B47" si="52">C46</f>
        <v>86</v>
      </c>
      <c r="C47" s="155">
        <f t="shared" si="48"/>
        <v>90</v>
      </c>
      <c r="D47" s="136">
        <f>D48+17.7</f>
        <v>687.2</v>
      </c>
      <c r="E47" s="141">
        <f t="shared" si="36"/>
        <v>1.3</v>
      </c>
      <c r="F47" s="40">
        <f t="shared" ref="F47" si="53">D47*E47</f>
        <v>893.36000000000013</v>
      </c>
      <c r="G47" s="49">
        <f t="shared" ref="G47" si="54">(F47-F46)/(C47-B47)</f>
        <v>10.5625</v>
      </c>
      <c r="I47" s="53">
        <v>42</v>
      </c>
      <c r="J47" s="31">
        <f t="shared" si="26"/>
        <v>0</v>
      </c>
      <c r="K47" s="31">
        <f t="shared" si="27"/>
        <v>0</v>
      </c>
      <c r="L47" s="31">
        <f t="shared" si="28"/>
        <v>0</v>
      </c>
      <c r="M47" s="31">
        <f t="shared" si="29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9"/>
        <v>0</v>
      </c>
      <c r="R47" s="31">
        <f t="shared" si="30"/>
        <v>0</v>
      </c>
      <c r="S47" s="31">
        <f t="shared" si="31"/>
        <v>0</v>
      </c>
      <c r="T47" s="31">
        <f t="shared" si="2"/>
        <v>0</v>
      </c>
      <c r="U47" s="31">
        <f t="shared" si="20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03">
        <f t="shared" si="46"/>
        <v>0</v>
      </c>
      <c r="AD47" s="99">
        <f t="shared" si="8"/>
        <v>0</v>
      </c>
      <c r="AE47" s="99">
        <f t="shared" si="9"/>
        <v>0</v>
      </c>
      <c r="AF47" s="188">
        <f t="shared" si="42"/>
        <v>0</v>
      </c>
      <c r="AG47" s="188">
        <f t="shared" si="43"/>
        <v>0</v>
      </c>
      <c r="AH47" s="188">
        <f t="shared" si="44"/>
        <v>0</v>
      </c>
      <c r="AI47" s="193">
        <f t="shared" si="45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88">
        <f t="shared" si="47"/>
        <v>0</v>
      </c>
      <c r="AR47" s="188">
        <f t="shared" si="47"/>
        <v>0</v>
      </c>
      <c r="AS47" s="188">
        <f t="shared" si="47"/>
        <v>0</v>
      </c>
      <c r="AT47" s="188">
        <f t="shared" si="47"/>
        <v>0</v>
      </c>
      <c r="AU47" s="31"/>
      <c r="AV47" s="31"/>
      <c r="AW47" s="31"/>
      <c r="AX47" s="31"/>
      <c r="AY47" s="74"/>
    </row>
    <row r="48" spans="2:51" x14ac:dyDescent="0.3">
      <c r="B48" s="38">
        <f t="shared" ref="B48" si="55">C47</f>
        <v>90</v>
      </c>
      <c r="C48" s="155">
        <f t="shared" si="48"/>
        <v>91</v>
      </c>
      <c r="D48" s="136">
        <v>669.5</v>
      </c>
      <c r="E48" s="141">
        <f t="shared" si="36"/>
        <v>1.3</v>
      </c>
      <c r="F48" s="40">
        <f t="shared" ref="F48" si="56">D48*E48</f>
        <v>870.35</v>
      </c>
      <c r="G48" s="49">
        <f t="shared" ref="G48" si="57">(F48-F47)/(C48-B48)</f>
        <v>-23.010000000000105</v>
      </c>
      <c r="I48" s="53">
        <v>43</v>
      </c>
      <c r="J48" s="31">
        <f t="shared" si="26"/>
        <v>0</v>
      </c>
      <c r="K48" s="31">
        <f t="shared" si="27"/>
        <v>0</v>
      </c>
      <c r="L48" s="31">
        <f t="shared" si="28"/>
        <v>0</v>
      </c>
      <c r="M48" s="31">
        <f t="shared" si="29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9"/>
        <v>0</v>
      </c>
      <c r="R48" s="31">
        <f t="shared" si="30"/>
        <v>0</v>
      </c>
      <c r="S48" s="31">
        <f t="shared" si="31"/>
        <v>0</v>
      </c>
      <c r="T48" s="31">
        <f t="shared" si="2"/>
        <v>0</v>
      </c>
      <c r="U48" s="31">
        <f t="shared" si="20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03">
        <f t="shared" si="46"/>
        <v>0</v>
      </c>
      <c r="AD48" s="99">
        <f t="shared" si="8"/>
        <v>0</v>
      </c>
      <c r="AE48" s="99">
        <f t="shared" si="9"/>
        <v>0</v>
      </c>
      <c r="AF48" s="188">
        <f t="shared" si="42"/>
        <v>0</v>
      </c>
      <c r="AG48" s="188">
        <f t="shared" si="43"/>
        <v>0</v>
      </c>
      <c r="AH48" s="188">
        <f t="shared" si="44"/>
        <v>0</v>
      </c>
      <c r="AI48" s="193">
        <f t="shared" si="45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88">
        <f t="shared" si="47"/>
        <v>0</v>
      </c>
      <c r="AR48" s="188">
        <f t="shared" si="47"/>
        <v>0</v>
      </c>
      <c r="AS48" s="188">
        <f t="shared" si="47"/>
        <v>0</v>
      </c>
      <c r="AT48" s="188">
        <f t="shared" si="47"/>
        <v>0</v>
      </c>
      <c r="AU48" s="31"/>
      <c r="AV48" s="31"/>
      <c r="AW48" s="31"/>
      <c r="AX48" s="31"/>
      <c r="AY48" s="74"/>
    </row>
    <row r="49" spans="2:51" x14ac:dyDescent="0.3">
      <c r="B49" s="38"/>
      <c r="C49" s="155"/>
      <c r="D49" s="136"/>
      <c r="E49" s="141"/>
      <c r="F49" s="40"/>
      <c r="G49" s="49"/>
      <c r="I49" s="53">
        <v>44</v>
      </c>
      <c r="J49" s="31">
        <f t="shared" si="26"/>
        <v>0</v>
      </c>
      <c r="K49" s="31">
        <f t="shared" si="27"/>
        <v>0</v>
      </c>
      <c r="L49" s="31">
        <f t="shared" si="28"/>
        <v>0</v>
      </c>
      <c r="M49" s="31">
        <f t="shared" si="29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9"/>
        <v>0</v>
      </c>
      <c r="R49" s="31">
        <f t="shared" si="30"/>
        <v>0</v>
      </c>
      <c r="S49" s="31">
        <f t="shared" si="31"/>
        <v>0</v>
      </c>
      <c r="T49" s="31">
        <f t="shared" si="2"/>
        <v>0</v>
      </c>
      <c r="U49" s="31">
        <f t="shared" si="20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03">
        <f t="shared" si="46"/>
        <v>0</v>
      </c>
      <c r="AD49" s="99">
        <f t="shared" si="8"/>
        <v>0</v>
      </c>
      <c r="AE49" s="99">
        <f t="shared" si="9"/>
        <v>0</v>
      </c>
      <c r="AF49" s="188">
        <f t="shared" si="42"/>
        <v>0</v>
      </c>
      <c r="AG49" s="188">
        <f t="shared" si="43"/>
        <v>0</v>
      </c>
      <c r="AH49" s="188">
        <f t="shared" si="44"/>
        <v>0</v>
      </c>
      <c r="AI49" s="193">
        <f t="shared" si="45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88">
        <f t="shared" si="47"/>
        <v>0</v>
      </c>
      <c r="AR49" s="188">
        <f t="shared" si="47"/>
        <v>0</v>
      </c>
      <c r="AS49" s="188">
        <f t="shared" si="47"/>
        <v>0</v>
      </c>
      <c r="AT49" s="188">
        <f t="shared" si="47"/>
        <v>0</v>
      </c>
      <c r="AU49" s="31"/>
      <c r="AV49" s="31"/>
      <c r="AW49" s="31"/>
      <c r="AX49" s="31"/>
      <c r="AY49" s="74"/>
    </row>
    <row r="50" spans="2:51" x14ac:dyDescent="0.3">
      <c r="B50" s="38"/>
      <c r="C50" s="155"/>
      <c r="D50" s="136"/>
      <c r="E50" s="141"/>
      <c r="F50" s="40"/>
      <c r="G50" s="49"/>
      <c r="I50" s="53">
        <v>45</v>
      </c>
      <c r="J50" s="31">
        <f t="shared" si="26"/>
        <v>0</v>
      </c>
      <c r="K50" s="31">
        <f t="shared" si="27"/>
        <v>0</v>
      </c>
      <c r="L50" s="31">
        <f t="shared" si="28"/>
        <v>0</v>
      </c>
      <c r="M50" s="31">
        <f t="shared" si="29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9"/>
        <v>0</v>
      </c>
      <c r="R50" s="31">
        <f t="shared" si="30"/>
        <v>0</v>
      </c>
      <c r="S50" s="31">
        <f t="shared" si="31"/>
        <v>0</v>
      </c>
      <c r="T50" s="31">
        <f t="shared" si="2"/>
        <v>0</v>
      </c>
      <c r="U50" s="31">
        <f t="shared" si="20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03">
        <f t="shared" si="46"/>
        <v>0</v>
      </c>
      <c r="AD50" s="99">
        <f t="shared" si="8"/>
        <v>0</v>
      </c>
      <c r="AE50" s="99">
        <f t="shared" si="9"/>
        <v>0</v>
      </c>
      <c r="AF50" s="188">
        <f t="shared" si="42"/>
        <v>0</v>
      </c>
      <c r="AG50" s="188">
        <f t="shared" si="43"/>
        <v>0</v>
      </c>
      <c r="AH50" s="188">
        <f t="shared" si="44"/>
        <v>0</v>
      </c>
      <c r="AI50" s="193">
        <f t="shared" si="45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88">
        <f t="shared" si="47"/>
        <v>0</v>
      </c>
      <c r="AR50" s="188">
        <f t="shared" si="47"/>
        <v>0</v>
      </c>
      <c r="AS50" s="188">
        <f t="shared" si="47"/>
        <v>0</v>
      </c>
      <c r="AT50" s="188">
        <f t="shared" si="47"/>
        <v>0</v>
      </c>
      <c r="AU50" s="31"/>
      <c r="AV50" s="31"/>
      <c r="AW50" s="31"/>
      <c r="AX50" s="31"/>
      <c r="AY50" s="74"/>
    </row>
    <row r="51" spans="2:51" x14ac:dyDescent="0.3">
      <c r="B51" s="38"/>
      <c r="C51" s="155"/>
      <c r="D51" s="136"/>
      <c r="E51" s="141"/>
      <c r="F51" s="40"/>
      <c r="G51" s="49"/>
      <c r="I51" s="53">
        <v>46</v>
      </c>
      <c r="J51" s="31">
        <f t="shared" si="26"/>
        <v>0</v>
      </c>
      <c r="K51" s="31">
        <f t="shared" si="27"/>
        <v>0</v>
      </c>
      <c r="L51" s="31">
        <f t="shared" si="28"/>
        <v>0</v>
      </c>
      <c r="M51" s="31">
        <f t="shared" si="29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9"/>
        <v>0</v>
      </c>
      <c r="R51" s="31">
        <f t="shared" si="30"/>
        <v>0</v>
      </c>
      <c r="S51" s="31">
        <f t="shared" si="31"/>
        <v>0</v>
      </c>
      <c r="T51" s="31">
        <f t="shared" si="2"/>
        <v>0</v>
      </c>
      <c r="U51" s="31">
        <f t="shared" si="20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03">
        <f t="shared" si="46"/>
        <v>0</v>
      </c>
      <c r="AD51" s="99">
        <f t="shared" si="8"/>
        <v>0</v>
      </c>
      <c r="AE51" s="99">
        <f t="shared" si="9"/>
        <v>0</v>
      </c>
      <c r="AF51" s="188">
        <f t="shared" si="42"/>
        <v>0</v>
      </c>
      <c r="AG51" s="188">
        <f t="shared" si="43"/>
        <v>0</v>
      </c>
      <c r="AH51" s="188">
        <f t="shared" si="44"/>
        <v>0</v>
      </c>
      <c r="AI51" s="193">
        <f t="shared" si="45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88">
        <f t="shared" si="47"/>
        <v>0</v>
      </c>
      <c r="AR51" s="188">
        <f t="shared" si="47"/>
        <v>0</v>
      </c>
      <c r="AS51" s="188">
        <f t="shared" si="47"/>
        <v>0</v>
      </c>
      <c r="AT51" s="188">
        <f t="shared" si="47"/>
        <v>0</v>
      </c>
      <c r="AU51" s="31"/>
      <c r="AV51" s="31"/>
      <c r="AW51" s="31"/>
      <c r="AX51" s="31"/>
      <c r="AY51" s="74"/>
    </row>
    <row r="52" spans="2:51" x14ac:dyDescent="0.3">
      <c r="B52" s="38"/>
      <c r="C52" s="155"/>
      <c r="D52" s="136"/>
      <c r="E52" s="141"/>
      <c r="F52" s="40"/>
      <c r="G52" s="49"/>
      <c r="I52" s="53">
        <v>47</v>
      </c>
      <c r="J52" s="31">
        <f t="shared" si="26"/>
        <v>0</v>
      </c>
      <c r="K52" s="31">
        <f t="shared" si="27"/>
        <v>0</v>
      </c>
      <c r="L52" s="31">
        <f t="shared" si="28"/>
        <v>0</v>
      </c>
      <c r="M52" s="31">
        <f t="shared" si="29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9"/>
        <v>0</v>
      </c>
      <c r="R52" s="31">
        <f t="shared" si="30"/>
        <v>0</v>
      </c>
      <c r="S52" s="31">
        <f t="shared" si="31"/>
        <v>0</v>
      </c>
      <c r="T52" s="31">
        <f t="shared" si="2"/>
        <v>0</v>
      </c>
      <c r="U52" s="31">
        <f t="shared" si="20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03">
        <f t="shared" si="46"/>
        <v>0</v>
      </c>
      <c r="AD52" s="99">
        <f t="shared" si="8"/>
        <v>0</v>
      </c>
      <c r="AE52" s="99">
        <f t="shared" si="9"/>
        <v>0</v>
      </c>
      <c r="AF52" s="188">
        <f t="shared" si="42"/>
        <v>0</v>
      </c>
      <c r="AG52" s="188">
        <f t="shared" si="43"/>
        <v>0</v>
      </c>
      <c r="AH52" s="188">
        <f t="shared" si="44"/>
        <v>0</v>
      </c>
      <c r="AI52" s="193">
        <f t="shared" si="45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88">
        <f t="shared" si="47"/>
        <v>0</v>
      </c>
      <c r="AR52" s="188">
        <f t="shared" si="47"/>
        <v>0</v>
      </c>
      <c r="AS52" s="188">
        <f t="shared" si="47"/>
        <v>0</v>
      </c>
      <c r="AT52" s="188">
        <f t="shared" si="47"/>
        <v>0</v>
      </c>
      <c r="AU52" s="31"/>
      <c r="AV52" s="31"/>
      <c r="AW52" s="31"/>
      <c r="AX52" s="31"/>
      <c r="AY52" s="74"/>
    </row>
    <row r="53" spans="2:51" x14ac:dyDescent="0.3">
      <c r="B53" s="38"/>
      <c r="C53" s="155"/>
      <c r="D53" s="136"/>
      <c r="E53" s="141"/>
      <c r="F53" s="40"/>
      <c r="G53" s="49"/>
      <c r="I53" s="53">
        <v>48</v>
      </c>
      <c r="J53" s="31">
        <f t="shared" si="26"/>
        <v>0</v>
      </c>
      <c r="K53" s="31">
        <f t="shared" si="27"/>
        <v>0</v>
      </c>
      <c r="L53" s="31">
        <f t="shared" si="28"/>
        <v>0</v>
      </c>
      <c r="M53" s="31">
        <f t="shared" si="29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9"/>
        <v>0</v>
      </c>
      <c r="R53" s="31">
        <f t="shared" si="30"/>
        <v>0</v>
      </c>
      <c r="S53" s="31">
        <f t="shared" si="31"/>
        <v>0</v>
      </c>
      <c r="T53" s="31">
        <f t="shared" si="2"/>
        <v>0</v>
      </c>
      <c r="U53" s="31">
        <f t="shared" si="20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03">
        <f t="shared" si="46"/>
        <v>0</v>
      </c>
      <c r="AD53" s="99">
        <f t="shared" si="8"/>
        <v>0</v>
      </c>
      <c r="AE53" s="99">
        <f t="shared" si="9"/>
        <v>0</v>
      </c>
      <c r="AF53" s="188">
        <f t="shared" si="42"/>
        <v>0</v>
      </c>
      <c r="AG53" s="188">
        <f t="shared" si="43"/>
        <v>0</v>
      </c>
      <c r="AH53" s="188">
        <f t="shared" si="44"/>
        <v>0</v>
      </c>
      <c r="AI53" s="193">
        <f t="shared" si="45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88">
        <f t="shared" si="47"/>
        <v>0</v>
      </c>
      <c r="AR53" s="188">
        <f t="shared" si="47"/>
        <v>0</v>
      </c>
      <c r="AS53" s="188">
        <f t="shared" si="47"/>
        <v>0</v>
      </c>
      <c r="AT53" s="188">
        <f t="shared" si="47"/>
        <v>0</v>
      </c>
      <c r="AU53" s="31"/>
      <c r="AV53" s="31"/>
      <c r="AW53" s="31"/>
      <c r="AX53" s="31"/>
      <c r="AY53" s="74"/>
    </row>
    <row r="54" spans="2:51" x14ac:dyDescent="0.3">
      <c r="B54" s="38"/>
      <c r="C54" s="155"/>
      <c r="D54" s="136"/>
      <c r="E54" s="141"/>
      <c r="F54" s="40"/>
      <c r="G54" s="49"/>
      <c r="I54" s="53">
        <v>49</v>
      </c>
      <c r="J54" s="31">
        <f t="shared" si="26"/>
        <v>0</v>
      </c>
      <c r="K54" s="31">
        <f t="shared" si="27"/>
        <v>0</v>
      </c>
      <c r="L54" s="31">
        <f t="shared" si="28"/>
        <v>0</v>
      </c>
      <c r="M54" s="31">
        <f t="shared" si="29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9"/>
        <v>0</v>
      </c>
      <c r="R54" s="31">
        <f t="shared" si="30"/>
        <v>0</v>
      </c>
      <c r="S54" s="31">
        <f t="shared" si="31"/>
        <v>0</v>
      </c>
      <c r="T54" s="31">
        <f t="shared" si="2"/>
        <v>0</v>
      </c>
      <c r="U54" s="31">
        <f t="shared" si="20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03">
        <f t="shared" si="46"/>
        <v>0</v>
      </c>
      <c r="AD54" s="99">
        <f t="shared" si="8"/>
        <v>0</v>
      </c>
      <c r="AE54" s="99">
        <f t="shared" si="9"/>
        <v>0</v>
      </c>
      <c r="AF54" s="188">
        <f t="shared" si="42"/>
        <v>0</v>
      </c>
      <c r="AG54" s="188">
        <f t="shared" si="43"/>
        <v>0</v>
      </c>
      <c r="AH54" s="188">
        <f t="shared" si="44"/>
        <v>0</v>
      </c>
      <c r="AI54" s="193">
        <f t="shared" si="45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88">
        <f t="shared" si="47"/>
        <v>0</v>
      </c>
      <c r="AR54" s="188">
        <f t="shared" si="47"/>
        <v>0</v>
      </c>
      <c r="AS54" s="188">
        <f t="shared" si="47"/>
        <v>0</v>
      </c>
      <c r="AT54" s="188">
        <f t="shared" si="47"/>
        <v>0</v>
      </c>
      <c r="AU54" s="31"/>
      <c r="AV54" s="31"/>
      <c r="AW54" s="31"/>
      <c r="AX54" s="31"/>
      <c r="AY54" s="74"/>
    </row>
    <row r="55" spans="2:51" x14ac:dyDescent="0.3">
      <c r="B55" s="38"/>
      <c r="C55" s="155"/>
      <c r="D55" s="136"/>
      <c r="E55" s="141"/>
      <c r="F55" s="40"/>
      <c r="G55" s="49"/>
      <c r="I55" s="53">
        <v>50</v>
      </c>
      <c r="J55" s="31">
        <f t="shared" si="26"/>
        <v>0</v>
      </c>
      <c r="K55" s="31">
        <f t="shared" si="27"/>
        <v>0</v>
      </c>
      <c r="L55" s="31">
        <f t="shared" si="28"/>
        <v>0</v>
      </c>
      <c r="M55" s="31">
        <f t="shared" si="29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9"/>
        <v>0</v>
      </c>
      <c r="R55" s="31">
        <f t="shared" si="30"/>
        <v>0</v>
      </c>
      <c r="S55" s="31">
        <f t="shared" si="31"/>
        <v>0</v>
      </c>
      <c r="T55" s="31">
        <f t="shared" si="2"/>
        <v>0</v>
      </c>
      <c r="U55" s="31">
        <f t="shared" si="20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03">
        <f t="shared" si="46"/>
        <v>0</v>
      </c>
      <c r="AD55" s="99">
        <f t="shared" si="8"/>
        <v>0</v>
      </c>
      <c r="AE55" s="99">
        <f t="shared" si="9"/>
        <v>0</v>
      </c>
      <c r="AF55" s="188">
        <f t="shared" si="42"/>
        <v>0</v>
      </c>
      <c r="AG55" s="188">
        <f t="shared" si="43"/>
        <v>0</v>
      </c>
      <c r="AH55" s="188">
        <f t="shared" si="44"/>
        <v>0</v>
      </c>
      <c r="AI55" s="193">
        <f t="shared" si="45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88">
        <f t="shared" si="47"/>
        <v>0</v>
      </c>
      <c r="AR55" s="188">
        <f t="shared" si="47"/>
        <v>0</v>
      </c>
      <c r="AS55" s="188">
        <f t="shared" si="47"/>
        <v>0</v>
      </c>
      <c r="AT55" s="188">
        <f t="shared" si="47"/>
        <v>0</v>
      </c>
      <c r="AU55" s="31"/>
      <c r="AV55" s="31"/>
      <c r="AW55" s="31"/>
      <c r="AX55" s="31"/>
      <c r="AY55" s="74"/>
    </row>
    <row r="56" spans="2:51" x14ac:dyDescent="0.3">
      <c r="B56" s="38"/>
      <c r="C56" s="155"/>
      <c r="D56" s="136"/>
      <c r="E56" s="141"/>
      <c r="F56" s="40"/>
      <c r="G56" s="49"/>
      <c r="I56" s="53">
        <v>51</v>
      </c>
      <c r="J56" s="31">
        <f t="shared" si="26"/>
        <v>0</v>
      </c>
      <c r="K56" s="31">
        <f t="shared" si="27"/>
        <v>0</v>
      </c>
      <c r="L56" s="31">
        <f t="shared" si="28"/>
        <v>0</v>
      </c>
      <c r="M56" s="31">
        <f t="shared" si="29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9"/>
        <v>0</v>
      </c>
      <c r="R56" s="31">
        <f t="shared" si="30"/>
        <v>0</v>
      </c>
      <c r="S56" s="31">
        <f t="shared" si="31"/>
        <v>0</v>
      </c>
      <c r="T56" s="31">
        <f t="shared" si="2"/>
        <v>0</v>
      </c>
      <c r="U56" s="31">
        <f t="shared" si="20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03">
        <f t="shared" si="46"/>
        <v>0</v>
      </c>
      <c r="AD56" s="99">
        <f t="shared" si="8"/>
        <v>0</v>
      </c>
      <c r="AE56" s="99">
        <f t="shared" si="9"/>
        <v>0</v>
      </c>
      <c r="AF56" s="188">
        <f t="shared" si="42"/>
        <v>0</v>
      </c>
      <c r="AG56" s="188">
        <f t="shared" si="43"/>
        <v>0</v>
      </c>
      <c r="AH56" s="188">
        <f t="shared" si="44"/>
        <v>0</v>
      </c>
      <c r="AI56" s="193">
        <f t="shared" si="45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88">
        <f t="shared" si="47"/>
        <v>0</v>
      </c>
      <c r="AR56" s="188">
        <f t="shared" si="47"/>
        <v>0</v>
      </c>
      <c r="AS56" s="188">
        <f t="shared" si="47"/>
        <v>0</v>
      </c>
      <c r="AT56" s="188">
        <f t="shared" si="47"/>
        <v>0</v>
      </c>
      <c r="AU56" s="31"/>
      <c r="AV56" s="31"/>
      <c r="AW56" s="31"/>
      <c r="AX56" s="31"/>
      <c r="AY56" s="74"/>
    </row>
    <row r="57" spans="2:51" x14ac:dyDescent="0.3">
      <c r="B57" s="38"/>
      <c r="C57" s="155"/>
      <c r="D57" s="136"/>
      <c r="E57" s="141"/>
      <c r="F57" s="40"/>
      <c r="G57" s="49"/>
      <c r="I57" s="53">
        <v>52</v>
      </c>
      <c r="J57" s="31">
        <f t="shared" si="26"/>
        <v>0</v>
      </c>
      <c r="K57" s="31">
        <f t="shared" si="27"/>
        <v>0</v>
      </c>
      <c r="L57" s="31">
        <f t="shared" si="28"/>
        <v>0</v>
      </c>
      <c r="M57" s="31">
        <f t="shared" si="29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9"/>
        <v>0</v>
      </c>
      <c r="R57" s="31">
        <f t="shared" si="30"/>
        <v>0</v>
      </c>
      <c r="S57" s="31">
        <f t="shared" si="31"/>
        <v>0</v>
      </c>
      <c r="T57" s="31">
        <f t="shared" si="2"/>
        <v>0</v>
      </c>
      <c r="U57" s="31">
        <f t="shared" si="20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03">
        <f t="shared" si="46"/>
        <v>0</v>
      </c>
      <c r="AD57" s="99">
        <f t="shared" si="8"/>
        <v>0</v>
      </c>
      <c r="AE57" s="99">
        <f t="shared" si="9"/>
        <v>0</v>
      </c>
      <c r="AF57" s="188">
        <f t="shared" si="42"/>
        <v>0</v>
      </c>
      <c r="AG57" s="188">
        <f t="shared" si="43"/>
        <v>0</v>
      </c>
      <c r="AH57" s="188">
        <f t="shared" si="44"/>
        <v>0</v>
      </c>
      <c r="AI57" s="193">
        <f t="shared" si="45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88">
        <f t="shared" si="47"/>
        <v>0</v>
      </c>
      <c r="AR57" s="188">
        <f t="shared" si="47"/>
        <v>0</v>
      </c>
      <c r="AS57" s="188">
        <f t="shared" si="47"/>
        <v>0</v>
      </c>
      <c r="AT57" s="188">
        <f t="shared" si="47"/>
        <v>0</v>
      </c>
      <c r="AU57" s="31"/>
      <c r="AV57" s="31"/>
      <c r="AW57" s="31"/>
      <c r="AX57" s="31"/>
      <c r="AY57" s="74"/>
    </row>
    <row r="58" spans="2:51" x14ac:dyDescent="0.3">
      <c r="B58" s="38"/>
      <c r="C58" s="155"/>
      <c r="D58" s="136"/>
      <c r="E58" s="141"/>
      <c r="F58" s="40"/>
      <c r="G58" s="49"/>
      <c r="I58" s="53">
        <v>53</v>
      </c>
      <c r="J58" s="31">
        <f t="shared" si="26"/>
        <v>0</v>
      </c>
      <c r="K58" s="31">
        <f t="shared" si="27"/>
        <v>0</v>
      </c>
      <c r="L58" s="31">
        <f t="shared" si="28"/>
        <v>0</v>
      </c>
      <c r="M58" s="31">
        <f t="shared" si="29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9"/>
        <v>0</v>
      </c>
      <c r="R58" s="31">
        <f t="shared" si="30"/>
        <v>0</v>
      </c>
      <c r="S58" s="31">
        <f t="shared" si="31"/>
        <v>0</v>
      </c>
      <c r="T58" s="31">
        <f t="shared" si="2"/>
        <v>0</v>
      </c>
      <c r="U58" s="31">
        <f t="shared" si="20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03">
        <f t="shared" si="46"/>
        <v>0</v>
      </c>
      <c r="AD58" s="99">
        <f t="shared" si="8"/>
        <v>0</v>
      </c>
      <c r="AE58" s="99">
        <f t="shared" si="9"/>
        <v>0</v>
      </c>
      <c r="AF58" s="188">
        <f t="shared" si="42"/>
        <v>0</v>
      </c>
      <c r="AG58" s="188">
        <f t="shared" si="43"/>
        <v>0</v>
      </c>
      <c r="AH58" s="188">
        <f t="shared" si="44"/>
        <v>0</v>
      </c>
      <c r="AI58" s="193">
        <f t="shared" si="45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88">
        <f t="shared" si="47"/>
        <v>0</v>
      </c>
      <c r="AR58" s="188">
        <f t="shared" si="47"/>
        <v>0</v>
      </c>
      <c r="AS58" s="188">
        <f t="shared" si="47"/>
        <v>0</v>
      </c>
      <c r="AT58" s="188">
        <f t="shared" si="47"/>
        <v>0</v>
      </c>
      <c r="AU58" s="31"/>
      <c r="AV58" s="31"/>
      <c r="AW58" s="31"/>
      <c r="AX58" s="31"/>
      <c r="AY58" s="74"/>
    </row>
    <row r="59" spans="2:51" x14ac:dyDescent="0.3">
      <c r="B59" s="38"/>
      <c r="C59" s="155"/>
      <c r="D59" s="136"/>
      <c r="E59" s="141"/>
      <c r="F59" s="40"/>
      <c r="G59" s="49"/>
      <c r="I59" s="53">
        <v>54</v>
      </c>
      <c r="J59" s="31">
        <f t="shared" si="26"/>
        <v>0</v>
      </c>
      <c r="K59" s="31">
        <f t="shared" si="27"/>
        <v>0</v>
      </c>
      <c r="L59" s="31">
        <f t="shared" si="28"/>
        <v>0</v>
      </c>
      <c r="M59" s="31">
        <f t="shared" si="29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9"/>
        <v>0</v>
      </c>
      <c r="R59" s="31">
        <f t="shared" si="30"/>
        <v>0</v>
      </c>
      <c r="S59" s="31">
        <f t="shared" si="31"/>
        <v>0</v>
      </c>
      <c r="T59" s="31">
        <f t="shared" si="2"/>
        <v>0</v>
      </c>
      <c r="U59" s="31">
        <f t="shared" si="20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03">
        <f t="shared" si="46"/>
        <v>0</v>
      </c>
      <c r="AD59" s="99">
        <f t="shared" si="8"/>
        <v>0</v>
      </c>
      <c r="AE59" s="99">
        <f t="shared" si="9"/>
        <v>0</v>
      </c>
      <c r="AF59" s="188">
        <f t="shared" si="42"/>
        <v>0</v>
      </c>
      <c r="AG59" s="188">
        <f t="shared" si="43"/>
        <v>0</v>
      </c>
      <c r="AH59" s="188">
        <f t="shared" si="44"/>
        <v>0</v>
      </c>
      <c r="AI59" s="193">
        <f t="shared" si="45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88">
        <f t="shared" si="47"/>
        <v>0</v>
      </c>
      <c r="AR59" s="188">
        <f t="shared" si="47"/>
        <v>0</v>
      </c>
      <c r="AS59" s="188">
        <f t="shared" si="47"/>
        <v>0</v>
      </c>
      <c r="AT59" s="188">
        <f t="shared" si="47"/>
        <v>0</v>
      </c>
      <c r="AU59" s="31"/>
      <c r="AV59" s="31"/>
      <c r="AW59" s="31"/>
      <c r="AX59" s="31"/>
      <c r="AY59" s="74"/>
    </row>
    <row r="60" spans="2:51" x14ac:dyDescent="0.3">
      <c r="B60" s="38"/>
      <c r="C60" s="155"/>
      <c r="D60" s="136"/>
      <c r="E60" s="141"/>
      <c r="F60" s="40"/>
      <c r="G60" s="49"/>
      <c r="I60" s="53">
        <v>55</v>
      </c>
      <c r="J60" s="31">
        <f t="shared" si="26"/>
        <v>0</v>
      </c>
      <c r="K60" s="31">
        <f t="shared" si="27"/>
        <v>0</v>
      </c>
      <c r="L60" s="31">
        <f t="shared" si="28"/>
        <v>0</v>
      </c>
      <c r="M60" s="31">
        <f t="shared" si="29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9"/>
        <v>0</v>
      </c>
      <c r="R60" s="31">
        <f t="shared" si="30"/>
        <v>0</v>
      </c>
      <c r="S60" s="31">
        <f t="shared" si="31"/>
        <v>0</v>
      </c>
      <c r="T60" s="31">
        <f t="shared" si="2"/>
        <v>0</v>
      </c>
      <c r="U60" s="31">
        <f t="shared" si="20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03">
        <f t="shared" si="46"/>
        <v>0</v>
      </c>
      <c r="AD60" s="99">
        <f t="shared" si="8"/>
        <v>0</v>
      </c>
      <c r="AE60" s="99">
        <f t="shared" si="9"/>
        <v>0</v>
      </c>
      <c r="AF60" s="188">
        <f t="shared" si="42"/>
        <v>0</v>
      </c>
      <c r="AG60" s="188">
        <f t="shared" si="43"/>
        <v>0</v>
      </c>
      <c r="AH60" s="188">
        <f t="shared" si="44"/>
        <v>0</v>
      </c>
      <c r="AI60" s="193">
        <f t="shared" si="45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88">
        <f t="shared" si="47"/>
        <v>0</v>
      </c>
      <c r="AR60" s="188">
        <f t="shared" si="47"/>
        <v>0</v>
      </c>
      <c r="AS60" s="188">
        <f t="shared" si="47"/>
        <v>0</v>
      </c>
      <c r="AT60" s="188">
        <f t="shared" si="47"/>
        <v>0</v>
      </c>
      <c r="AU60" s="31"/>
      <c r="AV60" s="31"/>
      <c r="AW60" s="31"/>
      <c r="AX60" s="31"/>
      <c r="AY60" s="74"/>
    </row>
    <row r="61" spans="2:51" x14ac:dyDescent="0.3">
      <c r="B61" s="38"/>
      <c r="C61" s="155"/>
      <c r="D61" s="136"/>
      <c r="E61" s="141"/>
      <c r="F61" s="40"/>
      <c r="G61" s="49"/>
      <c r="I61" s="53">
        <v>56</v>
      </c>
      <c r="J61" s="31">
        <f t="shared" si="26"/>
        <v>0</v>
      </c>
      <c r="K61" s="31">
        <f t="shared" si="27"/>
        <v>0</v>
      </c>
      <c r="L61" s="31">
        <f t="shared" si="28"/>
        <v>0</v>
      </c>
      <c r="M61" s="31">
        <f t="shared" si="29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9"/>
        <v>0</v>
      </c>
      <c r="R61" s="31">
        <f t="shared" si="30"/>
        <v>0</v>
      </c>
      <c r="S61" s="31">
        <f t="shared" si="31"/>
        <v>0</v>
      </c>
      <c r="T61" s="31">
        <f t="shared" si="2"/>
        <v>0</v>
      </c>
      <c r="U61" s="31">
        <f t="shared" si="20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03">
        <f t="shared" si="46"/>
        <v>0</v>
      </c>
      <c r="AD61" s="99">
        <f t="shared" si="8"/>
        <v>0</v>
      </c>
      <c r="AE61" s="99">
        <f t="shared" si="9"/>
        <v>0</v>
      </c>
      <c r="AF61" s="188">
        <f t="shared" si="42"/>
        <v>0</v>
      </c>
      <c r="AG61" s="188">
        <f t="shared" si="43"/>
        <v>0</v>
      </c>
      <c r="AH61" s="188">
        <f t="shared" si="44"/>
        <v>0</v>
      </c>
      <c r="AI61" s="193">
        <f t="shared" si="45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88">
        <f t="shared" si="47"/>
        <v>0</v>
      </c>
      <c r="AR61" s="188">
        <f t="shared" si="47"/>
        <v>0</v>
      </c>
      <c r="AS61" s="188">
        <f t="shared" si="47"/>
        <v>0</v>
      </c>
      <c r="AT61" s="188">
        <f t="shared" si="47"/>
        <v>0</v>
      </c>
      <c r="AU61" s="31"/>
      <c r="AV61" s="31"/>
      <c r="AW61" s="31"/>
      <c r="AX61" s="31"/>
      <c r="AY61" s="74"/>
    </row>
    <row r="62" spans="2:51" x14ac:dyDescent="0.3">
      <c r="B62" s="38"/>
      <c r="C62" s="155"/>
      <c r="D62" s="136"/>
      <c r="E62" s="141"/>
      <c r="F62" s="40"/>
      <c r="G62" s="49"/>
      <c r="I62" s="53">
        <v>57</v>
      </c>
      <c r="J62" s="31">
        <f t="shared" si="26"/>
        <v>0</v>
      </c>
      <c r="K62" s="31">
        <f t="shared" si="27"/>
        <v>0</v>
      </c>
      <c r="L62" s="31">
        <f t="shared" si="28"/>
        <v>0</v>
      </c>
      <c r="M62" s="31">
        <f t="shared" si="29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9"/>
        <v>0</v>
      </c>
      <c r="R62" s="31">
        <f t="shared" si="30"/>
        <v>0</v>
      </c>
      <c r="S62" s="31">
        <f t="shared" si="31"/>
        <v>0</v>
      </c>
      <c r="T62" s="31">
        <f t="shared" si="2"/>
        <v>0</v>
      </c>
      <c r="U62" s="31">
        <f t="shared" si="20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03">
        <f t="shared" si="46"/>
        <v>0</v>
      </c>
      <c r="AD62" s="99">
        <f t="shared" si="8"/>
        <v>0</v>
      </c>
      <c r="AE62" s="99">
        <f t="shared" si="9"/>
        <v>0</v>
      </c>
      <c r="AF62" s="188">
        <f t="shared" si="42"/>
        <v>0</v>
      </c>
      <c r="AG62" s="188">
        <f t="shared" si="43"/>
        <v>0</v>
      </c>
      <c r="AH62" s="188">
        <f t="shared" si="44"/>
        <v>0</v>
      </c>
      <c r="AI62" s="193">
        <f t="shared" si="45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88">
        <f t="shared" si="47"/>
        <v>0</v>
      </c>
      <c r="AR62" s="188">
        <f t="shared" si="47"/>
        <v>0</v>
      </c>
      <c r="AS62" s="188">
        <f t="shared" si="47"/>
        <v>0</v>
      </c>
      <c r="AT62" s="188">
        <f t="shared" si="47"/>
        <v>0</v>
      </c>
      <c r="AU62" s="31"/>
      <c r="AV62" s="31"/>
      <c r="AW62" s="31"/>
      <c r="AX62" s="31"/>
      <c r="AY62" s="74"/>
    </row>
    <row r="63" spans="2:51" x14ac:dyDescent="0.3">
      <c r="B63" s="38"/>
      <c r="C63" s="155"/>
      <c r="D63" s="136"/>
      <c r="E63" s="141"/>
      <c r="F63" s="40"/>
      <c r="G63" s="49"/>
      <c r="I63" s="53">
        <v>58</v>
      </c>
      <c r="J63" s="31">
        <f t="shared" si="26"/>
        <v>0</v>
      </c>
      <c r="K63" s="31">
        <f t="shared" si="27"/>
        <v>0</v>
      </c>
      <c r="L63" s="31">
        <f t="shared" si="28"/>
        <v>0</v>
      </c>
      <c r="M63" s="31">
        <f t="shared" si="29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9"/>
        <v>0</v>
      </c>
      <c r="R63" s="31">
        <f t="shared" si="30"/>
        <v>0</v>
      </c>
      <c r="S63" s="31">
        <f t="shared" si="31"/>
        <v>0</v>
      </c>
      <c r="T63" s="31">
        <f t="shared" si="2"/>
        <v>0</v>
      </c>
      <c r="U63" s="31">
        <f t="shared" si="20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03">
        <f t="shared" si="46"/>
        <v>0</v>
      </c>
      <c r="AD63" s="99">
        <f t="shared" si="8"/>
        <v>0</v>
      </c>
      <c r="AE63" s="99">
        <f t="shared" si="9"/>
        <v>0</v>
      </c>
      <c r="AF63" s="188">
        <f t="shared" si="42"/>
        <v>0</v>
      </c>
      <c r="AG63" s="188">
        <f t="shared" si="43"/>
        <v>0</v>
      </c>
      <c r="AH63" s="188">
        <f t="shared" si="44"/>
        <v>0</v>
      </c>
      <c r="AI63" s="193">
        <f t="shared" si="45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88">
        <f t="shared" si="47"/>
        <v>0</v>
      </c>
      <c r="AR63" s="188">
        <f t="shared" si="47"/>
        <v>0</v>
      </c>
      <c r="AS63" s="188">
        <f t="shared" si="47"/>
        <v>0</v>
      </c>
      <c r="AT63" s="188">
        <f t="shared" si="47"/>
        <v>0</v>
      </c>
      <c r="AU63" s="31"/>
      <c r="AV63" s="31"/>
      <c r="AW63" s="31"/>
      <c r="AX63" s="31"/>
      <c r="AY63" s="74"/>
    </row>
    <row r="64" spans="2:51" x14ac:dyDescent="0.3">
      <c r="B64" s="38"/>
      <c r="C64" s="155"/>
      <c r="D64" s="136"/>
      <c r="E64" s="141"/>
      <c r="F64" s="40"/>
      <c r="G64" s="49"/>
      <c r="I64" s="53">
        <v>59</v>
      </c>
      <c r="J64" s="31">
        <f t="shared" si="26"/>
        <v>0</v>
      </c>
      <c r="K64" s="31">
        <f t="shared" si="27"/>
        <v>0</v>
      </c>
      <c r="L64" s="31">
        <f t="shared" si="28"/>
        <v>0</v>
      </c>
      <c r="M64" s="31">
        <f t="shared" si="29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9"/>
        <v>0</v>
      </c>
      <c r="R64" s="31">
        <f t="shared" si="30"/>
        <v>0</v>
      </c>
      <c r="S64" s="31">
        <f t="shared" si="31"/>
        <v>0</v>
      </c>
      <c r="T64" s="31">
        <f t="shared" si="2"/>
        <v>0</v>
      </c>
      <c r="U64" s="31">
        <f t="shared" si="20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03">
        <f t="shared" si="46"/>
        <v>0</v>
      </c>
      <c r="AD64" s="99">
        <f t="shared" si="8"/>
        <v>0</v>
      </c>
      <c r="AE64" s="99">
        <f t="shared" si="9"/>
        <v>0</v>
      </c>
      <c r="AF64" s="188">
        <f t="shared" si="42"/>
        <v>0</v>
      </c>
      <c r="AG64" s="188">
        <f t="shared" si="43"/>
        <v>0</v>
      </c>
      <c r="AH64" s="188">
        <f t="shared" si="44"/>
        <v>0</v>
      </c>
      <c r="AI64" s="193">
        <f t="shared" si="45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88">
        <f t="shared" si="47"/>
        <v>0</v>
      </c>
      <c r="AR64" s="188">
        <f t="shared" si="47"/>
        <v>0</v>
      </c>
      <c r="AS64" s="188">
        <f t="shared" si="47"/>
        <v>0</v>
      </c>
      <c r="AT64" s="188">
        <f t="shared" si="47"/>
        <v>0</v>
      </c>
      <c r="AU64" s="31"/>
      <c r="AV64" s="31"/>
      <c r="AW64" s="31"/>
      <c r="AX64" s="31"/>
      <c r="AY64" s="74"/>
    </row>
    <row r="65" spans="2:51" x14ac:dyDescent="0.3">
      <c r="B65" s="38"/>
      <c r="C65" s="155"/>
      <c r="D65" s="136"/>
      <c r="E65" s="141"/>
      <c r="F65" s="40"/>
      <c r="G65" s="49"/>
      <c r="I65" s="53">
        <v>60</v>
      </c>
      <c r="J65" s="31">
        <f t="shared" si="26"/>
        <v>0</v>
      </c>
      <c r="K65" s="31">
        <f t="shared" si="27"/>
        <v>0</v>
      </c>
      <c r="L65" s="31">
        <f t="shared" si="28"/>
        <v>0</v>
      </c>
      <c r="M65" s="31">
        <f t="shared" si="29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9"/>
        <v>0</v>
      </c>
      <c r="R65" s="31">
        <f t="shared" si="30"/>
        <v>0</v>
      </c>
      <c r="S65" s="31">
        <f t="shared" si="31"/>
        <v>0</v>
      </c>
      <c r="T65" s="31">
        <f t="shared" si="2"/>
        <v>0</v>
      </c>
      <c r="U65" s="31">
        <f t="shared" si="20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03">
        <f t="shared" si="46"/>
        <v>0</v>
      </c>
      <c r="AD65" s="99">
        <f t="shared" si="8"/>
        <v>0</v>
      </c>
      <c r="AE65" s="99">
        <f t="shared" si="9"/>
        <v>0</v>
      </c>
      <c r="AF65" s="188">
        <f t="shared" si="42"/>
        <v>0</v>
      </c>
      <c r="AG65" s="188">
        <f t="shared" si="43"/>
        <v>0</v>
      </c>
      <c r="AH65" s="188">
        <f t="shared" si="44"/>
        <v>0</v>
      </c>
      <c r="AI65" s="193">
        <f t="shared" si="45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88">
        <f t="shared" si="47"/>
        <v>0</v>
      </c>
      <c r="AR65" s="188">
        <f t="shared" si="47"/>
        <v>0</v>
      </c>
      <c r="AS65" s="188">
        <f t="shared" si="47"/>
        <v>0</v>
      </c>
      <c r="AT65" s="188">
        <f t="shared" si="47"/>
        <v>0</v>
      </c>
      <c r="AU65" s="31"/>
      <c r="AV65" s="31"/>
      <c r="AW65" s="31"/>
      <c r="AX65" s="31"/>
      <c r="AY65" s="74"/>
    </row>
    <row r="66" spans="2:51" x14ac:dyDescent="0.3">
      <c r="B66" s="38"/>
      <c r="C66" s="155"/>
      <c r="D66" s="136"/>
      <c r="E66" s="141"/>
      <c r="F66" s="40"/>
      <c r="G66" s="49"/>
      <c r="I66" s="53">
        <v>61</v>
      </c>
      <c r="J66" s="31">
        <f t="shared" si="26"/>
        <v>0</v>
      </c>
      <c r="K66" s="31">
        <f t="shared" si="27"/>
        <v>0</v>
      </c>
      <c r="L66" s="31">
        <f t="shared" si="28"/>
        <v>0</v>
      </c>
      <c r="M66" s="31">
        <f t="shared" si="29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9"/>
        <v>0</v>
      </c>
      <c r="R66" s="31">
        <f t="shared" si="30"/>
        <v>0</v>
      </c>
      <c r="S66" s="31">
        <f t="shared" si="31"/>
        <v>0</v>
      </c>
      <c r="T66" s="31">
        <f t="shared" si="2"/>
        <v>0</v>
      </c>
      <c r="U66" s="31">
        <f t="shared" si="20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03">
        <f t="shared" si="46"/>
        <v>0</v>
      </c>
      <c r="AD66" s="99">
        <f t="shared" si="8"/>
        <v>0</v>
      </c>
      <c r="AE66" s="99">
        <f t="shared" si="9"/>
        <v>0</v>
      </c>
      <c r="AF66" s="188">
        <f t="shared" si="42"/>
        <v>0</v>
      </c>
      <c r="AG66" s="188">
        <f t="shared" si="43"/>
        <v>0</v>
      </c>
      <c r="AH66" s="188">
        <f t="shared" si="44"/>
        <v>0</v>
      </c>
      <c r="AI66" s="193">
        <f t="shared" si="45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88">
        <f t="shared" si="47"/>
        <v>0</v>
      </c>
      <c r="AR66" s="188">
        <f t="shared" si="47"/>
        <v>0</v>
      </c>
      <c r="AS66" s="188">
        <f t="shared" si="47"/>
        <v>0</v>
      </c>
      <c r="AT66" s="188">
        <f t="shared" si="47"/>
        <v>0</v>
      </c>
      <c r="AU66" s="31"/>
      <c r="AV66" s="31"/>
      <c r="AW66" s="31"/>
      <c r="AX66" s="31"/>
      <c r="AY66" s="74"/>
    </row>
    <row r="67" spans="2:51" x14ac:dyDescent="0.3">
      <c r="B67" s="38"/>
      <c r="C67" s="155"/>
      <c r="D67" s="136"/>
      <c r="E67" s="141"/>
      <c r="F67" s="40"/>
      <c r="G67" s="49"/>
      <c r="I67" s="53">
        <v>62</v>
      </c>
      <c r="J67" s="31">
        <f t="shared" si="26"/>
        <v>0</v>
      </c>
      <c r="K67" s="31">
        <f t="shared" si="27"/>
        <v>0</v>
      </c>
      <c r="L67" s="31">
        <f t="shared" si="28"/>
        <v>0</v>
      </c>
      <c r="M67" s="31">
        <f t="shared" si="29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9"/>
        <v>0</v>
      </c>
      <c r="R67" s="31">
        <f t="shared" si="30"/>
        <v>0</v>
      </c>
      <c r="S67" s="31">
        <f t="shared" si="31"/>
        <v>0</v>
      </c>
      <c r="T67" s="31">
        <f t="shared" si="2"/>
        <v>0</v>
      </c>
      <c r="U67" s="31">
        <f t="shared" si="20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03">
        <f t="shared" si="46"/>
        <v>0</v>
      </c>
      <c r="AD67" s="99">
        <f t="shared" si="8"/>
        <v>0</v>
      </c>
      <c r="AE67" s="99">
        <f t="shared" si="9"/>
        <v>0</v>
      </c>
      <c r="AF67" s="188">
        <f t="shared" si="42"/>
        <v>0</v>
      </c>
      <c r="AG67" s="188">
        <f t="shared" si="43"/>
        <v>0</v>
      </c>
      <c r="AH67" s="188">
        <f t="shared" si="44"/>
        <v>0</v>
      </c>
      <c r="AI67" s="193">
        <f t="shared" si="45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88">
        <f t="shared" si="47"/>
        <v>0</v>
      </c>
      <c r="AR67" s="188">
        <f t="shared" si="47"/>
        <v>0</v>
      </c>
      <c r="AS67" s="188">
        <f t="shared" si="47"/>
        <v>0</v>
      </c>
      <c r="AT67" s="188">
        <f t="shared" si="47"/>
        <v>0</v>
      </c>
      <c r="AU67" s="31"/>
      <c r="AV67" s="31"/>
      <c r="AW67" s="31"/>
      <c r="AX67" s="31"/>
      <c r="AY67" s="74"/>
    </row>
    <row r="68" spans="2:51" x14ac:dyDescent="0.3">
      <c r="B68" s="38"/>
      <c r="C68" s="155"/>
      <c r="D68" s="136"/>
      <c r="E68" s="141"/>
      <c r="F68" s="40"/>
      <c r="G68" s="49"/>
      <c r="I68" s="53">
        <v>63</v>
      </c>
      <c r="J68" s="31">
        <f t="shared" si="26"/>
        <v>0</v>
      </c>
      <c r="K68" s="31">
        <f t="shared" si="27"/>
        <v>0</v>
      </c>
      <c r="L68" s="31">
        <f t="shared" si="28"/>
        <v>0</v>
      </c>
      <c r="M68" s="31">
        <f t="shared" si="29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9"/>
        <v>0</v>
      </c>
      <c r="R68" s="31">
        <f t="shared" si="30"/>
        <v>0</v>
      </c>
      <c r="S68" s="31">
        <f t="shared" si="31"/>
        <v>0</v>
      </c>
      <c r="T68" s="31">
        <f t="shared" si="2"/>
        <v>0</v>
      </c>
      <c r="U68" s="31">
        <f t="shared" si="20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03">
        <f t="shared" si="46"/>
        <v>0</v>
      </c>
      <c r="AD68" s="99">
        <f t="shared" si="8"/>
        <v>0</v>
      </c>
      <c r="AE68" s="99">
        <f t="shared" si="9"/>
        <v>0</v>
      </c>
      <c r="AF68" s="188">
        <f t="shared" si="42"/>
        <v>0</v>
      </c>
      <c r="AG68" s="188">
        <f t="shared" si="43"/>
        <v>0</v>
      </c>
      <c r="AH68" s="188">
        <f t="shared" si="44"/>
        <v>0</v>
      </c>
      <c r="AI68" s="193">
        <f t="shared" si="45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88">
        <f t="shared" si="47"/>
        <v>0</v>
      </c>
      <c r="AR68" s="188">
        <f t="shared" si="47"/>
        <v>0</v>
      </c>
      <c r="AS68" s="188">
        <f t="shared" si="47"/>
        <v>0</v>
      </c>
      <c r="AT68" s="188">
        <f t="shared" si="47"/>
        <v>0</v>
      </c>
      <c r="AU68" s="31"/>
      <c r="AV68" s="31"/>
      <c r="AW68" s="31"/>
      <c r="AX68" s="31"/>
      <c r="AY68" s="74"/>
    </row>
    <row r="69" spans="2:51" x14ac:dyDescent="0.3">
      <c r="B69" s="38"/>
      <c r="C69" s="155"/>
      <c r="D69" s="136"/>
      <c r="E69" s="141"/>
      <c r="F69" s="40"/>
      <c r="G69" s="49"/>
      <c r="I69" s="53">
        <v>64</v>
      </c>
      <c r="J69" s="31">
        <f t="shared" si="26"/>
        <v>0</v>
      </c>
      <c r="K69" s="31">
        <f t="shared" si="27"/>
        <v>0</v>
      </c>
      <c r="L69" s="31">
        <f t="shared" si="28"/>
        <v>0</v>
      </c>
      <c r="M69" s="31">
        <f t="shared" si="29"/>
        <v>0</v>
      </c>
      <c r="N69" s="31">
        <f t="shared" ref="N69:N132" si="58">IF(P70&lt;=$F$18,0,)</f>
        <v>0</v>
      </c>
      <c r="O69" s="32">
        <f t="shared" ref="O69:O132" si="59">((J69+K69)*0.475+L69+M69+N69)*44/12</f>
        <v>0</v>
      </c>
      <c r="P69" s="53">
        <v>64</v>
      </c>
      <c r="Q69" s="31">
        <f t="shared" si="19"/>
        <v>0</v>
      </c>
      <c r="R69" s="31">
        <f t="shared" si="30"/>
        <v>0</v>
      </c>
      <c r="S69" s="31">
        <f t="shared" si="31"/>
        <v>0</v>
      </c>
      <c r="T69" s="31">
        <f t="shared" ref="T69:T132" si="60">IF(S69=0,0,EXP(-1.0587+0.8836*LN(S69)+0.284))</f>
        <v>0</v>
      </c>
      <c r="U69" s="31">
        <f t="shared" si="20"/>
        <v>0</v>
      </c>
      <c r="V69" s="31">
        <f t="shared" ref="V69:V132" si="61">IF(P69&lt;=$F$18,IF(P69&lt;=30,P69*($F$16-$F$6)/30,$F$16-$F$6),)</f>
        <v>0</v>
      </c>
      <c r="W69" s="31">
        <v>0</v>
      </c>
      <c r="X69" s="31">
        <f t="shared" ref="X69:X132" si="62">((S69+T69)*0.475+U69+V69+W69)*44/12</f>
        <v>0</v>
      </c>
      <c r="Y69" s="36">
        <f t="shared" ref="Y69:Y132" si="63">IF(P69&lt;=$F$18,X69-O69,)</f>
        <v>0</v>
      </c>
      <c r="AA69" s="69">
        <v>64</v>
      </c>
      <c r="AB69" s="31">
        <f t="shared" ref="AB69:AB132" si="64">IF(AA69&lt;=$F$18,IFERROR(VLOOKUP($AA69,$B$82:$G$94,2,FALSE),0),)</f>
        <v>0</v>
      </c>
      <c r="AC69" s="203">
        <f t="shared" si="46"/>
        <v>0</v>
      </c>
      <c r="AD69" s="99">
        <f t="shared" ref="AD69:AD132" si="65">IF(AA69&lt;=$F$18,IFERROR(VLOOKUP($AA69,$B$82:$G$94,4,FALSE),0),)</f>
        <v>0</v>
      </c>
      <c r="AE69" s="99">
        <f t="shared" ref="AE69:AE132" si="66">IF(AA69&lt;=$F$18,IFERROR(VLOOKUP($AA69,$B$82:$G$94,5,FALSE),0),)</f>
        <v>0</v>
      </c>
      <c r="AF69" s="188">
        <f t="shared" si="42"/>
        <v>0</v>
      </c>
      <c r="AG69" s="188">
        <f t="shared" si="43"/>
        <v>0</v>
      </c>
      <c r="AH69" s="188">
        <f t="shared" si="44"/>
        <v>0</v>
      </c>
      <c r="AI69" s="193">
        <f t="shared" si="45"/>
        <v>0</v>
      </c>
      <c r="AK69" s="69">
        <v>64</v>
      </c>
      <c r="AL69" s="31">
        <f t="shared" ref="AL69:AL132" si="67">IF(AK69&lt;=$F$18,IFERROR(VLOOKUP($AA69,$B$82:$G$94,2,FALSE),0),)</f>
        <v>0</v>
      </c>
      <c r="AM69" s="31">
        <f t="shared" ref="AM69:AM132" si="68">IF(AK69&lt;=$F$18,IFERROR(VLOOKUP($AA69,$B$82:$G$94,3,FALSE),0),)</f>
        <v>0</v>
      </c>
      <c r="AN69" s="31">
        <f t="shared" ref="AN69:AN132" si="69">IF(AK69&lt;=$F$18,IFERROR(VLOOKUP($AA69,$B$82:$G$94,4,FALSE),0),)</f>
        <v>0</v>
      </c>
      <c r="AO69" s="31">
        <f t="shared" ref="AO69:AO132" si="70">IF(AK69&lt;=$F$18,IFERROR(VLOOKUP($AA69,$B$82:$G$94,5,FALSE),0),)</f>
        <v>0</v>
      </c>
      <c r="AP69" s="31">
        <f t="shared" ref="AP69:AP132" si="71">IF(AK69&lt;=$F$18,IFERROR(VLOOKUP($AA69,$B$82:$G$94,6,FALSE),0),)</f>
        <v>0</v>
      </c>
      <c r="AQ69" s="188">
        <f t="shared" si="47"/>
        <v>0</v>
      </c>
      <c r="AR69" s="188">
        <f t="shared" si="47"/>
        <v>0</v>
      </c>
      <c r="AS69" s="188">
        <f t="shared" si="47"/>
        <v>0</v>
      </c>
      <c r="AT69" s="188">
        <f t="shared" si="47"/>
        <v>0</v>
      </c>
      <c r="AU69" s="31"/>
      <c r="AV69" s="31"/>
      <c r="AW69" s="31"/>
      <c r="AX69" s="31"/>
      <c r="AY69" s="74"/>
    </row>
    <row r="70" spans="2:51" x14ac:dyDescent="0.3">
      <c r="B70" s="38"/>
      <c r="C70" s="155"/>
      <c r="D70" s="136"/>
      <c r="E70" s="141"/>
      <c r="F70" s="40"/>
      <c r="G70" s="49"/>
      <c r="I70" s="53">
        <v>65</v>
      </c>
      <c r="J70" s="31">
        <f t="shared" si="26"/>
        <v>0</v>
      </c>
      <c r="K70" s="31">
        <f t="shared" si="27"/>
        <v>0</v>
      </c>
      <c r="L70" s="31">
        <f t="shared" si="28"/>
        <v>0</v>
      </c>
      <c r="M70" s="31">
        <f t="shared" si="29"/>
        <v>0</v>
      </c>
      <c r="N70" s="31">
        <f t="shared" si="58"/>
        <v>0</v>
      </c>
      <c r="O70" s="32">
        <f t="shared" si="59"/>
        <v>0</v>
      </c>
      <c r="P70" s="53">
        <v>65</v>
      </c>
      <c r="Q70" s="31">
        <f t="shared" ref="Q70:Q133" si="72">IF(P70&lt;=$F$18,LOOKUP(P70-1,$B$25:$B$78,$G$25:$G$78),)</f>
        <v>0</v>
      </c>
      <c r="R70" s="31">
        <f t="shared" si="30"/>
        <v>0</v>
      </c>
      <c r="S70" s="31">
        <f t="shared" si="31"/>
        <v>0</v>
      </c>
      <c r="T70" s="31">
        <f t="shared" si="60"/>
        <v>0</v>
      </c>
      <c r="U70" s="31">
        <f t="shared" ref="U70:U133" si="73">IF(P70&lt;=$F$18,$F$5+($F$15-$F$5)*(1-EXP(-0.0175*P70)),)</f>
        <v>0</v>
      </c>
      <c r="V70" s="31">
        <f t="shared" si="61"/>
        <v>0</v>
      </c>
      <c r="W70" s="31">
        <v>0</v>
      </c>
      <c r="X70" s="31">
        <f t="shared" si="62"/>
        <v>0</v>
      </c>
      <c r="Y70" s="36">
        <f t="shared" si="63"/>
        <v>0</v>
      </c>
      <c r="AA70" s="69">
        <v>65</v>
      </c>
      <c r="AB70" s="31">
        <f t="shared" si="64"/>
        <v>0</v>
      </c>
      <c r="AC70" s="203">
        <f t="shared" si="46"/>
        <v>0</v>
      </c>
      <c r="AD70" s="99">
        <f t="shared" si="65"/>
        <v>0</v>
      </c>
      <c r="AE70" s="99">
        <f t="shared" si="66"/>
        <v>0</v>
      </c>
      <c r="AF70" s="188">
        <f t="shared" si="42"/>
        <v>0</v>
      </c>
      <c r="AG70" s="188">
        <f t="shared" si="43"/>
        <v>0</v>
      </c>
      <c r="AH70" s="188">
        <f t="shared" si="44"/>
        <v>0</v>
      </c>
      <c r="AI70" s="193">
        <f t="shared" si="45"/>
        <v>0</v>
      </c>
      <c r="AK70" s="69">
        <v>65</v>
      </c>
      <c r="AL70" s="31">
        <f t="shared" si="67"/>
        <v>0</v>
      </c>
      <c r="AM70" s="31">
        <f t="shared" si="68"/>
        <v>0</v>
      </c>
      <c r="AN70" s="31">
        <f t="shared" si="69"/>
        <v>0</v>
      </c>
      <c r="AO70" s="31">
        <f t="shared" si="70"/>
        <v>0</v>
      </c>
      <c r="AP70" s="31">
        <f t="shared" si="71"/>
        <v>0</v>
      </c>
      <c r="AQ70" s="188">
        <f t="shared" si="47"/>
        <v>0</v>
      </c>
      <c r="AR70" s="188">
        <f t="shared" si="47"/>
        <v>0</v>
      </c>
      <c r="AS70" s="188">
        <f t="shared" si="47"/>
        <v>0</v>
      </c>
      <c r="AT70" s="188">
        <f t="shared" si="47"/>
        <v>0</v>
      </c>
      <c r="AU70" s="31"/>
      <c r="AV70" s="31"/>
      <c r="AW70" s="31"/>
      <c r="AX70" s="31"/>
      <c r="AY70" s="74"/>
    </row>
    <row r="71" spans="2:51" x14ac:dyDescent="0.3">
      <c r="B71" s="38"/>
      <c r="C71" s="155"/>
      <c r="D71" s="136"/>
      <c r="E71" s="141"/>
      <c r="F71" s="40"/>
      <c r="G71" s="49"/>
      <c r="I71" s="53">
        <v>66</v>
      </c>
      <c r="J71" s="31">
        <f t="shared" ref="J71:J134" si="74">IF($I71&lt;=$F$10,$F$11*$F$13+J70,)</f>
        <v>0</v>
      </c>
      <c r="K71" s="31">
        <f t="shared" ref="K71:K134" si="75">IF(J71=0,0,EXP(-1.0587+0.8836*LN(J71)+0.284))</f>
        <v>0</v>
      </c>
      <c r="L71" s="31">
        <f t="shared" ref="L71:L134" si="76">IF(I71&lt;=$F$10,$F$5+($F$8-$F$5)*(1-EXP(-0.0175*I71)),)</f>
        <v>0</v>
      </c>
      <c r="M71" s="31">
        <f t="shared" ref="M71:M134" si="77">IF(I71&lt;=$F$10,IF(I71&lt;=30,I71*($F$9-$F$6)/30,$F$9-$F$6),)</f>
        <v>0</v>
      </c>
      <c r="N71" s="31">
        <f t="shared" si="58"/>
        <v>0</v>
      </c>
      <c r="O71" s="32">
        <f t="shared" si="59"/>
        <v>0</v>
      </c>
      <c r="P71" s="53">
        <v>66</v>
      </c>
      <c r="Q71" s="31">
        <f t="shared" si="72"/>
        <v>0</v>
      </c>
      <c r="R71" s="31">
        <f t="shared" ref="R71:R134" si="78">IF(P71&lt;=$F$18,Q71+R70,)</f>
        <v>0</v>
      </c>
      <c r="S71" s="31">
        <f t="shared" ref="S71:S134" si="79">$F$19*R71</f>
        <v>0</v>
      </c>
      <c r="T71" s="31">
        <f t="shared" si="60"/>
        <v>0</v>
      </c>
      <c r="U71" s="31">
        <f t="shared" si="73"/>
        <v>0</v>
      </c>
      <c r="V71" s="31">
        <f t="shared" si="61"/>
        <v>0</v>
      </c>
      <c r="W71" s="31">
        <v>0</v>
      </c>
      <c r="X71" s="31">
        <f t="shared" si="62"/>
        <v>0</v>
      </c>
      <c r="Y71" s="36">
        <f t="shared" si="63"/>
        <v>0</v>
      </c>
      <c r="AA71" s="69">
        <v>66</v>
      </c>
      <c r="AB71" s="31">
        <f t="shared" si="64"/>
        <v>0</v>
      </c>
      <c r="AC71" s="203">
        <f t="shared" si="46"/>
        <v>0</v>
      </c>
      <c r="AD71" s="99">
        <f t="shared" si="65"/>
        <v>0</v>
      </c>
      <c r="AE71" s="99">
        <f t="shared" si="66"/>
        <v>0</v>
      </c>
      <c r="AF71" s="188">
        <f t="shared" si="42"/>
        <v>0</v>
      </c>
      <c r="AG71" s="188">
        <f t="shared" si="43"/>
        <v>0</v>
      </c>
      <c r="AH71" s="188">
        <f t="shared" si="44"/>
        <v>0</v>
      </c>
      <c r="AI71" s="193">
        <f t="shared" si="45"/>
        <v>0</v>
      </c>
      <c r="AK71" s="69">
        <v>66</v>
      </c>
      <c r="AL71" s="31">
        <f t="shared" si="67"/>
        <v>0</v>
      </c>
      <c r="AM71" s="31">
        <f t="shared" si="68"/>
        <v>0</v>
      </c>
      <c r="AN71" s="31">
        <f t="shared" si="69"/>
        <v>0</v>
      </c>
      <c r="AO71" s="31">
        <f t="shared" si="70"/>
        <v>0</v>
      </c>
      <c r="AP71" s="31">
        <f t="shared" si="71"/>
        <v>0</v>
      </c>
      <c r="AQ71" s="188">
        <f t="shared" si="47"/>
        <v>0</v>
      </c>
      <c r="AR71" s="188">
        <f t="shared" si="47"/>
        <v>0</v>
      </c>
      <c r="AS71" s="188">
        <f t="shared" si="47"/>
        <v>0</v>
      </c>
      <c r="AT71" s="188">
        <f t="shared" si="47"/>
        <v>0</v>
      </c>
      <c r="AU71" s="31"/>
      <c r="AV71" s="31"/>
      <c r="AW71" s="31"/>
      <c r="AX71" s="31"/>
      <c r="AY71" s="74"/>
    </row>
    <row r="72" spans="2:51" x14ac:dyDescent="0.3">
      <c r="B72" s="38"/>
      <c r="C72" s="155"/>
      <c r="D72" s="136"/>
      <c r="E72" s="141"/>
      <c r="F72" s="40"/>
      <c r="G72" s="49"/>
      <c r="I72" s="53">
        <v>67</v>
      </c>
      <c r="J72" s="31">
        <f t="shared" si="74"/>
        <v>0</v>
      </c>
      <c r="K72" s="31">
        <f t="shared" si="75"/>
        <v>0</v>
      </c>
      <c r="L72" s="31">
        <f t="shared" si="76"/>
        <v>0</v>
      </c>
      <c r="M72" s="31">
        <f t="shared" si="77"/>
        <v>0</v>
      </c>
      <c r="N72" s="31">
        <f t="shared" si="58"/>
        <v>0</v>
      </c>
      <c r="O72" s="32">
        <f t="shared" si="59"/>
        <v>0</v>
      </c>
      <c r="P72" s="53">
        <v>67</v>
      </c>
      <c r="Q72" s="31">
        <f t="shared" si="72"/>
        <v>0</v>
      </c>
      <c r="R72" s="31">
        <f t="shared" si="78"/>
        <v>0</v>
      </c>
      <c r="S72" s="31">
        <f t="shared" si="79"/>
        <v>0</v>
      </c>
      <c r="T72" s="31">
        <f t="shared" si="60"/>
        <v>0</v>
      </c>
      <c r="U72" s="31">
        <f t="shared" si="73"/>
        <v>0</v>
      </c>
      <c r="V72" s="31">
        <f t="shared" si="61"/>
        <v>0</v>
      </c>
      <c r="W72" s="31">
        <v>0</v>
      </c>
      <c r="X72" s="31">
        <f t="shared" si="62"/>
        <v>0</v>
      </c>
      <c r="Y72" s="36">
        <f t="shared" si="63"/>
        <v>0</v>
      </c>
      <c r="AA72" s="69">
        <v>67</v>
      </c>
      <c r="AB72" s="31">
        <f t="shared" si="64"/>
        <v>0</v>
      </c>
      <c r="AC72" s="203">
        <f t="shared" si="46"/>
        <v>0</v>
      </c>
      <c r="AD72" s="99">
        <f t="shared" si="65"/>
        <v>0</v>
      </c>
      <c r="AE72" s="99">
        <f t="shared" si="66"/>
        <v>0</v>
      </c>
      <c r="AF72" s="188">
        <f t="shared" si="42"/>
        <v>0</v>
      </c>
      <c r="AG72" s="188">
        <f t="shared" si="43"/>
        <v>0</v>
      </c>
      <c r="AH72" s="188">
        <f t="shared" si="44"/>
        <v>0</v>
      </c>
      <c r="AI72" s="193">
        <f t="shared" si="45"/>
        <v>0</v>
      </c>
      <c r="AK72" s="69">
        <v>67</v>
      </c>
      <c r="AL72" s="31">
        <f t="shared" si="67"/>
        <v>0</v>
      </c>
      <c r="AM72" s="31">
        <f t="shared" si="68"/>
        <v>0</v>
      </c>
      <c r="AN72" s="31">
        <f t="shared" si="69"/>
        <v>0</v>
      </c>
      <c r="AO72" s="31">
        <f t="shared" si="70"/>
        <v>0</v>
      </c>
      <c r="AP72" s="31">
        <f t="shared" si="71"/>
        <v>0</v>
      </c>
      <c r="AQ72" s="188">
        <f t="shared" si="47"/>
        <v>0</v>
      </c>
      <c r="AR72" s="188">
        <f t="shared" si="47"/>
        <v>0</v>
      </c>
      <c r="AS72" s="188">
        <f t="shared" si="47"/>
        <v>0</v>
      </c>
      <c r="AT72" s="188">
        <f t="shared" si="47"/>
        <v>0</v>
      </c>
      <c r="AU72" s="31"/>
      <c r="AV72" s="31"/>
      <c r="AW72" s="31"/>
      <c r="AX72" s="31"/>
      <c r="AY72" s="74"/>
    </row>
    <row r="73" spans="2:51" x14ac:dyDescent="0.3">
      <c r="B73" s="38"/>
      <c r="C73" s="155"/>
      <c r="D73" s="136"/>
      <c r="E73" s="141"/>
      <c r="F73" s="40"/>
      <c r="G73" s="49"/>
      <c r="I73" s="53">
        <v>68</v>
      </c>
      <c r="J73" s="31">
        <f t="shared" si="74"/>
        <v>0</v>
      </c>
      <c r="K73" s="31">
        <f t="shared" si="75"/>
        <v>0</v>
      </c>
      <c r="L73" s="31">
        <f t="shared" si="76"/>
        <v>0</v>
      </c>
      <c r="M73" s="31">
        <f t="shared" si="77"/>
        <v>0</v>
      </c>
      <c r="N73" s="31">
        <f t="shared" si="58"/>
        <v>0</v>
      </c>
      <c r="O73" s="32">
        <f t="shared" si="59"/>
        <v>0</v>
      </c>
      <c r="P73" s="53">
        <v>68</v>
      </c>
      <c r="Q73" s="31">
        <f t="shared" si="72"/>
        <v>0</v>
      </c>
      <c r="R73" s="31">
        <f t="shared" si="78"/>
        <v>0</v>
      </c>
      <c r="S73" s="31">
        <f t="shared" si="79"/>
        <v>0</v>
      </c>
      <c r="T73" s="31">
        <f t="shared" si="60"/>
        <v>0</v>
      </c>
      <c r="U73" s="31">
        <f t="shared" si="73"/>
        <v>0</v>
      </c>
      <c r="V73" s="31">
        <f t="shared" si="61"/>
        <v>0</v>
      </c>
      <c r="W73" s="31">
        <v>0</v>
      </c>
      <c r="X73" s="31">
        <f t="shared" si="62"/>
        <v>0</v>
      </c>
      <c r="Y73" s="36">
        <f t="shared" si="63"/>
        <v>0</v>
      </c>
      <c r="AA73" s="69">
        <v>68</v>
      </c>
      <c r="AB73" s="31">
        <f t="shared" si="64"/>
        <v>0</v>
      </c>
      <c r="AC73" s="203">
        <f t="shared" si="46"/>
        <v>0</v>
      </c>
      <c r="AD73" s="99">
        <f t="shared" si="65"/>
        <v>0</v>
      </c>
      <c r="AE73" s="99">
        <f t="shared" si="66"/>
        <v>0</v>
      </c>
      <c r="AF73" s="188">
        <f t="shared" si="42"/>
        <v>0</v>
      </c>
      <c r="AG73" s="188">
        <f t="shared" si="43"/>
        <v>0</v>
      </c>
      <c r="AH73" s="188">
        <f t="shared" si="44"/>
        <v>0</v>
      </c>
      <c r="AI73" s="193">
        <f t="shared" si="45"/>
        <v>0</v>
      </c>
      <c r="AK73" s="69">
        <v>68</v>
      </c>
      <c r="AL73" s="31">
        <f t="shared" si="67"/>
        <v>0</v>
      </c>
      <c r="AM73" s="31">
        <f t="shared" si="68"/>
        <v>0</v>
      </c>
      <c r="AN73" s="31">
        <f t="shared" si="69"/>
        <v>0</v>
      </c>
      <c r="AO73" s="31">
        <f t="shared" si="70"/>
        <v>0</v>
      </c>
      <c r="AP73" s="31">
        <f t="shared" si="71"/>
        <v>0</v>
      </c>
      <c r="AQ73" s="188">
        <f t="shared" si="47"/>
        <v>0</v>
      </c>
      <c r="AR73" s="188">
        <f t="shared" si="47"/>
        <v>0</v>
      </c>
      <c r="AS73" s="188">
        <f t="shared" si="47"/>
        <v>0</v>
      </c>
      <c r="AT73" s="188">
        <f t="shared" si="47"/>
        <v>0</v>
      </c>
      <c r="AU73" s="31"/>
      <c r="AV73" s="31"/>
      <c r="AW73" s="31"/>
      <c r="AX73" s="31"/>
      <c r="AY73" s="74"/>
    </row>
    <row r="74" spans="2:51" x14ac:dyDescent="0.3">
      <c r="B74" s="38"/>
      <c r="C74" s="155"/>
      <c r="D74" s="136"/>
      <c r="E74" s="141"/>
      <c r="F74" s="40"/>
      <c r="G74" s="49"/>
      <c r="I74" s="53">
        <v>69</v>
      </c>
      <c r="J74" s="31">
        <f t="shared" si="74"/>
        <v>0</v>
      </c>
      <c r="K74" s="31">
        <f t="shared" si="75"/>
        <v>0</v>
      </c>
      <c r="L74" s="31">
        <f t="shared" si="76"/>
        <v>0</v>
      </c>
      <c r="M74" s="31">
        <f t="shared" si="77"/>
        <v>0</v>
      </c>
      <c r="N74" s="31">
        <f t="shared" si="58"/>
        <v>0</v>
      </c>
      <c r="O74" s="32">
        <f t="shared" si="59"/>
        <v>0</v>
      </c>
      <c r="P74" s="53">
        <v>69</v>
      </c>
      <c r="Q74" s="31">
        <f t="shared" si="72"/>
        <v>0</v>
      </c>
      <c r="R74" s="31">
        <f t="shared" si="78"/>
        <v>0</v>
      </c>
      <c r="S74" s="31">
        <f t="shared" si="79"/>
        <v>0</v>
      </c>
      <c r="T74" s="31">
        <f t="shared" si="60"/>
        <v>0</v>
      </c>
      <c r="U74" s="31">
        <f t="shared" si="73"/>
        <v>0</v>
      </c>
      <c r="V74" s="31">
        <f t="shared" si="61"/>
        <v>0</v>
      </c>
      <c r="W74" s="31">
        <v>0</v>
      </c>
      <c r="X74" s="31">
        <f t="shared" si="62"/>
        <v>0</v>
      </c>
      <c r="Y74" s="36">
        <f t="shared" si="63"/>
        <v>0</v>
      </c>
      <c r="AA74" s="69">
        <v>69</v>
      </c>
      <c r="AB74" s="31">
        <f t="shared" si="64"/>
        <v>0</v>
      </c>
      <c r="AC74" s="203">
        <f t="shared" si="46"/>
        <v>0</v>
      </c>
      <c r="AD74" s="99">
        <f t="shared" si="65"/>
        <v>0</v>
      </c>
      <c r="AE74" s="99">
        <f t="shared" si="66"/>
        <v>0</v>
      </c>
      <c r="AF74" s="188">
        <f t="shared" si="42"/>
        <v>0</v>
      </c>
      <c r="AG74" s="188">
        <f t="shared" si="43"/>
        <v>0</v>
      </c>
      <c r="AH74" s="188">
        <f t="shared" si="44"/>
        <v>0</v>
      </c>
      <c r="AI74" s="193">
        <f t="shared" si="45"/>
        <v>0</v>
      </c>
      <c r="AK74" s="69">
        <v>69</v>
      </c>
      <c r="AL74" s="31">
        <f t="shared" si="67"/>
        <v>0</v>
      </c>
      <c r="AM74" s="31">
        <f t="shared" si="68"/>
        <v>0</v>
      </c>
      <c r="AN74" s="31">
        <f t="shared" si="69"/>
        <v>0</v>
      </c>
      <c r="AO74" s="31">
        <f t="shared" si="70"/>
        <v>0</v>
      </c>
      <c r="AP74" s="31">
        <f t="shared" si="71"/>
        <v>0</v>
      </c>
      <c r="AQ74" s="188">
        <f t="shared" si="47"/>
        <v>0</v>
      </c>
      <c r="AR74" s="188">
        <f t="shared" si="47"/>
        <v>0</v>
      </c>
      <c r="AS74" s="188">
        <f t="shared" si="47"/>
        <v>0</v>
      </c>
      <c r="AT74" s="188">
        <f t="shared" si="47"/>
        <v>0</v>
      </c>
      <c r="AU74" s="31"/>
      <c r="AV74" s="31"/>
      <c r="AW74" s="31"/>
      <c r="AX74" s="31"/>
      <c r="AY74" s="74"/>
    </row>
    <row r="75" spans="2:51" x14ac:dyDescent="0.3">
      <c r="B75" s="38"/>
      <c r="C75" s="155"/>
      <c r="D75" s="136"/>
      <c r="E75" s="141"/>
      <c r="F75" s="40"/>
      <c r="G75" s="49"/>
      <c r="I75" s="53">
        <v>70</v>
      </c>
      <c r="J75" s="31">
        <f t="shared" si="74"/>
        <v>0</v>
      </c>
      <c r="K75" s="31">
        <f t="shared" si="75"/>
        <v>0</v>
      </c>
      <c r="L75" s="31">
        <f t="shared" si="76"/>
        <v>0</v>
      </c>
      <c r="M75" s="31">
        <f t="shared" si="77"/>
        <v>0</v>
      </c>
      <c r="N75" s="31">
        <f t="shared" si="58"/>
        <v>0</v>
      </c>
      <c r="O75" s="32">
        <f t="shared" si="59"/>
        <v>0</v>
      </c>
      <c r="P75" s="53">
        <v>70</v>
      </c>
      <c r="Q75" s="31">
        <f t="shared" si="72"/>
        <v>0</v>
      </c>
      <c r="R75" s="31">
        <f t="shared" si="78"/>
        <v>0</v>
      </c>
      <c r="S75" s="31">
        <f t="shared" si="79"/>
        <v>0</v>
      </c>
      <c r="T75" s="31">
        <f t="shared" si="60"/>
        <v>0</v>
      </c>
      <c r="U75" s="31">
        <f t="shared" si="73"/>
        <v>0</v>
      </c>
      <c r="V75" s="31">
        <f t="shared" si="61"/>
        <v>0</v>
      </c>
      <c r="W75" s="31">
        <v>0</v>
      </c>
      <c r="X75" s="31">
        <f t="shared" si="62"/>
        <v>0</v>
      </c>
      <c r="Y75" s="36">
        <f t="shared" si="63"/>
        <v>0</v>
      </c>
      <c r="AA75" s="69">
        <v>70</v>
      </c>
      <c r="AB75" s="31">
        <f t="shared" si="64"/>
        <v>0</v>
      </c>
      <c r="AC75" s="203">
        <f t="shared" si="46"/>
        <v>0</v>
      </c>
      <c r="AD75" s="99">
        <f t="shared" si="65"/>
        <v>0</v>
      </c>
      <c r="AE75" s="99">
        <f t="shared" si="66"/>
        <v>0</v>
      </c>
      <c r="AF75" s="188">
        <f t="shared" si="42"/>
        <v>0</v>
      </c>
      <c r="AG75" s="188">
        <f t="shared" si="43"/>
        <v>0</v>
      </c>
      <c r="AH75" s="188">
        <f t="shared" si="44"/>
        <v>0</v>
      </c>
      <c r="AI75" s="193">
        <f t="shared" si="45"/>
        <v>0</v>
      </c>
      <c r="AK75" s="69">
        <v>70</v>
      </c>
      <c r="AL75" s="31">
        <f t="shared" si="67"/>
        <v>0</v>
      </c>
      <c r="AM75" s="31">
        <f t="shared" si="68"/>
        <v>0</v>
      </c>
      <c r="AN75" s="31">
        <f t="shared" si="69"/>
        <v>0</v>
      </c>
      <c r="AO75" s="31">
        <f t="shared" si="70"/>
        <v>0</v>
      </c>
      <c r="AP75" s="31">
        <f t="shared" si="71"/>
        <v>0</v>
      </c>
      <c r="AQ75" s="188">
        <f t="shared" si="47"/>
        <v>0</v>
      </c>
      <c r="AR75" s="188">
        <f t="shared" si="47"/>
        <v>0</v>
      </c>
      <c r="AS75" s="188">
        <f t="shared" si="47"/>
        <v>0</v>
      </c>
      <c r="AT75" s="188">
        <f t="shared" si="47"/>
        <v>0</v>
      </c>
      <c r="AU75" s="31"/>
      <c r="AV75" s="31"/>
      <c r="AW75" s="31"/>
      <c r="AX75" s="31"/>
      <c r="AY75" s="74"/>
    </row>
    <row r="76" spans="2:51" x14ac:dyDescent="0.3">
      <c r="B76" s="38"/>
      <c r="C76" s="155"/>
      <c r="D76" s="136"/>
      <c r="E76" s="141"/>
      <c r="F76" s="40"/>
      <c r="G76" s="49"/>
      <c r="I76" s="53">
        <v>71</v>
      </c>
      <c r="J76" s="31">
        <f t="shared" si="74"/>
        <v>0</v>
      </c>
      <c r="K76" s="31">
        <f t="shared" si="75"/>
        <v>0</v>
      </c>
      <c r="L76" s="31">
        <f t="shared" si="76"/>
        <v>0</v>
      </c>
      <c r="M76" s="31">
        <f t="shared" si="77"/>
        <v>0</v>
      </c>
      <c r="N76" s="31">
        <f t="shared" si="58"/>
        <v>0</v>
      </c>
      <c r="O76" s="32">
        <f t="shared" si="59"/>
        <v>0</v>
      </c>
      <c r="P76" s="53">
        <v>71</v>
      </c>
      <c r="Q76" s="31">
        <f t="shared" si="72"/>
        <v>0</v>
      </c>
      <c r="R76" s="31">
        <f t="shared" si="78"/>
        <v>0</v>
      </c>
      <c r="S76" s="31">
        <f t="shared" si="79"/>
        <v>0</v>
      </c>
      <c r="T76" s="31">
        <f t="shared" si="60"/>
        <v>0</v>
      </c>
      <c r="U76" s="31">
        <f t="shared" si="73"/>
        <v>0</v>
      </c>
      <c r="V76" s="31">
        <f t="shared" si="61"/>
        <v>0</v>
      </c>
      <c r="W76" s="31">
        <v>0</v>
      </c>
      <c r="X76" s="31">
        <f t="shared" si="62"/>
        <v>0</v>
      </c>
      <c r="Y76" s="36">
        <f t="shared" si="63"/>
        <v>0</v>
      </c>
      <c r="AA76" s="69">
        <v>71</v>
      </c>
      <c r="AB76" s="31">
        <f t="shared" si="64"/>
        <v>0</v>
      </c>
      <c r="AC76" s="203">
        <f t="shared" si="46"/>
        <v>0</v>
      </c>
      <c r="AD76" s="99">
        <f t="shared" si="65"/>
        <v>0</v>
      </c>
      <c r="AE76" s="99">
        <f t="shared" si="66"/>
        <v>0</v>
      </c>
      <c r="AF76" s="188">
        <f t="shared" si="42"/>
        <v>0</v>
      </c>
      <c r="AG76" s="188">
        <f t="shared" si="43"/>
        <v>0</v>
      </c>
      <c r="AH76" s="188">
        <f t="shared" si="44"/>
        <v>0</v>
      </c>
      <c r="AI76" s="193">
        <f t="shared" si="45"/>
        <v>0</v>
      </c>
      <c r="AK76" s="69">
        <v>71</v>
      </c>
      <c r="AL76" s="31">
        <f t="shared" si="67"/>
        <v>0</v>
      </c>
      <c r="AM76" s="31">
        <f t="shared" si="68"/>
        <v>0</v>
      </c>
      <c r="AN76" s="31">
        <f t="shared" si="69"/>
        <v>0</v>
      </c>
      <c r="AO76" s="31">
        <f t="shared" si="70"/>
        <v>0</v>
      </c>
      <c r="AP76" s="31">
        <f t="shared" si="71"/>
        <v>0</v>
      </c>
      <c r="AQ76" s="188">
        <f t="shared" si="47"/>
        <v>0</v>
      </c>
      <c r="AR76" s="188">
        <f t="shared" si="47"/>
        <v>0</v>
      </c>
      <c r="AS76" s="188">
        <f t="shared" si="47"/>
        <v>0</v>
      </c>
      <c r="AT76" s="188">
        <f t="shared" si="47"/>
        <v>0</v>
      </c>
      <c r="AU76" s="31"/>
      <c r="AV76" s="31"/>
      <c r="AW76" s="31"/>
      <c r="AX76" s="31"/>
      <c r="AY76" s="74"/>
    </row>
    <row r="77" spans="2:51" x14ac:dyDescent="0.3">
      <c r="B77" s="38"/>
      <c r="C77" s="155"/>
      <c r="D77" s="136"/>
      <c r="E77" s="141"/>
      <c r="F77" s="40"/>
      <c r="G77" s="49"/>
      <c r="I77" s="53">
        <v>72</v>
      </c>
      <c r="J77" s="31">
        <f t="shared" si="74"/>
        <v>0</v>
      </c>
      <c r="K77" s="31">
        <f t="shared" si="75"/>
        <v>0</v>
      </c>
      <c r="L77" s="31">
        <f t="shared" si="76"/>
        <v>0</v>
      </c>
      <c r="M77" s="31">
        <f t="shared" si="77"/>
        <v>0</v>
      </c>
      <c r="N77" s="31">
        <f t="shared" si="58"/>
        <v>0</v>
      </c>
      <c r="O77" s="32">
        <f t="shared" si="59"/>
        <v>0</v>
      </c>
      <c r="P77" s="53">
        <v>72</v>
      </c>
      <c r="Q77" s="31">
        <f t="shared" si="72"/>
        <v>0</v>
      </c>
      <c r="R77" s="31">
        <f t="shared" si="78"/>
        <v>0</v>
      </c>
      <c r="S77" s="31">
        <f t="shared" si="79"/>
        <v>0</v>
      </c>
      <c r="T77" s="31">
        <f t="shared" si="60"/>
        <v>0</v>
      </c>
      <c r="U77" s="31">
        <f t="shared" si="73"/>
        <v>0</v>
      </c>
      <c r="V77" s="31">
        <f t="shared" si="61"/>
        <v>0</v>
      </c>
      <c r="W77" s="31">
        <v>0</v>
      </c>
      <c r="X77" s="31">
        <f t="shared" si="62"/>
        <v>0</v>
      </c>
      <c r="Y77" s="36">
        <f t="shared" si="63"/>
        <v>0</v>
      </c>
      <c r="AA77" s="69">
        <v>72</v>
      </c>
      <c r="AB77" s="31">
        <f t="shared" si="64"/>
        <v>0</v>
      </c>
      <c r="AC77" s="203">
        <f t="shared" si="46"/>
        <v>0</v>
      </c>
      <c r="AD77" s="99">
        <f t="shared" si="65"/>
        <v>0</v>
      </c>
      <c r="AE77" s="99">
        <f t="shared" si="66"/>
        <v>0</v>
      </c>
      <c r="AF77" s="188">
        <f t="shared" si="42"/>
        <v>0</v>
      </c>
      <c r="AG77" s="188">
        <f t="shared" si="43"/>
        <v>0</v>
      </c>
      <c r="AH77" s="188">
        <f t="shared" si="44"/>
        <v>0</v>
      </c>
      <c r="AI77" s="193">
        <f t="shared" si="45"/>
        <v>0</v>
      </c>
      <c r="AK77" s="69">
        <v>72</v>
      </c>
      <c r="AL77" s="31">
        <f t="shared" si="67"/>
        <v>0</v>
      </c>
      <c r="AM77" s="31">
        <f t="shared" si="68"/>
        <v>0</v>
      </c>
      <c r="AN77" s="31">
        <f t="shared" si="69"/>
        <v>0</v>
      </c>
      <c r="AO77" s="31">
        <f t="shared" si="70"/>
        <v>0</v>
      </c>
      <c r="AP77" s="31">
        <f t="shared" si="71"/>
        <v>0</v>
      </c>
      <c r="AQ77" s="188">
        <f t="shared" si="47"/>
        <v>0</v>
      </c>
      <c r="AR77" s="188">
        <f t="shared" si="47"/>
        <v>0</v>
      </c>
      <c r="AS77" s="188">
        <f t="shared" si="47"/>
        <v>0</v>
      </c>
      <c r="AT77" s="188">
        <f t="shared" si="47"/>
        <v>0</v>
      </c>
      <c r="AU77" s="31"/>
      <c r="AV77" s="31"/>
      <c r="AW77" s="31"/>
      <c r="AX77" s="31"/>
      <c r="AY77" s="74"/>
    </row>
    <row r="78" spans="2:51" x14ac:dyDescent="0.3">
      <c r="B78" s="41"/>
      <c r="C78" s="156"/>
      <c r="D78" s="157"/>
      <c r="E78" s="144"/>
      <c r="F78" s="42"/>
      <c r="G78" s="50"/>
      <c r="I78" s="53">
        <v>73</v>
      </c>
      <c r="J78" s="31">
        <f t="shared" si="74"/>
        <v>0</v>
      </c>
      <c r="K78" s="31">
        <f t="shared" si="75"/>
        <v>0</v>
      </c>
      <c r="L78" s="31">
        <f t="shared" si="76"/>
        <v>0</v>
      </c>
      <c r="M78" s="31">
        <f t="shared" si="77"/>
        <v>0</v>
      </c>
      <c r="N78" s="31">
        <f t="shared" si="58"/>
        <v>0</v>
      </c>
      <c r="O78" s="32">
        <f t="shared" si="59"/>
        <v>0</v>
      </c>
      <c r="P78" s="53">
        <v>73</v>
      </c>
      <c r="Q78" s="31">
        <f t="shared" si="72"/>
        <v>0</v>
      </c>
      <c r="R78" s="31">
        <f t="shared" si="78"/>
        <v>0</v>
      </c>
      <c r="S78" s="31">
        <f t="shared" si="79"/>
        <v>0</v>
      </c>
      <c r="T78" s="31">
        <f t="shared" si="60"/>
        <v>0</v>
      </c>
      <c r="U78" s="31">
        <f t="shared" si="73"/>
        <v>0</v>
      </c>
      <c r="V78" s="31">
        <f t="shared" si="61"/>
        <v>0</v>
      </c>
      <c r="W78" s="31">
        <v>0</v>
      </c>
      <c r="X78" s="31">
        <f t="shared" si="62"/>
        <v>0</v>
      </c>
      <c r="Y78" s="36">
        <f t="shared" si="63"/>
        <v>0</v>
      </c>
      <c r="AA78" s="69">
        <v>73</v>
      </c>
      <c r="AB78" s="31">
        <f t="shared" si="64"/>
        <v>0</v>
      </c>
      <c r="AC78" s="203">
        <f t="shared" si="46"/>
        <v>0</v>
      </c>
      <c r="AD78" s="99">
        <f t="shared" si="65"/>
        <v>0</v>
      </c>
      <c r="AE78" s="99">
        <f t="shared" si="66"/>
        <v>0</v>
      </c>
      <c r="AF78" s="188">
        <f t="shared" si="42"/>
        <v>0</v>
      </c>
      <c r="AG78" s="188">
        <f t="shared" si="43"/>
        <v>0</v>
      </c>
      <c r="AH78" s="188">
        <f t="shared" si="44"/>
        <v>0</v>
      </c>
      <c r="AI78" s="193">
        <f t="shared" si="45"/>
        <v>0</v>
      </c>
      <c r="AK78" s="69">
        <v>73</v>
      </c>
      <c r="AL78" s="31">
        <f t="shared" si="67"/>
        <v>0</v>
      </c>
      <c r="AM78" s="31">
        <f t="shared" si="68"/>
        <v>0</v>
      </c>
      <c r="AN78" s="31">
        <f t="shared" si="69"/>
        <v>0</v>
      </c>
      <c r="AO78" s="31">
        <f t="shared" si="70"/>
        <v>0</v>
      </c>
      <c r="AP78" s="31">
        <f t="shared" si="71"/>
        <v>0</v>
      </c>
      <c r="AQ78" s="188">
        <f t="shared" si="47"/>
        <v>0</v>
      </c>
      <c r="AR78" s="188">
        <f t="shared" si="47"/>
        <v>0</v>
      </c>
      <c r="AS78" s="188">
        <f t="shared" si="47"/>
        <v>0</v>
      </c>
      <c r="AT78" s="188">
        <f t="shared" si="47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74"/>
        <v>0</v>
      </c>
      <c r="K79" s="31">
        <f t="shared" si="75"/>
        <v>0</v>
      </c>
      <c r="L79" s="31">
        <f t="shared" si="76"/>
        <v>0</v>
      </c>
      <c r="M79" s="31">
        <f t="shared" si="77"/>
        <v>0</v>
      </c>
      <c r="N79" s="31">
        <f t="shared" si="58"/>
        <v>0</v>
      </c>
      <c r="O79" s="32">
        <f t="shared" si="59"/>
        <v>0</v>
      </c>
      <c r="P79" s="53">
        <v>74</v>
      </c>
      <c r="Q79" s="31">
        <f t="shared" si="72"/>
        <v>0</v>
      </c>
      <c r="R79" s="31">
        <f t="shared" si="78"/>
        <v>0</v>
      </c>
      <c r="S79" s="31">
        <f t="shared" si="79"/>
        <v>0</v>
      </c>
      <c r="T79" s="31">
        <f t="shared" si="60"/>
        <v>0</v>
      </c>
      <c r="U79" s="31">
        <f t="shared" si="73"/>
        <v>0</v>
      </c>
      <c r="V79" s="31">
        <f t="shared" si="61"/>
        <v>0</v>
      </c>
      <c r="W79" s="31">
        <v>0</v>
      </c>
      <c r="X79" s="31">
        <f t="shared" si="62"/>
        <v>0</v>
      </c>
      <c r="Y79" s="36">
        <f t="shared" si="63"/>
        <v>0</v>
      </c>
      <c r="AA79" s="69">
        <v>74</v>
      </c>
      <c r="AB79" s="31">
        <f t="shared" si="64"/>
        <v>0</v>
      </c>
      <c r="AC79" s="203">
        <f t="shared" si="46"/>
        <v>0</v>
      </c>
      <c r="AD79" s="99">
        <f t="shared" si="65"/>
        <v>0</v>
      </c>
      <c r="AE79" s="99">
        <f t="shared" si="66"/>
        <v>0</v>
      </c>
      <c r="AF79" s="188">
        <f t="shared" si="42"/>
        <v>0</v>
      </c>
      <c r="AG79" s="188">
        <f t="shared" si="43"/>
        <v>0</v>
      </c>
      <c r="AH79" s="188">
        <f t="shared" si="44"/>
        <v>0</v>
      </c>
      <c r="AI79" s="193">
        <f t="shared" si="45"/>
        <v>0</v>
      </c>
      <c r="AK79" s="69">
        <v>74</v>
      </c>
      <c r="AL79" s="31">
        <f t="shared" si="67"/>
        <v>0</v>
      </c>
      <c r="AM79" s="31">
        <f t="shared" si="68"/>
        <v>0</v>
      </c>
      <c r="AN79" s="31">
        <f t="shared" si="69"/>
        <v>0</v>
      </c>
      <c r="AO79" s="31">
        <f t="shared" si="70"/>
        <v>0</v>
      </c>
      <c r="AP79" s="31">
        <f t="shared" si="71"/>
        <v>0</v>
      </c>
      <c r="AQ79" s="188">
        <f t="shared" si="47"/>
        <v>0</v>
      </c>
      <c r="AR79" s="188">
        <f t="shared" si="47"/>
        <v>0</v>
      </c>
      <c r="AS79" s="188">
        <f t="shared" si="47"/>
        <v>0</v>
      </c>
      <c r="AT79" s="188">
        <f t="shared" si="47"/>
        <v>0</v>
      </c>
      <c r="AU79" s="31"/>
      <c r="AV79" s="31"/>
      <c r="AW79" s="31"/>
      <c r="AX79" s="31"/>
      <c r="AY79" s="74"/>
    </row>
    <row r="80" spans="2:51" x14ac:dyDescent="0.3">
      <c r="B80" s="234" t="s">
        <v>203</v>
      </c>
      <c r="C80" s="235"/>
      <c r="D80" s="235"/>
      <c r="E80" s="235"/>
      <c r="F80" s="235"/>
      <c r="G80" s="236"/>
      <c r="H80" s="21"/>
      <c r="I80" s="53">
        <v>75</v>
      </c>
      <c r="J80" s="31">
        <f t="shared" si="74"/>
        <v>0</v>
      </c>
      <c r="K80" s="31">
        <f t="shared" si="75"/>
        <v>0</v>
      </c>
      <c r="L80" s="31">
        <f t="shared" si="76"/>
        <v>0</v>
      </c>
      <c r="M80" s="31">
        <f t="shared" si="77"/>
        <v>0</v>
      </c>
      <c r="N80" s="31">
        <f t="shared" si="58"/>
        <v>0</v>
      </c>
      <c r="O80" s="32">
        <f t="shared" si="59"/>
        <v>0</v>
      </c>
      <c r="P80" s="53">
        <v>75</v>
      </c>
      <c r="Q80" s="31">
        <f t="shared" si="72"/>
        <v>0</v>
      </c>
      <c r="R80" s="31">
        <f t="shared" si="78"/>
        <v>0</v>
      </c>
      <c r="S80" s="31">
        <f t="shared" si="79"/>
        <v>0</v>
      </c>
      <c r="T80" s="31">
        <f t="shared" si="60"/>
        <v>0</v>
      </c>
      <c r="U80" s="31">
        <f t="shared" si="73"/>
        <v>0</v>
      </c>
      <c r="V80" s="31">
        <f t="shared" si="61"/>
        <v>0</v>
      </c>
      <c r="W80" s="31">
        <v>0</v>
      </c>
      <c r="X80" s="31">
        <f t="shared" si="62"/>
        <v>0</v>
      </c>
      <c r="Y80" s="36">
        <f t="shared" si="63"/>
        <v>0</v>
      </c>
      <c r="AA80" s="69">
        <v>75</v>
      </c>
      <c r="AB80" s="31">
        <f t="shared" si="64"/>
        <v>0</v>
      </c>
      <c r="AC80" s="203">
        <f t="shared" si="46"/>
        <v>0</v>
      </c>
      <c r="AD80" s="99">
        <f t="shared" si="65"/>
        <v>0</v>
      </c>
      <c r="AE80" s="99">
        <f t="shared" si="66"/>
        <v>0</v>
      </c>
      <c r="AF80" s="188">
        <f t="shared" si="42"/>
        <v>0</v>
      </c>
      <c r="AG80" s="188">
        <f t="shared" si="43"/>
        <v>0</v>
      </c>
      <c r="AH80" s="188">
        <f t="shared" si="44"/>
        <v>0</v>
      </c>
      <c r="AI80" s="193">
        <f t="shared" si="45"/>
        <v>0</v>
      </c>
      <c r="AK80" s="69">
        <v>75</v>
      </c>
      <c r="AL80" s="31">
        <f t="shared" si="67"/>
        <v>0</v>
      </c>
      <c r="AM80" s="31">
        <f t="shared" si="68"/>
        <v>0</v>
      </c>
      <c r="AN80" s="31">
        <f t="shared" si="69"/>
        <v>0</v>
      </c>
      <c r="AO80" s="31">
        <f t="shared" si="70"/>
        <v>0</v>
      </c>
      <c r="AP80" s="31">
        <f t="shared" si="71"/>
        <v>0</v>
      </c>
      <c r="AQ80" s="188">
        <f t="shared" si="47"/>
        <v>0</v>
      </c>
      <c r="AR80" s="188">
        <f t="shared" si="47"/>
        <v>0</v>
      </c>
      <c r="AS80" s="188">
        <f t="shared" si="47"/>
        <v>0</v>
      </c>
      <c r="AT80" s="188">
        <f t="shared" si="47"/>
        <v>0</v>
      </c>
      <c r="AU80" s="31"/>
      <c r="AV80" s="31"/>
      <c r="AW80" s="31"/>
      <c r="AX80" s="31"/>
      <c r="AY80" s="74"/>
    </row>
    <row r="81" spans="1:51" x14ac:dyDescent="0.3">
      <c r="A81" t="s">
        <v>192</v>
      </c>
      <c r="B81" s="160" t="s">
        <v>76</v>
      </c>
      <c r="C81" s="127" t="s">
        <v>152</v>
      </c>
      <c r="D81" s="125" t="s">
        <v>78</v>
      </c>
      <c r="E81" s="125" t="s">
        <v>81</v>
      </c>
      <c r="F81" s="125" t="s">
        <v>80</v>
      </c>
      <c r="G81" s="126" t="s">
        <v>79</v>
      </c>
      <c r="H81" s="55"/>
      <c r="I81" s="53">
        <v>76</v>
      </c>
      <c r="J81" s="31">
        <f t="shared" si="74"/>
        <v>0</v>
      </c>
      <c r="K81" s="31">
        <f t="shared" si="75"/>
        <v>0</v>
      </c>
      <c r="L81" s="31">
        <f t="shared" si="76"/>
        <v>0</v>
      </c>
      <c r="M81" s="31">
        <f t="shared" si="77"/>
        <v>0</v>
      </c>
      <c r="N81" s="31">
        <f t="shared" si="58"/>
        <v>0</v>
      </c>
      <c r="O81" s="32">
        <f t="shared" si="59"/>
        <v>0</v>
      </c>
      <c r="P81" s="53">
        <v>76</v>
      </c>
      <c r="Q81" s="31">
        <f t="shared" si="72"/>
        <v>0</v>
      </c>
      <c r="R81" s="31">
        <f t="shared" si="78"/>
        <v>0</v>
      </c>
      <c r="S81" s="31">
        <f t="shared" si="79"/>
        <v>0</v>
      </c>
      <c r="T81" s="31">
        <f t="shared" si="60"/>
        <v>0</v>
      </c>
      <c r="U81" s="31">
        <f t="shared" si="73"/>
        <v>0</v>
      </c>
      <c r="V81" s="31">
        <f t="shared" si="61"/>
        <v>0</v>
      </c>
      <c r="W81" s="31">
        <v>0</v>
      </c>
      <c r="X81" s="31">
        <f t="shared" si="62"/>
        <v>0</v>
      </c>
      <c r="Y81" s="36">
        <f t="shared" si="63"/>
        <v>0</v>
      </c>
      <c r="AA81" s="69">
        <v>76</v>
      </c>
      <c r="AB81" s="31">
        <f t="shared" si="64"/>
        <v>0</v>
      </c>
      <c r="AC81" s="203">
        <f t="shared" si="46"/>
        <v>0</v>
      </c>
      <c r="AD81" s="99">
        <f t="shared" si="65"/>
        <v>0</v>
      </c>
      <c r="AE81" s="99">
        <f t="shared" si="66"/>
        <v>0</v>
      </c>
      <c r="AF81" s="188">
        <f t="shared" si="42"/>
        <v>0</v>
      </c>
      <c r="AG81" s="188">
        <f t="shared" si="43"/>
        <v>0</v>
      </c>
      <c r="AH81" s="188">
        <f t="shared" si="44"/>
        <v>0</v>
      </c>
      <c r="AI81" s="193">
        <f t="shared" si="45"/>
        <v>0</v>
      </c>
      <c r="AK81" s="69">
        <v>76</v>
      </c>
      <c r="AL81" s="31">
        <f t="shared" si="67"/>
        <v>0</v>
      </c>
      <c r="AM81" s="31">
        <f t="shared" si="68"/>
        <v>0</v>
      </c>
      <c r="AN81" s="31">
        <f t="shared" si="69"/>
        <v>0</v>
      </c>
      <c r="AO81" s="31">
        <f t="shared" si="70"/>
        <v>0</v>
      </c>
      <c r="AP81" s="31">
        <f t="shared" si="71"/>
        <v>0</v>
      </c>
      <c r="AQ81" s="188">
        <f t="shared" si="47"/>
        <v>0</v>
      </c>
      <c r="AR81" s="188">
        <f t="shared" si="47"/>
        <v>0</v>
      </c>
      <c r="AS81" s="188">
        <f t="shared" si="47"/>
        <v>0</v>
      </c>
      <c r="AT81" s="188">
        <f t="shared" si="47"/>
        <v>0</v>
      </c>
      <c r="AU81" s="31"/>
      <c r="AV81" s="31"/>
      <c r="AW81" s="31"/>
      <c r="AX81" s="31"/>
      <c r="AY81" s="74"/>
    </row>
    <row r="82" spans="1:51" x14ac:dyDescent="0.3">
      <c r="A82" t="s">
        <v>191</v>
      </c>
      <c r="B82" s="175" t="str">
        <f>IF(C25&lt;$F$18,C25,"-")</f>
        <v>-</v>
      </c>
      <c r="C82" s="146">
        <f>D25-D26</f>
        <v>24.900000000000006</v>
      </c>
      <c r="D82" s="150">
        <v>0.5</v>
      </c>
      <c r="E82" s="124">
        <f t="shared" ref="E82:E83" si="80">IF(G82+D82&lt;&gt;1,(1-(G82+D82))*56%,0)</f>
        <v>0.28000000000000003</v>
      </c>
      <c r="F82" s="124">
        <f t="shared" ref="F82:F83" si="81">IF(G82+D82&lt;&gt;1,(1-(G82+D82))*44%,0)</f>
        <v>0.22</v>
      </c>
      <c r="G82" s="148"/>
      <c r="H82" s="56">
        <f t="shared" ref="H82:H94" si="82">IF(C82=0,0,IF(SUM(D82:G82)&lt;&gt;1,"erreur",))</f>
        <v>0</v>
      </c>
      <c r="I82" s="53">
        <v>77</v>
      </c>
      <c r="J82" s="31">
        <f t="shared" si="74"/>
        <v>0</v>
      </c>
      <c r="K82" s="31">
        <f t="shared" si="75"/>
        <v>0</v>
      </c>
      <c r="L82" s="31">
        <f t="shared" si="76"/>
        <v>0</v>
      </c>
      <c r="M82" s="31">
        <f t="shared" si="77"/>
        <v>0</v>
      </c>
      <c r="N82" s="31">
        <f t="shared" si="58"/>
        <v>0</v>
      </c>
      <c r="O82" s="32">
        <f t="shared" si="59"/>
        <v>0</v>
      </c>
      <c r="P82" s="53">
        <v>77</v>
      </c>
      <c r="Q82" s="31">
        <f t="shared" si="72"/>
        <v>0</v>
      </c>
      <c r="R82" s="31">
        <f t="shared" si="78"/>
        <v>0</v>
      </c>
      <c r="S82" s="31">
        <f t="shared" si="79"/>
        <v>0</v>
      </c>
      <c r="T82" s="31">
        <f t="shared" si="60"/>
        <v>0</v>
      </c>
      <c r="U82" s="31">
        <f t="shared" si="73"/>
        <v>0</v>
      </c>
      <c r="V82" s="31">
        <f t="shared" si="61"/>
        <v>0</v>
      </c>
      <c r="W82" s="31">
        <v>0</v>
      </c>
      <c r="X82" s="31">
        <f t="shared" si="62"/>
        <v>0</v>
      </c>
      <c r="Y82" s="36">
        <f t="shared" si="63"/>
        <v>0</v>
      </c>
      <c r="AA82" s="69">
        <v>77</v>
      </c>
      <c r="AB82" s="31">
        <f t="shared" si="64"/>
        <v>0</v>
      </c>
      <c r="AC82" s="203">
        <f t="shared" si="46"/>
        <v>0</v>
      </c>
      <c r="AD82" s="99">
        <f t="shared" si="65"/>
        <v>0</v>
      </c>
      <c r="AE82" s="99">
        <f t="shared" si="66"/>
        <v>0</v>
      </c>
      <c r="AF82" s="188">
        <f t="shared" si="42"/>
        <v>0</v>
      </c>
      <c r="AG82" s="188">
        <f t="shared" si="43"/>
        <v>0</v>
      </c>
      <c r="AH82" s="188">
        <f t="shared" si="44"/>
        <v>0</v>
      </c>
      <c r="AI82" s="193">
        <f t="shared" si="45"/>
        <v>0</v>
      </c>
      <c r="AK82" s="69">
        <v>77</v>
      </c>
      <c r="AL82" s="31">
        <f t="shared" si="67"/>
        <v>0</v>
      </c>
      <c r="AM82" s="31">
        <f t="shared" si="68"/>
        <v>0</v>
      </c>
      <c r="AN82" s="31">
        <f t="shared" si="69"/>
        <v>0</v>
      </c>
      <c r="AO82" s="31">
        <f t="shared" si="70"/>
        <v>0</v>
      </c>
      <c r="AP82" s="31">
        <f t="shared" si="71"/>
        <v>0</v>
      </c>
      <c r="AQ82" s="188">
        <f t="shared" si="47"/>
        <v>0</v>
      </c>
      <c r="AR82" s="188">
        <f t="shared" si="47"/>
        <v>0</v>
      </c>
      <c r="AS82" s="188">
        <f t="shared" si="47"/>
        <v>0</v>
      </c>
      <c r="AT82" s="188">
        <f t="shared" si="47"/>
        <v>0</v>
      </c>
      <c r="AU82" s="31"/>
      <c r="AV82" s="31"/>
      <c r="AW82" s="31"/>
      <c r="AX82" s="31"/>
      <c r="AY82" s="74"/>
    </row>
    <row r="83" spans="1:51" x14ac:dyDescent="0.3">
      <c r="A83" t="s">
        <v>191</v>
      </c>
      <c r="B83" s="177" t="str">
        <f>IF(C27&lt;$F$18,C27,"-")</f>
        <v>-</v>
      </c>
      <c r="C83" s="149">
        <f>D27-D28</f>
        <v>23.800000000000011</v>
      </c>
      <c r="D83" s="150">
        <v>0.6</v>
      </c>
      <c r="E83" s="124">
        <f t="shared" si="80"/>
        <v>0.22400000000000003</v>
      </c>
      <c r="F83" s="124">
        <f t="shared" si="81"/>
        <v>0.17600000000000002</v>
      </c>
      <c r="G83" s="151"/>
      <c r="H83" s="56">
        <f t="shared" si="82"/>
        <v>0</v>
      </c>
      <c r="I83" s="53">
        <v>78</v>
      </c>
      <c r="J83" s="31">
        <f t="shared" si="74"/>
        <v>0</v>
      </c>
      <c r="K83" s="31">
        <f t="shared" si="75"/>
        <v>0</v>
      </c>
      <c r="L83" s="31">
        <f t="shared" si="76"/>
        <v>0</v>
      </c>
      <c r="M83" s="31">
        <f t="shared" si="77"/>
        <v>0</v>
      </c>
      <c r="N83" s="31">
        <f t="shared" si="58"/>
        <v>0</v>
      </c>
      <c r="O83" s="32">
        <f t="shared" si="59"/>
        <v>0</v>
      </c>
      <c r="P83" s="53">
        <v>78</v>
      </c>
      <c r="Q83" s="31">
        <f t="shared" si="72"/>
        <v>0</v>
      </c>
      <c r="R83" s="31">
        <f t="shared" si="78"/>
        <v>0</v>
      </c>
      <c r="S83" s="31">
        <f t="shared" si="79"/>
        <v>0</v>
      </c>
      <c r="T83" s="31">
        <f t="shared" si="60"/>
        <v>0</v>
      </c>
      <c r="U83" s="31">
        <f t="shared" si="73"/>
        <v>0</v>
      </c>
      <c r="V83" s="31">
        <f t="shared" si="61"/>
        <v>0</v>
      </c>
      <c r="W83" s="31">
        <v>0</v>
      </c>
      <c r="X83" s="31">
        <f t="shared" si="62"/>
        <v>0</v>
      </c>
      <c r="Y83" s="36">
        <f t="shared" si="63"/>
        <v>0</v>
      </c>
      <c r="AA83" s="69">
        <v>78</v>
      </c>
      <c r="AB83" s="31">
        <f t="shared" si="64"/>
        <v>0</v>
      </c>
      <c r="AC83" s="203">
        <f t="shared" si="46"/>
        <v>0</v>
      </c>
      <c r="AD83" s="99">
        <f t="shared" si="65"/>
        <v>0</v>
      </c>
      <c r="AE83" s="99">
        <f t="shared" si="66"/>
        <v>0</v>
      </c>
      <c r="AF83" s="188">
        <f t="shared" si="42"/>
        <v>0</v>
      </c>
      <c r="AG83" s="188">
        <f t="shared" si="43"/>
        <v>0</v>
      </c>
      <c r="AH83" s="188">
        <f t="shared" si="44"/>
        <v>0</v>
      </c>
      <c r="AI83" s="193">
        <f t="shared" si="45"/>
        <v>0</v>
      </c>
      <c r="AK83" s="69">
        <v>78</v>
      </c>
      <c r="AL83" s="31">
        <f t="shared" si="67"/>
        <v>0</v>
      </c>
      <c r="AM83" s="31">
        <f t="shared" si="68"/>
        <v>0</v>
      </c>
      <c r="AN83" s="31">
        <f t="shared" si="69"/>
        <v>0</v>
      </c>
      <c r="AO83" s="31">
        <f t="shared" si="70"/>
        <v>0</v>
      </c>
      <c r="AP83" s="31">
        <f t="shared" si="71"/>
        <v>0</v>
      </c>
      <c r="AQ83" s="188">
        <f t="shared" si="47"/>
        <v>0</v>
      </c>
      <c r="AR83" s="188">
        <f t="shared" si="47"/>
        <v>0</v>
      </c>
      <c r="AS83" s="188">
        <f t="shared" si="47"/>
        <v>0</v>
      </c>
      <c r="AT83" s="188">
        <f t="shared" si="47"/>
        <v>0</v>
      </c>
      <c r="AU83" s="31"/>
      <c r="AV83" s="31"/>
      <c r="AW83" s="31"/>
      <c r="AX83" s="31"/>
      <c r="AY83" s="74"/>
    </row>
    <row r="84" spans="1:51" x14ac:dyDescent="0.3">
      <c r="A84" t="s">
        <v>191</v>
      </c>
      <c r="B84" s="183" t="str">
        <f>IF(C29&lt;$F$18,C29,"-")</f>
        <v>-</v>
      </c>
      <c r="C84" s="149">
        <f>D29-D30</f>
        <v>29.600000000000023</v>
      </c>
      <c r="D84" s="150">
        <v>0.7</v>
      </c>
      <c r="E84" s="124">
        <f t="shared" ref="E84:E94" si="83">IF(G84+D84&lt;&gt;1,(1-(G84+D84))*56%,0)</f>
        <v>0.16800000000000004</v>
      </c>
      <c r="F84" s="124">
        <f t="shared" ref="F84:F94" si="84">IF(G84+D84&lt;&gt;1,(1-(G84+D84))*44%,0)</f>
        <v>0.13200000000000003</v>
      </c>
      <c r="G84" s="151"/>
      <c r="H84" s="56">
        <f t="shared" si="82"/>
        <v>0</v>
      </c>
      <c r="I84" s="53">
        <v>79</v>
      </c>
      <c r="J84" s="31">
        <f t="shared" si="74"/>
        <v>0</v>
      </c>
      <c r="K84" s="31">
        <f t="shared" si="75"/>
        <v>0</v>
      </c>
      <c r="L84" s="31">
        <f t="shared" si="76"/>
        <v>0</v>
      </c>
      <c r="M84" s="31">
        <f t="shared" si="77"/>
        <v>0</v>
      </c>
      <c r="N84" s="31">
        <f t="shared" si="58"/>
        <v>0</v>
      </c>
      <c r="O84" s="32">
        <f t="shared" si="59"/>
        <v>0</v>
      </c>
      <c r="P84" s="53">
        <v>79</v>
      </c>
      <c r="Q84" s="31">
        <f t="shared" si="72"/>
        <v>0</v>
      </c>
      <c r="R84" s="31">
        <f t="shared" si="78"/>
        <v>0</v>
      </c>
      <c r="S84" s="31">
        <f t="shared" si="79"/>
        <v>0</v>
      </c>
      <c r="T84" s="31">
        <f t="shared" si="60"/>
        <v>0</v>
      </c>
      <c r="U84" s="31">
        <f t="shared" si="73"/>
        <v>0</v>
      </c>
      <c r="V84" s="31">
        <f t="shared" si="61"/>
        <v>0</v>
      </c>
      <c r="W84" s="31">
        <v>0</v>
      </c>
      <c r="X84" s="31">
        <f t="shared" si="62"/>
        <v>0</v>
      </c>
      <c r="Y84" s="36">
        <f t="shared" si="63"/>
        <v>0</v>
      </c>
      <c r="AA84" s="69">
        <v>79</v>
      </c>
      <c r="AB84" s="31">
        <f t="shared" si="64"/>
        <v>0</v>
      </c>
      <c r="AC84" s="203">
        <f t="shared" si="46"/>
        <v>0</v>
      </c>
      <c r="AD84" s="99">
        <f t="shared" si="65"/>
        <v>0</v>
      </c>
      <c r="AE84" s="99">
        <f t="shared" si="66"/>
        <v>0</v>
      </c>
      <c r="AF84" s="188">
        <f t="shared" si="42"/>
        <v>0</v>
      </c>
      <c r="AG84" s="188">
        <f t="shared" si="43"/>
        <v>0</v>
      </c>
      <c r="AH84" s="188">
        <f t="shared" si="44"/>
        <v>0</v>
      </c>
      <c r="AI84" s="193">
        <f t="shared" si="45"/>
        <v>0</v>
      </c>
      <c r="AK84" s="69">
        <v>79</v>
      </c>
      <c r="AL84" s="31">
        <f t="shared" si="67"/>
        <v>0</v>
      </c>
      <c r="AM84" s="31">
        <f t="shared" si="68"/>
        <v>0</v>
      </c>
      <c r="AN84" s="31">
        <f t="shared" si="69"/>
        <v>0</v>
      </c>
      <c r="AO84" s="31">
        <f t="shared" si="70"/>
        <v>0</v>
      </c>
      <c r="AP84" s="31">
        <f t="shared" si="71"/>
        <v>0</v>
      </c>
      <c r="AQ84" s="188">
        <f t="shared" si="47"/>
        <v>0</v>
      </c>
      <c r="AR84" s="188">
        <f t="shared" si="47"/>
        <v>0</v>
      </c>
      <c r="AS84" s="188">
        <f t="shared" si="47"/>
        <v>0</v>
      </c>
      <c r="AT84" s="188">
        <f t="shared" si="47"/>
        <v>0</v>
      </c>
      <c r="AU84" s="31"/>
      <c r="AV84" s="31"/>
      <c r="AW84" s="31"/>
      <c r="AX84" s="31"/>
      <c r="AY84" s="74"/>
    </row>
    <row r="85" spans="1:51" x14ac:dyDescent="0.3">
      <c r="A85" t="s">
        <v>191</v>
      </c>
      <c r="B85" s="177" t="str">
        <f>IF(C31&lt;$F$18,C31,"-")</f>
        <v>-</v>
      </c>
      <c r="C85" s="149">
        <f>D31-D32</f>
        <v>32</v>
      </c>
      <c r="D85" s="150">
        <v>0.8</v>
      </c>
      <c r="E85" s="124">
        <f t="shared" si="83"/>
        <v>0.11199999999999999</v>
      </c>
      <c r="F85" s="124">
        <f t="shared" si="84"/>
        <v>8.7999999999999981E-2</v>
      </c>
      <c r="G85" s="151"/>
      <c r="H85" s="56">
        <f t="shared" si="82"/>
        <v>0</v>
      </c>
      <c r="I85" s="53">
        <v>80</v>
      </c>
      <c r="J85" s="31">
        <f t="shared" si="74"/>
        <v>0</v>
      </c>
      <c r="K85" s="31">
        <f t="shared" si="75"/>
        <v>0</v>
      </c>
      <c r="L85" s="31">
        <f t="shared" si="76"/>
        <v>0</v>
      </c>
      <c r="M85" s="31">
        <f t="shared" si="77"/>
        <v>0</v>
      </c>
      <c r="N85" s="31">
        <f t="shared" si="58"/>
        <v>0</v>
      </c>
      <c r="O85" s="32">
        <f t="shared" si="59"/>
        <v>0</v>
      </c>
      <c r="P85" s="53">
        <v>80</v>
      </c>
      <c r="Q85" s="31">
        <f t="shared" si="72"/>
        <v>0</v>
      </c>
      <c r="R85" s="31">
        <f t="shared" si="78"/>
        <v>0</v>
      </c>
      <c r="S85" s="31">
        <f t="shared" si="79"/>
        <v>0</v>
      </c>
      <c r="T85" s="31">
        <f t="shared" si="60"/>
        <v>0</v>
      </c>
      <c r="U85" s="31">
        <f t="shared" si="73"/>
        <v>0</v>
      </c>
      <c r="V85" s="31">
        <f t="shared" si="61"/>
        <v>0</v>
      </c>
      <c r="W85" s="31">
        <v>0</v>
      </c>
      <c r="X85" s="31">
        <f t="shared" si="62"/>
        <v>0</v>
      </c>
      <c r="Y85" s="36">
        <f t="shared" si="63"/>
        <v>0</v>
      </c>
      <c r="AA85" s="69">
        <v>80</v>
      </c>
      <c r="AB85" s="31">
        <f t="shared" si="64"/>
        <v>0</v>
      </c>
      <c r="AC85" s="203">
        <f t="shared" si="46"/>
        <v>0</v>
      </c>
      <c r="AD85" s="99">
        <f t="shared" si="65"/>
        <v>0</v>
      </c>
      <c r="AE85" s="99">
        <f t="shared" si="66"/>
        <v>0</v>
      </c>
      <c r="AF85" s="188">
        <f t="shared" si="42"/>
        <v>0</v>
      </c>
      <c r="AG85" s="188">
        <f t="shared" si="43"/>
        <v>0</v>
      </c>
      <c r="AH85" s="188">
        <f t="shared" si="44"/>
        <v>0</v>
      </c>
      <c r="AI85" s="193">
        <f t="shared" si="45"/>
        <v>0</v>
      </c>
      <c r="AK85" s="69">
        <v>80</v>
      </c>
      <c r="AL85" s="31">
        <f t="shared" si="67"/>
        <v>0</v>
      </c>
      <c r="AM85" s="31">
        <f t="shared" si="68"/>
        <v>0</v>
      </c>
      <c r="AN85" s="31">
        <f t="shared" si="69"/>
        <v>0</v>
      </c>
      <c r="AO85" s="31">
        <f t="shared" si="70"/>
        <v>0</v>
      </c>
      <c r="AP85" s="31">
        <f t="shared" si="71"/>
        <v>0</v>
      </c>
      <c r="AQ85" s="188">
        <f t="shared" si="47"/>
        <v>0</v>
      </c>
      <c r="AR85" s="188">
        <f t="shared" si="47"/>
        <v>0</v>
      </c>
      <c r="AS85" s="188">
        <f t="shared" si="47"/>
        <v>0</v>
      </c>
      <c r="AT85" s="188">
        <f t="shared" si="47"/>
        <v>0</v>
      </c>
      <c r="AU85" s="31"/>
      <c r="AV85" s="31"/>
      <c r="AW85" s="31"/>
      <c r="AX85" s="31"/>
      <c r="AY85" s="74"/>
    </row>
    <row r="86" spans="1:51" x14ac:dyDescent="0.3">
      <c r="A86" t="s">
        <v>191</v>
      </c>
      <c r="B86" s="177" t="str">
        <f>IF(C33&lt;$F$18,C33,"-")</f>
        <v>-</v>
      </c>
      <c r="C86" s="149">
        <f>D33-D34</f>
        <v>34.199999999999989</v>
      </c>
      <c r="D86" s="150"/>
      <c r="E86" s="124">
        <f t="shared" ref="E86" si="85">IF(G86+D86&lt;&gt;1,(1-(G86+D86))*56%,0)</f>
        <v>0.56000000000000005</v>
      </c>
      <c r="F86" s="124">
        <f t="shared" ref="F86" si="86">IF(G86+D86&lt;&gt;1,(1-(G86+D86))*44%,0)</f>
        <v>0.44</v>
      </c>
      <c r="G86" s="151"/>
      <c r="H86" s="56">
        <f t="shared" si="82"/>
        <v>0</v>
      </c>
      <c r="I86" s="53">
        <v>81</v>
      </c>
      <c r="J86" s="31">
        <f t="shared" si="74"/>
        <v>0</v>
      </c>
      <c r="K86" s="31">
        <f t="shared" si="75"/>
        <v>0</v>
      </c>
      <c r="L86" s="31">
        <f t="shared" si="76"/>
        <v>0</v>
      </c>
      <c r="M86" s="31">
        <f t="shared" si="77"/>
        <v>0</v>
      </c>
      <c r="N86" s="31">
        <f t="shared" si="58"/>
        <v>0</v>
      </c>
      <c r="O86" s="32">
        <f t="shared" si="59"/>
        <v>0</v>
      </c>
      <c r="P86" s="53">
        <v>81</v>
      </c>
      <c r="Q86" s="31">
        <f t="shared" si="72"/>
        <v>0</v>
      </c>
      <c r="R86" s="31">
        <f t="shared" si="78"/>
        <v>0</v>
      </c>
      <c r="S86" s="31">
        <f t="shared" si="79"/>
        <v>0</v>
      </c>
      <c r="T86" s="31">
        <f t="shared" si="60"/>
        <v>0</v>
      </c>
      <c r="U86" s="31">
        <f t="shared" si="73"/>
        <v>0</v>
      </c>
      <c r="V86" s="31">
        <f t="shared" si="61"/>
        <v>0</v>
      </c>
      <c r="W86" s="31">
        <v>0</v>
      </c>
      <c r="X86" s="31">
        <f t="shared" si="62"/>
        <v>0</v>
      </c>
      <c r="Y86" s="36">
        <f t="shared" si="63"/>
        <v>0</v>
      </c>
      <c r="AA86" s="69">
        <v>81</v>
      </c>
      <c r="AB86" s="31">
        <f t="shared" si="64"/>
        <v>0</v>
      </c>
      <c r="AC86" s="203">
        <f t="shared" si="46"/>
        <v>0</v>
      </c>
      <c r="AD86" s="99">
        <f t="shared" si="65"/>
        <v>0</v>
      </c>
      <c r="AE86" s="99">
        <f t="shared" si="66"/>
        <v>0</v>
      </c>
      <c r="AF86" s="188">
        <f t="shared" si="42"/>
        <v>0</v>
      </c>
      <c r="AG86" s="188">
        <f t="shared" si="43"/>
        <v>0</v>
      </c>
      <c r="AH86" s="188">
        <f t="shared" si="44"/>
        <v>0</v>
      </c>
      <c r="AI86" s="193">
        <f t="shared" si="45"/>
        <v>0</v>
      </c>
      <c r="AK86" s="69">
        <v>81</v>
      </c>
      <c r="AL86" s="31">
        <f t="shared" si="67"/>
        <v>0</v>
      </c>
      <c r="AM86" s="31">
        <f t="shared" si="68"/>
        <v>0</v>
      </c>
      <c r="AN86" s="31">
        <f t="shared" si="69"/>
        <v>0</v>
      </c>
      <c r="AO86" s="31">
        <f t="shared" si="70"/>
        <v>0</v>
      </c>
      <c r="AP86" s="31">
        <f t="shared" si="71"/>
        <v>0</v>
      </c>
      <c r="AQ86" s="188">
        <f t="shared" si="47"/>
        <v>0</v>
      </c>
      <c r="AR86" s="188">
        <f t="shared" si="47"/>
        <v>0</v>
      </c>
      <c r="AS86" s="188">
        <f t="shared" si="47"/>
        <v>0</v>
      </c>
      <c r="AT86" s="188">
        <f t="shared" si="47"/>
        <v>0</v>
      </c>
      <c r="AU86" s="31"/>
      <c r="AV86" s="31"/>
      <c r="AW86" s="31"/>
      <c r="AX86" s="31"/>
      <c r="AY86" s="74"/>
    </row>
    <row r="87" spans="1:51" x14ac:dyDescent="0.3">
      <c r="A87" t="s">
        <v>191</v>
      </c>
      <c r="B87" s="177" t="str">
        <f>IF(C35&lt;$F$18,C35,"-")</f>
        <v>-</v>
      </c>
      <c r="C87" s="149">
        <f>D35-D36</f>
        <v>31.600000000000023</v>
      </c>
      <c r="D87" s="150"/>
      <c r="E87" s="124">
        <f t="shared" si="83"/>
        <v>0.56000000000000005</v>
      </c>
      <c r="F87" s="124">
        <f t="shared" si="84"/>
        <v>0.44</v>
      </c>
      <c r="G87" s="151"/>
      <c r="H87" s="56">
        <f t="shared" si="82"/>
        <v>0</v>
      </c>
      <c r="I87" s="53">
        <v>82</v>
      </c>
      <c r="J87" s="31">
        <f t="shared" si="74"/>
        <v>0</v>
      </c>
      <c r="K87" s="31">
        <f t="shared" si="75"/>
        <v>0</v>
      </c>
      <c r="L87" s="31">
        <f t="shared" si="76"/>
        <v>0</v>
      </c>
      <c r="M87" s="31">
        <f t="shared" si="77"/>
        <v>0</v>
      </c>
      <c r="N87" s="31">
        <f t="shared" si="58"/>
        <v>0</v>
      </c>
      <c r="O87" s="32">
        <f t="shared" si="59"/>
        <v>0</v>
      </c>
      <c r="P87" s="53">
        <v>82</v>
      </c>
      <c r="Q87" s="31">
        <f t="shared" si="72"/>
        <v>0</v>
      </c>
      <c r="R87" s="31">
        <f t="shared" si="78"/>
        <v>0</v>
      </c>
      <c r="S87" s="31">
        <f t="shared" si="79"/>
        <v>0</v>
      </c>
      <c r="T87" s="31">
        <f t="shared" si="60"/>
        <v>0</v>
      </c>
      <c r="U87" s="31">
        <f t="shared" si="73"/>
        <v>0</v>
      </c>
      <c r="V87" s="31">
        <f t="shared" si="61"/>
        <v>0</v>
      </c>
      <c r="W87" s="31">
        <v>0</v>
      </c>
      <c r="X87" s="31">
        <f t="shared" si="62"/>
        <v>0</v>
      </c>
      <c r="Y87" s="36">
        <f t="shared" si="63"/>
        <v>0</v>
      </c>
      <c r="AA87" s="69">
        <v>82</v>
      </c>
      <c r="AB87" s="31">
        <f t="shared" si="64"/>
        <v>0</v>
      </c>
      <c r="AC87" s="203">
        <f t="shared" si="46"/>
        <v>0</v>
      </c>
      <c r="AD87" s="99">
        <f t="shared" si="65"/>
        <v>0</v>
      </c>
      <c r="AE87" s="99">
        <f t="shared" si="66"/>
        <v>0</v>
      </c>
      <c r="AF87" s="188">
        <f t="shared" si="42"/>
        <v>0</v>
      </c>
      <c r="AG87" s="188">
        <f t="shared" si="43"/>
        <v>0</v>
      </c>
      <c r="AH87" s="188">
        <f t="shared" si="44"/>
        <v>0</v>
      </c>
      <c r="AI87" s="193">
        <f t="shared" si="45"/>
        <v>0</v>
      </c>
      <c r="AK87" s="69">
        <v>82</v>
      </c>
      <c r="AL87" s="31">
        <f t="shared" si="67"/>
        <v>0</v>
      </c>
      <c r="AM87" s="31">
        <f t="shared" si="68"/>
        <v>0</v>
      </c>
      <c r="AN87" s="31">
        <f t="shared" si="69"/>
        <v>0</v>
      </c>
      <c r="AO87" s="31">
        <f t="shared" si="70"/>
        <v>0</v>
      </c>
      <c r="AP87" s="31">
        <f t="shared" si="71"/>
        <v>0</v>
      </c>
      <c r="AQ87" s="188">
        <f t="shared" si="47"/>
        <v>0</v>
      </c>
      <c r="AR87" s="188">
        <f t="shared" si="47"/>
        <v>0</v>
      </c>
      <c r="AS87" s="188">
        <f t="shared" si="47"/>
        <v>0</v>
      </c>
      <c r="AT87" s="188">
        <f t="shared" si="47"/>
        <v>0</v>
      </c>
      <c r="AU87" s="31"/>
      <c r="AV87" s="31"/>
      <c r="AW87" s="31"/>
      <c r="AX87" s="31"/>
      <c r="AY87" s="74"/>
    </row>
    <row r="88" spans="1:51" x14ac:dyDescent="0.3">
      <c r="A88" t="s">
        <v>191</v>
      </c>
      <c r="B88" s="177" t="str">
        <f>IF(C37&lt;$F$18,C37,"-")</f>
        <v>-</v>
      </c>
      <c r="C88" s="149">
        <f>D37-D38</f>
        <v>29</v>
      </c>
      <c r="D88" s="150"/>
      <c r="E88" s="124">
        <f t="shared" si="83"/>
        <v>0.56000000000000005</v>
      </c>
      <c r="F88" s="124">
        <f t="shared" si="84"/>
        <v>0.44</v>
      </c>
      <c r="G88" s="151"/>
      <c r="H88" s="56">
        <f t="shared" si="82"/>
        <v>0</v>
      </c>
      <c r="I88" s="53">
        <v>83</v>
      </c>
      <c r="J88" s="31">
        <f t="shared" si="74"/>
        <v>0</v>
      </c>
      <c r="K88" s="31">
        <f t="shared" si="75"/>
        <v>0</v>
      </c>
      <c r="L88" s="31">
        <f t="shared" si="76"/>
        <v>0</v>
      </c>
      <c r="M88" s="31">
        <f t="shared" si="77"/>
        <v>0</v>
      </c>
      <c r="N88" s="31">
        <f t="shared" si="58"/>
        <v>0</v>
      </c>
      <c r="O88" s="32">
        <f t="shared" si="59"/>
        <v>0</v>
      </c>
      <c r="P88" s="53">
        <v>83</v>
      </c>
      <c r="Q88" s="31">
        <f t="shared" si="72"/>
        <v>0</v>
      </c>
      <c r="R88" s="31">
        <f t="shared" si="78"/>
        <v>0</v>
      </c>
      <c r="S88" s="31">
        <f t="shared" si="79"/>
        <v>0</v>
      </c>
      <c r="T88" s="31">
        <f t="shared" si="60"/>
        <v>0</v>
      </c>
      <c r="U88" s="31">
        <f t="shared" si="73"/>
        <v>0</v>
      </c>
      <c r="V88" s="31">
        <f t="shared" si="61"/>
        <v>0</v>
      </c>
      <c r="W88" s="31">
        <v>0</v>
      </c>
      <c r="X88" s="31">
        <f t="shared" si="62"/>
        <v>0</v>
      </c>
      <c r="Y88" s="36">
        <f t="shared" si="63"/>
        <v>0</v>
      </c>
      <c r="AA88" s="69">
        <v>83</v>
      </c>
      <c r="AB88" s="31">
        <f t="shared" si="64"/>
        <v>0</v>
      </c>
      <c r="AC88" s="203">
        <f t="shared" si="46"/>
        <v>0</v>
      </c>
      <c r="AD88" s="99">
        <f t="shared" si="65"/>
        <v>0</v>
      </c>
      <c r="AE88" s="99">
        <f t="shared" si="66"/>
        <v>0</v>
      </c>
      <c r="AF88" s="188">
        <f t="shared" si="42"/>
        <v>0</v>
      </c>
      <c r="AG88" s="188">
        <f t="shared" si="43"/>
        <v>0</v>
      </c>
      <c r="AH88" s="188">
        <f t="shared" si="44"/>
        <v>0</v>
      </c>
      <c r="AI88" s="193">
        <f t="shared" si="45"/>
        <v>0</v>
      </c>
      <c r="AK88" s="69">
        <v>83</v>
      </c>
      <c r="AL88" s="31">
        <f t="shared" si="67"/>
        <v>0</v>
      </c>
      <c r="AM88" s="31">
        <f t="shared" si="68"/>
        <v>0</v>
      </c>
      <c r="AN88" s="31">
        <f t="shared" si="69"/>
        <v>0</v>
      </c>
      <c r="AO88" s="31">
        <f t="shared" si="70"/>
        <v>0</v>
      </c>
      <c r="AP88" s="31">
        <f t="shared" si="71"/>
        <v>0</v>
      </c>
      <c r="AQ88" s="188">
        <f t="shared" si="47"/>
        <v>0</v>
      </c>
      <c r="AR88" s="188">
        <f t="shared" si="47"/>
        <v>0</v>
      </c>
      <c r="AS88" s="188">
        <f t="shared" si="47"/>
        <v>0</v>
      </c>
      <c r="AT88" s="188">
        <f t="shared" si="47"/>
        <v>0</v>
      </c>
      <c r="AU88" s="31"/>
      <c r="AV88" s="31"/>
      <c r="AW88" s="31"/>
      <c r="AX88" s="31"/>
      <c r="AY88" s="74"/>
    </row>
    <row r="89" spans="1:51" x14ac:dyDescent="0.3">
      <c r="A89" t="s">
        <v>191</v>
      </c>
      <c r="B89" s="177" t="str">
        <f>IF(C39&lt;$F$18,C39,"-")</f>
        <v>-</v>
      </c>
      <c r="C89" s="149">
        <f>D39-D40</f>
        <v>25.600000000000023</v>
      </c>
      <c r="D89" s="150"/>
      <c r="E89" s="124">
        <f t="shared" si="83"/>
        <v>0.56000000000000005</v>
      </c>
      <c r="F89" s="124">
        <f t="shared" si="84"/>
        <v>0.44</v>
      </c>
      <c r="G89" s="151"/>
      <c r="H89" s="56">
        <f t="shared" si="82"/>
        <v>0</v>
      </c>
      <c r="I89" s="53">
        <v>84</v>
      </c>
      <c r="J89" s="31">
        <f t="shared" si="74"/>
        <v>0</v>
      </c>
      <c r="K89" s="31">
        <f t="shared" si="75"/>
        <v>0</v>
      </c>
      <c r="L89" s="31">
        <f t="shared" si="76"/>
        <v>0</v>
      </c>
      <c r="M89" s="31">
        <f t="shared" si="77"/>
        <v>0</v>
      </c>
      <c r="N89" s="31">
        <f t="shared" si="58"/>
        <v>0</v>
      </c>
      <c r="O89" s="32">
        <f t="shared" si="59"/>
        <v>0</v>
      </c>
      <c r="P89" s="53">
        <v>84</v>
      </c>
      <c r="Q89" s="31">
        <f t="shared" si="72"/>
        <v>0</v>
      </c>
      <c r="R89" s="31">
        <f t="shared" si="78"/>
        <v>0</v>
      </c>
      <c r="S89" s="31">
        <f t="shared" si="79"/>
        <v>0</v>
      </c>
      <c r="T89" s="31">
        <f t="shared" si="60"/>
        <v>0</v>
      </c>
      <c r="U89" s="31">
        <f t="shared" si="73"/>
        <v>0</v>
      </c>
      <c r="V89" s="31">
        <f t="shared" si="61"/>
        <v>0</v>
      </c>
      <c r="W89" s="31">
        <v>0</v>
      </c>
      <c r="X89" s="31">
        <f t="shared" si="62"/>
        <v>0</v>
      </c>
      <c r="Y89" s="36">
        <f t="shared" si="63"/>
        <v>0</v>
      </c>
      <c r="AA89" s="69">
        <v>84</v>
      </c>
      <c r="AB89" s="31">
        <f t="shared" si="64"/>
        <v>0</v>
      </c>
      <c r="AC89" s="203">
        <f t="shared" si="46"/>
        <v>0</v>
      </c>
      <c r="AD89" s="99">
        <f t="shared" si="65"/>
        <v>0</v>
      </c>
      <c r="AE89" s="99">
        <f t="shared" si="66"/>
        <v>0</v>
      </c>
      <c r="AF89" s="188">
        <f t="shared" si="42"/>
        <v>0</v>
      </c>
      <c r="AG89" s="188">
        <f t="shared" si="43"/>
        <v>0</v>
      </c>
      <c r="AH89" s="188">
        <f t="shared" si="44"/>
        <v>0</v>
      </c>
      <c r="AI89" s="193">
        <f t="shared" si="45"/>
        <v>0</v>
      </c>
      <c r="AK89" s="69">
        <v>84</v>
      </c>
      <c r="AL89" s="31">
        <f t="shared" si="67"/>
        <v>0</v>
      </c>
      <c r="AM89" s="31">
        <f t="shared" si="68"/>
        <v>0</v>
      </c>
      <c r="AN89" s="31">
        <f t="shared" si="69"/>
        <v>0</v>
      </c>
      <c r="AO89" s="31">
        <f t="shared" si="70"/>
        <v>0</v>
      </c>
      <c r="AP89" s="31">
        <f t="shared" si="71"/>
        <v>0</v>
      </c>
      <c r="AQ89" s="188">
        <f t="shared" si="47"/>
        <v>0</v>
      </c>
      <c r="AR89" s="188">
        <f t="shared" si="47"/>
        <v>0</v>
      </c>
      <c r="AS89" s="188">
        <f t="shared" si="47"/>
        <v>0</v>
      </c>
      <c r="AT89" s="188">
        <f t="shared" si="47"/>
        <v>0</v>
      </c>
      <c r="AU89" s="31"/>
      <c r="AV89" s="31"/>
      <c r="AW89" s="31"/>
      <c r="AX89" s="31"/>
      <c r="AY89" s="74"/>
    </row>
    <row r="90" spans="1:51" x14ac:dyDescent="0.3">
      <c r="A90" t="s">
        <v>191</v>
      </c>
      <c r="B90" s="177" t="str">
        <f>IF(C41&lt;$F$18,C41,"-")</f>
        <v>-</v>
      </c>
      <c r="C90" s="149">
        <f>D41-D42</f>
        <v>23.5</v>
      </c>
      <c r="D90" s="150"/>
      <c r="E90" s="124">
        <f t="shared" si="83"/>
        <v>0.56000000000000005</v>
      </c>
      <c r="F90" s="124">
        <f t="shared" si="84"/>
        <v>0.44</v>
      </c>
      <c r="G90" s="151"/>
      <c r="H90" s="56">
        <f t="shared" si="82"/>
        <v>0</v>
      </c>
      <c r="I90" s="53">
        <v>85</v>
      </c>
      <c r="J90" s="31">
        <f t="shared" si="74"/>
        <v>0</v>
      </c>
      <c r="K90" s="31">
        <f t="shared" si="75"/>
        <v>0</v>
      </c>
      <c r="L90" s="31">
        <f t="shared" si="76"/>
        <v>0</v>
      </c>
      <c r="M90" s="31">
        <f t="shared" si="77"/>
        <v>0</v>
      </c>
      <c r="N90" s="31">
        <f t="shared" si="58"/>
        <v>0</v>
      </c>
      <c r="O90" s="32">
        <f t="shared" si="59"/>
        <v>0</v>
      </c>
      <c r="P90" s="53">
        <v>85</v>
      </c>
      <c r="Q90" s="31">
        <f t="shared" si="72"/>
        <v>0</v>
      </c>
      <c r="R90" s="31">
        <f t="shared" si="78"/>
        <v>0</v>
      </c>
      <c r="S90" s="31">
        <f t="shared" si="79"/>
        <v>0</v>
      </c>
      <c r="T90" s="31">
        <f t="shared" si="60"/>
        <v>0</v>
      </c>
      <c r="U90" s="31">
        <f t="shared" si="73"/>
        <v>0</v>
      </c>
      <c r="V90" s="31">
        <f t="shared" si="61"/>
        <v>0</v>
      </c>
      <c r="W90" s="31">
        <v>0</v>
      </c>
      <c r="X90" s="31">
        <f t="shared" si="62"/>
        <v>0</v>
      </c>
      <c r="Y90" s="36">
        <f t="shared" si="63"/>
        <v>0</v>
      </c>
      <c r="AA90" s="69">
        <v>85</v>
      </c>
      <c r="AB90" s="31">
        <f t="shared" si="64"/>
        <v>0</v>
      </c>
      <c r="AC90" s="203">
        <f t="shared" si="46"/>
        <v>0</v>
      </c>
      <c r="AD90" s="99">
        <f t="shared" si="65"/>
        <v>0</v>
      </c>
      <c r="AE90" s="99">
        <f t="shared" si="66"/>
        <v>0</v>
      </c>
      <c r="AF90" s="188">
        <f t="shared" si="42"/>
        <v>0</v>
      </c>
      <c r="AG90" s="188">
        <f t="shared" si="43"/>
        <v>0</v>
      </c>
      <c r="AH90" s="188">
        <f t="shared" si="44"/>
        <v>0</v>
      </c>
      <c r="AI90" s="193">
        <f t="shared" si="45"/>
        <v>0</v>
      </c>
      <c r="AK90" s="69">
        <v>85</v>
      </c>
      <c r="AL90" s="31">
        <f t="shared" si="67"/>
        <v>0</v>
      </c>
      <c r="AM90" s="31">
        <f t="shared" si="68"/>
        <v>0</v>
      </c>
      <c r="AN90" s="31">
        <f t="shared" si="69"/>
        <v>0</v>
      </c>
      <c r="AO90" s="31">
        <f t="shared" si="70"/>
        <v>0</v>
      </c>
      <c r="AP90" s="31">
        <f t="shared" si="71"/>
        <v>0</v>
      </c>
      <c r="AQ90" s="188">
        <f t="shared" si="47"/>
        <v>0</v>
      </c>
      <c r="AR90" s="188">
        <f t="shared" si="47"/>
        <v>0</v>
      </c>
      <c r="AS90" s="188">
        <f t="shared" si="47"/>
        <v>0</v>
      </c>
      <c r="AT90" s="188">
        <f t="shared" si="47"/>
        <v>0</v>
      </c>
      <c r="AU90" s="31"/>
      <c r="AV90" s="31"/>
      <c r="AW90" s="31"/>
      <c r="AX90" s="31"/>
      <c r="AY90" s="74"/>
    </row>
    <row r="91" spans="1:51" x14ac:dyDescent="0.3">
      <c r="A91" t="s">
        <v>191</v>
      </c>
      <c r="B91" s="177" t="str">
        <f>IF(C43&lt;$F$18,C43,"-")</f>
        <v>-</v>
      </c>
      <c r="C91" s="149">
        <f>D43-D44</f>
        <v>20.5</v>
      </c>
      <c r="D91" s="150"/>
      <c r="E91" s="124">
        <f t="shared" si="83"/>
        <v>0.56000000000000005</v>
      </c>
      <c r="F91" s="124">
        <f t="shared" si="84"/>
        <v>0.44</v>
      </c>
      <c r="G91" s="151"/>
      <c r="H91" s="56">
        <f t="shared" si="82"/>
        <v>0</v>
      </c>
      <c r="I91" s="53">
        <v>86</v>
      </c>
      <c r="J91" s="31">
        <f t="shared" si="74"/>
        <v>0</v>
      </c>
      <c r="K91" s="31">
        <f t="shared" si="75"/>
        <v>0</v>
      </c>
      <c r="L91" s="31">
        <f t="shared" si="76"/>
        <v>0</v>
      </c>
      <c r="M91" s="31">
        <f t="shared" si="77"/>
        <v>0</v>
      </c>
      <c r="N91" s="31">
        <f t="shared" si="58"/>
        <v>0</v>
      </c>
      <c r="O91" s="32">
        <f t="shared" si="59"/>
        <v>0</v>
      </c>
      <c r="P91" s="53">
        <v>86</v>
      </c>
      <c r="Q91" s="31">
        <f t="shared" si="72"/>
        <v>0</v>
      </c>
      <c r="R91" s="31">
        <f t="shared" si="78"/>
        <v>0</v>
      </c>
      <c r="S91" s="31">
        <f t="shared" si="79"/>
        <v>0</v>
      </c>
      <c r="T91" s="31">
        <f t="shared" si="60"/>
        <v>0</v>
      </c>
      <c r="U91" s="31">
        <f t="shared" si="73"/>
        <v>0</v>
      </c>
      <c r="V91" s="31">
        <f t="shared" si="61"/>
        <v>0</v>
      </c>
      <c r="W91" s="31">
        <v>0</v>
      </c>
      <c r="X91" s="31">
        <f t="shared" si="62"/>
        <v>0</v>
      </c>
      <c r="Y91" s="36">
        <f t="shared" si="63"/>
        <v>0</v>
      </c>
      <c r="AA91" s="69">
        <v>86</v>
      </c>
      <c r="AB91" s="31">
        <f t="shared" si="64"/>
        <v>0</v>
      </c>
      <c r="AC91" s="203">
        <f t="shared" si="46"/>
        <v>0</v>
      </c>
      <c r="AD91" s="99">
        <f t="shared" si="65"/>
        <v>0</v>
      </c>
      <c r="AE91" s="99">
        <f t="shared" si="66"/>
        <v>0</v>
      </c>
      <c r="AF91" s="188">
        <f t="shared" ref="AF91:AF154" si="87">IF(OR(AA91&lt;=$F$18,AA91&lt;=30),EXP(-LN(2)/$D$104)*AF90+((1-EXP(-LN(2)/$D$104))/(LN(2)/$D$104))*$AB91*AC91*0.475*$F$19*44/12,)</f>
        <v>0</v>
      </c>
      <c r="AG91" s="188">
        <f t="shared" ref="AG91:AG154" si="88">IF(OR(AA91&lt;=$F$18,AA91&lt;=30),EXP(-LN(2)/$D$106)*AG90+((1-EXP(-LN(2)/$D$106))/(LN(2)/$D$106))*$AB91*AD91*0.475*$F$19*44/12,)</f>
        <v>0</v>
      </c>
      <c r="AH91" s="188">
        <f t="shared" ref="AH91:AH154" si="89">IF(OR(AA91&lt;=$F$18,AA91&lt;=30),EXP(-LN(2)/$D$105)*AH90+((1-EXP(-LN(2)/$D$105))/(LN(2)/$D$105))*$AB91*AE91*0.475*$F$19*44/12,)</f>
        <v>0</v>
      </c>
      <c r="AI91" s="193">
        <f t="shared" ref="AI91:AI154" si="90">IF(OR(AA91&lt;=$F$18,AA91&lt;=30),SUM(AF91:AH91),)</f>
        <v>0</v>
      </c>
      <c r="AK91" s="69">
        <v>86</v>
      </c>
      <c r="AL91" s="31">
        <f t="shared" si="67"/>
        <v>0</v>
      </c>
      <c r="AM91" s="31">
        <f t="shared" si="68"/>
        <v>0</v>
      </c>
      <c r="AN91" s="31">
        <f t="shared" si="69"/>
        <v>0</v>
      </c>
      <c r="AO91" s="31">
        <f t="shared" si="70"/>
        <v>0</v>
      </c>
      <c r="AP91" s="31">
        <f t="shared" si="71"/>
        <v>0</v>
      </c>
      <c r="AQ91" s="188">
        <f t="shared" si="47"/>
        <v>0</v>
      </c>
      <c r="AR91" s="188">
        <f t="shared" si="47"/>
        <v>0</v>
      </c>
      <c r="AS91" s="188">
        <f t="shared" si="47"/>
        <v>0</v>
      </c>
      <c r="AT91" s="188">
        <f t="shared" si="47"/>
        <v>0</v>
      </c>
      <c r="AU91" s="31"/>
      <c r="AV91" s="31"/>
      <c r="AW91" s="31"/>
      <c r="AX91" s="31"/>
      <c r="AY91" s="74"/>
    </row>
    <row r="92" spans="1:51" x14ac:dyDescent="0.3">
      <c r="A92" t="s">
        <v>191</v>
      </c>
      <c r="B92" s="177" t="str">
        <f>IF(C45&lt;$F$18,C45,"-")</f>
        <v>-</v>
      </c>
      <c r="C92" s="149">
        <f>D45-D46</f>
        <v>17.899999999999977</v>
      </c>
      <c r="D92" s="150"/>
      <c r="E92" s="124">
        <f t="shared" si="83"/>
        <v>0.56000000000000005</v>
      </c>
      <c r="F92" s="124">
        <f t="shared" si="84"/>
        <v>0.44</v>
      </c>
      <c r="G92" s="151"/>
      <c r="H92" s="56">
        <f t="shared" si="82"/>
        <v>0</v>
      </c>
      <c r="I92" s="53">
        <v>87</v>
      </c>
      <c r="J92" s="31">
        <f t="shared" si="74"/>
        <v>0</v>
      </c>
      <c r="K92" s="31">
        <f t="shared" si="75"/>
        <v>0</v>
      </c>
      <c r="L92" s="31">
        <f t="shared" si="76"/>
        <v>0</v>
      </c>
      <c r="M92" s="31">
        <f t="shared" si="77"/>
        <v>0</v>
      </c>
      <c r="N92" s="31">
        <f t="shared" si="58"/>
        <v>0</v>
      </c>
      <c r="O92" s="32">
        <f t="shared" si="59"/>
        <v>0</v>
      </c>
      <c r="P92" s="53">
        <v>87</v>
      </c>
      <c r="Q92" s="31">
        <f t="shared" si="72"/>
        <v>0</v>
      </c>
      <c r="R92" s="31">
        <f t="shared" si="78"/>
        <v>0</v>
      </c>
      <c r="S92" s="31">
        <f t="shared" si="79"/>
        <v>0</v>
      </c>
      <c r="T92" s="31">
        <f t="shared" si="60"/>
        <v>0</v>
      </c>
      <c r="U92" s="31">
        <f t="shared" si="73"/>
        <v>0</v>
      </c>
      <c r="V92" s="31">
        <f t="shared" si="61"/>
        <v>0</v>
      </c>
      <c r="W92" s="31">
        <v>0</v>
      </c>
      <c r="X92" s="31">
        <f t="shared" si="62"/>
        <v>0</v>
      </c>
      <c r="Y92" s="36">
        <f t="shared" si="63"/>
        <v>0</v>
      </c>
      <c r="AA92" s="69">
        <v>87</v>
      </c>
      <c r="AB92" s="31">
        <f t="shared" si="64"/>
        <v>0</v>
      </c>
      <c r="AC92" s="203">
        <f t="shared" si="46"/>
        <v>0</v>
      </c>
      <c r="AD92" s="99">
        <f t="shared" si="65"/>
        <v>0</v>
      </c>
      <c r="AE92" s="99">
        <f t="shared" si="66"/>
        <v>0</v>
      </c>
      <c r="AF92" s="188">
        <f t="shared" si="87"/>
        <v>0</v>
      </c>
      <c r="AG92" s="188">
        <f t="shared" si="88"/>
        <v>0</v>
      </c>
      <c r="AH92" s="188">
        <f t="shared" si="89"/>
        <v>0</v>
      </c>
      <c r="AI92" s="193">
        <f t="shared" si="90"/>
        <v>0</v>
      </c>
      <c r="AK92" s="69">
        <v>87</v>
      </c>
      <c r="AL92" s="31">
        <f t="shared" si="67"/>
        <v>0</v>
      </c>
      <c r="AM92" s="31">
        <f t="shared" si="68"/>
        <v>0</v>
      </c>
      <c r="AN92" s="31">
        <f t="shared" si="69"/>
        <v>0</v>
      </c>
      <c r="AO92" s="31">
        <f t="shared" si="70"/>
        <v>0</v>
      </c>
      <c r="AP92" s="31">
        <f t="shared" si="71"/>
        <v>0</v>
      </c>
      <c r="AQ92" s="188">
        <f t="shared" si="47"/>
        <v>0</v>
      </c>
      <c r="AR92" s="188">
        <f t="shared" si="47"/>
        <v>0</v>
      </c>
      <c r="AS92" s="188">
        <f t="shared" si="47"/>
        <v>0</v>
      </c>
      <c r="AT92" s="188">
        <f t="shared" si="47"/>
        <v>0</v>
      </c>
      <c r="AU92" s="31"/>
      <c r="AV92" s="31"/>
      <c r="AW92" s="31"/>
      <c r="AX92" s="31"/>
      <c r="AY92" s="74"/>
    </row>
    <row r="93" spans="1:51" x14ac:dyDescent="0.3">
      <c r="A93" t="s">
        <v>191</v>
      </c>
      <c r="B93" s="177" t="str">
        <f>IF(C47&lt;$F$18,C47,"-")</f>
        <v>-</v>
      </c>
      <c r="C93" s="149">
        <f>D47-D48</f>
        <v>17.700000000000045</v>
      </c>
      <c r="D93" s="150"/>
      <c r="E93" s="124">
        <f t="shared" si="83"/>
        <v>0.56000000000000005</v>
      </c>
      <c r="F93" s="124">
        <f t="shared" si="84"/>
        <v>0.44</v>
      </c>
      <c r="G93" s="151"/>
      <c r="H93" s="56">
        <f t="shared" si="82"/>
        <v>0</v>
      </c>
      <c r="I93" s="53">
        <v>88</v>
      </c>
      <c r="J93" s="31">
        <f t="shared" si="74"/>
        <v>0</v>
      </c>
      <c r="K93" s="31">
        <f t="shared" si="75"/>
        <v>0</v>
      </c>
      <c r="L93" s="31">
        <f t="shared" si="76"/>
        <v>0</v>
      </c>
      <c r="M93" s="31">
        <f t="shared" si="77"/>
        <v>0</v>
      </c>
      <c r="N93" s="31">
        <f t="shared" si="58"/>
        <v>0</v>
      </c>
      <c r="O93" s="32">
        <f t="shared" si="59"/>
        <v>0</v>
      </c>
      <c r="P93" s="53">
        <v>88</v>
      </c>
      <c r="Q93" s="31">
        <f t="shared" si="72"/>
        <v>0</v>
      </c>
      <c r="R93" s="31">
        <f t="shared" si="78"/>
        <v>0</v>
      </c>
      <c r="S93" s="31">
        <f t="shared" si="79"/>
        <v>0</v>
      </c>
      <c r="T93" s="31">
        <f t="shared" si="60"/>
        <v>0</v>
      </c>
      <c r="U93" s="31">
        <f t="shared" si="73"/>
        <v>0</v>
      </c>
      <c r="V93" s="31">
        <f t="shared" si="61"/>
        <v>0</v>
      </c>
      <c r="W93" s="31">
        <v>0</v>
      </c>
      <c r="X93" s="31">
        <f t="shared" si="62"/>
        <v>0</v>
      </c>
      <c r="Y93" s="36">
        <f t="shared" si="63"/>
        <v>0</v>
      </c>
      <c r="AA93" s="69">
        <v>88</v>
      </c>
      <c r="AB93" s="31">
        <f t="shared" si="64"/>
        <v>0</v>
      </c>
      <c r="AC93" s="203">
        <f t="shared" si="46"/>
        <v>0</v>
      </c>
      <c r="AD93" s="99">
        <f t="shared" si="65"/>
        <v>0</v>
      </c>
      <c r="AE93" s="99">
        <f t="shared" si="66"/>
        <v>0</v>
      </c>
      <c r="AF93" s="188">
        <f t="shared" si="87"/>
        <v>0</v>
      </c>
      <c r="AG93" s="188">
        <f t="shared" si="88"/>
        <v>0</v>
      </c>
      <c r="AH93" s="188">
        <f t="shared" si="89"/>
        <v>0</v>
      </c>
      <c r="AI93" s="193">
        <f t="shared" si="90"/>
        <v>0</v>
      </c>
      <c r="AK93" s="69">
        <v>88</v>
      </c>
      <c r="AL93" s="31">
        <f t="shared" si="67"/>
        <v>0</v>
      </c>
      <c r="AM93" s="31">
        <f t="shared" si="68"/>
        <v>0</v>
      </c>
      <c r="AN93" s="31">
        <f t="shared" si="69"/>
        <v>0</v>
      </c>
      <c r="AO93" s="31">
        <f t="shared" si="70"/>
        <v>0</v>
      </c>
      <c r="AP93" s="31">
        <f t="shared" si="71"/>
        <v>0</v>
      </c>
      <c r="AQ93" s="188">
        <f t="shared" si="47"/>
        <v>0</v>
      </c>
      <c r="AR93" s="188">
        <f t="shared" si="47"/>
        <v>0</v>
      </c>
      <c r="AS93" s="188">
        <f t="shared" si="47"/>
        <v>0</v>
      </c>
      <c r="AT93" s="188">
        <f t="shared" si="47"/>
        <v>0</v>
      </c>
      <c r="AU93" s="31"/>
      <c r="AV93" s="31"/>
      <c r="AW93" s="31"/>
      <c r="AX93" s="31"/>
      <c r="AY93" s="74"/>
    </row>
    <row r="94" spans="1:51" x14ac:dyDescent="0.3">
      <c r="A94" t="s">
        <v>207</v>
      </c>
      <c r="B94" s="182">
        <f>F18</f>
        <v>0</v>
      </c>
      <c r="C94" s="179">
        <f>IFERROR(VLOOKUP(B94,C25:D78,2),)</f>
        <v>0</v>
      </c>
      <c r="D94" s="222">
        <v>0.95</v>
      </c>
      <c r="E94" s="223">
        <f t="shared" si="83"/>
        <v>2.8000000000000028E-2</v>
      </c>
      <c r="F94" s="223">
        <f t="shared" si="84"/>
        <v>2.200000000000002E-2</v>
      </c>
      <c r="G94" s="154"/>
      <c r="H94" s="56">
        <f t="shared" si="82"/>
        <v>0</v>
      </c>
      <c r="I94" s="53">
        <v>89</v>
      </c>
      <c r="J94" s="31">
        <f t="shared" si="74"/>
        <v>0</v>
      </c>
      <c r="K94" s="31">
        <f t="shared" si="75"/>
        <v>0</v>
      </c>
      <c r="L94" s="31">
        <f t="shared" si="76"/>
        <v>0</v>
      </c>
      <c r="M94" s="31">
        <f t="shared" si="77"/>
        <v>0</v>
      </c>
      <c r="N94" s="31">
        <f t="shared" si="58"/>
        <v>0</v>
      </c>
      <c r="O94" s="32">
        <f t="shared" si="59"/>
        <v>0</v>
      </c>
      <c r="P94" s="53">
        <v>89</v>
      </c>
      <c r="Q94" s="31">
        <f t="shared" si="72"/>
        <v>0</v>
      </c>
      <c r="R94" s="31">
        <f t="shared" si="78"/>
        <v>0</v>
      </c>
      <c r="S94" s="31">
        <f t="shared" si="79"/>
        <v>0</v>
      </c>
      <c r="T94" s="31">
        <f t="shared" si="60"/>
        <v>0</v>
      </c>
      <c r="U94" s="31">
        <f t="shared" si="73"/>
        <v>0</v>
      </c>
      <c r="V94" s="31">
        <f t="shared" si="61"/>
        <v>0</v>
      </c>
      <c r="W94" s="31">
        <v>0</v>
      </c>
      <c r="X94" s="31">
        <f t="shared" si="62"/>
        <v>0</v>
      </c>
      <c r="Y94" s="36">
        <f t="shared" si="63"/>
        <v>0</v>
      </c>
      <c r="AA94" s="69">
        <v>89</v>
      </c>
      <c r="AB94" s="31">
        <f t="shared" si="64"/>
        <v>0</v>
      </c>
      <c r="AC94" s="203">
        <f t="shared" si="46"/>
        <v>0</v>
      </c>
      <c r="AD94" s="99">
        <f t="shared" si="65"/>
        <v>0</v>
      </c>
      <c r="AE94" s="99">
        <f t="shared" si="66"/>
        <v>0</v>
      </c>
      <c r="AF94" s="188">
        <f t="shared" si="87"/>
        <v>0</v>
      </c>
      <c r="AG94" s="188">
        <f t="shared" si="88"/>
        <v>0</v>
      </c>
      <c r="AH94" s="188">
        <f t="shared" si="89"/>
        <v>0</v>
      </c>
      <c r="AI94" s="193">
        <f t="shared" si="90"/>
        <v>0</v>
      </c>
      <c r="AK94" s="69">
        <v>89</v>
      </c>
      <c r="AL94" s="31">
        <f t="shared" si="67"/>
        <v>0</v>
      </c>
      <c r="AM94" s="31">
        <f t="shared" si="68"/>
        <v>0</v>
      </c>
      <c r="AN94" s="31">
        <f t="shared" si="69"/>
        <v>0</v>
      </c>
      <c r="AO94" s="31">
        <f t="shared" si="70"/>
        <v>0</v>
      </c>
      <c r="AP94" s="31">
        <f t="shared" si="71"/>
        <v>0</v>
      </c>
      <c r="AQ94" s="188">
        <f t="shared" si="47"/>
        <v>0</v>
      </c>
      <c r="AR94" s="188">
        <f t="shared" si="47"/>
        <v>0</v>
      </c>
      <c r="AS94" s="188">
        <f t="shared" si="47"/>
        <v>0</v>
      </c>
      <c r="AT94" s="188">
        <f t="shared" si="47"/>
        <v>0</v>
      </c>
      <c r="AU94" s="31"/>
      <c r="AV94" s="31"/>
      <c r="AW94" s="31"/>
      <c r="AX94" s="31"/>
      <c r="AY94" s="74"/>
    </row>
    <row r="95" spans="1:51" x14ac:dyDescent="0.3">
      <c r="I95" s="53">
        <v>90</v>
      </c>
      <c r="J95" s="31">
        <f t="shared" si="74"/>
        <v>0</v>
      </c>
      <c r="K95" s="31">
        <f t="shared" si="75"/>
        <v>0</v>
      </c>
      <c r="L95" s="31">
        <f t="shared" si="76"/>
        <v>0</v>
      </c>
      <c r="M95" s="31">
        <f t="shared" si="77"/>
        <v>0</v>
      </c>
      <c r="N95" s="31">
        <f t="shared" si="58"/>
        <v>0</v>
      </c>
      <c r="O95" s="32">
        <f t="shared" si="59"/>
        <v>0</v>
      </c>
      <c r="P95" s="53">
        <v>90</v>
      </c>
      <c r="Q95" s="31">
        <f t="shared" si="72"/>
        <v>0</v>
      </c>
      <c r="R95" s="31">
        <f t="shared" si="78"/>
        <v>0</v>
      </c>
      <c r="S95" s="31">
        <f t="shared" si="79"/>
        <v>0</v>
      </c>
      <c r="T95" s="31">
        <f t="shared" si="60"/>
        <v>0</v>
      </c>
      <c r="U95" s="31">
        <f t="shared" si="73"/>
        <v>0</v>
      </c>
      <c r="V95" s="31">
        <f t="shared" si="61"/>
        <v>0</v>
      </c>
      <c r="W95" s="31">
        <v>0</v>
      </c>
      <c r="X95" s="31">
        <f t="shared" si="62"/>
        <v>0</v>
      </c>
      <c r="Y95" s="36">
        <f t="shared" si="63"/>
        <v>0</v>
      </c>
      <c r="AA95" s="69">
        <v>90</v>
      </c>
      <c r="AB95" s="31">
        <f t="shared" si="64"/>
        <v>0</v>
      </c>
      <c r="AC95" s="203">
        <f t="shared" ref="AC95:AC158" si="91">IF(AA95&lt;=$F$18,IFERROR(VLOOKUP($AA95,$B$82:$G$94,3,FALSE),0),)*50%</f>
        <v>0</v>
      </c>
      <c r="AD95" s="99">
        <f t="shared" si="65"/>
        <v>0</v>
      </c>
      <c r="AE95" s="99">
        <f t="shared" si="66"/>
        <v>0</v>
      </c>
      <c r="AF95" s="188">
        <f t="shared" si="87"/>
        <v>0</v>
      </c>
      <c r="AG95" s="188">
        <f t="shared" si="88"/>
        <v>0</v>
      </c>
      <c r="AH95" s="188">
        <f t="shared" si="89"/>
        <v>0</v>
      </c>
      <c r="AI95" s="193">
        <f t="shared" si="90"/>
        <v>0</v>
      </c>
      <c r="AK95" s="69">
        <v>90</v>
      </c>
      <c r="AL95" s="31">
        <f t="shared" si="67"/>
        <v>0</v>
      </c>
      <c r="AM95" s="31">
        <f t="shared" si="68"/>
        <v>0</v>
      </c>
      <c r="AN95" s="31">
        <f t="shared" si="69"/>
        <v>0</v>
      </c>
      <c r="AO95" s="31">
        <f t="shared" si="70"/>
        <v>0</v>
      </c>
      <c r="AP95" s="31">
        <f t="shared" si="71"/>
        <v>0</v>
      </c>
      <c r="AQ95" s="188">
        <f t="shared" si="47"/>
        <v>0</v>
      </c>
      <c r="AR95" s="188">
        <f t="shared" si="47"/>
        <v>0</v>
      </c>
      <c r="AS95" s="188">
        <f t="shared" si="47"/>
        <v>0</v>
      </c>
      <c r="AT95" s="188">
        <f t="shared" si="47"/>
        <v>0</v>
      </c>
      <c r="AU95" s="31"/>
      <c r="AV95" s="31"/>
      <c r="AW95" s="31"/>
      <c r="AX95" s="31"/>
      <c r="AY95" s="74"/>
    </row>
    <row r="96" spans="1:51" x14ac:dyDescent="0.3">
      <c r="C96" s="65" t="s">
        <v>150</v>
      </c>
      <c r="D96" t="s">
        <v>133</v>
      </c>
      <c r="E96" s="6"/>
      <c r="I96" s="53">
        <v>91</v>
      </c>
      <c r="J96" s="31">
        <f t="shared" si="74"/>
        <v>0</v>
      </c>
      <c r="K96" s="31">
        <f t="shared" si="75"/>
        <v>0</v>
      </c>
      <c r="L96" s="31">
        <f t="shared" si="76"/>
        <v>0</v>
      </c>
      <c r="M96" s="31">
        <f t="shared" si="77"/>
        <v>0</v>
      </c>
      <c r="N96" s="31">
        <f t="shared" si="58"/>
        <v>0</v>
      </c>
      <c r="O96" s="32">
        <f t="shared" si="59"/>
        <v>0</v>
      </c>
      <c r="P96" s="53">
        <v>91</v>
      </c>
      <c r="Q96" s="31">
        <f t="shared" si="72"/>
        <v>0</v>
      </c>
      <c r="R96" s="31">
        <f t="shared" si="78"/>
        <v>0</v>
      </c>
      <c r="S96" s="31">
        <f t="shared" si="79"/>
        <v>0</v>
      </c>
      <c r="T96" s="31">
        <f t="shared" si="60"/>
        <v>0</v>
      </c>
      <c r="U96" s="31">
        <f t="shared" si="73"/>
        <v>0</v>
      </c>
      <c r="V96" s="31">
        <f t="shared" si="61"/>
        <v>0</v>
      </c>
      <c r="W96" s="31">
        <v>0</v>
      </c>
      <c r="X96" s="31">
        <f t="shared" si="62"/>
        <v>0</v>
      </c>
      <c r="Y96" s="36">
        <f t="shared" si="63"/>
        <v>0</v>
      </c>
      <c r="AA96" s="69">
        <v>91</v>
      </c>
      <c r="AB96" s="31">
        <f t="shared" si="64"/>
        <v>0</v>
      </c>
      <c r="AC96" s="203">
        <f t="shared" si="91"/>
        <v>0</v>
      </c>
      <c r="AD96" s="99">
        <f t="shared" si="65"/>
        <v>0</v>
      </c>
      <c r="AE96" s="99">
        <f t="shared" si="66"/>
        <v>0</v>
      </c>
      <c r="AF96" s="188">
        <f t="shared" si="87"/>
        <v>0</v>
      </c>
      <c r="AG96" s="188">
        <f t="shared" si="88"/>
        <v>0</v>
      </c>
      <c r="AH96" s="188">
        <f t="shared" si="89"/>
        <v>0</v>
      </c>
      <c r="AI96" s="193">
        <f t="shared" si="90"/>
        <v>0</v>
      </c>
      <c r="AK96" s="69">
        <v>91</v>
      </c>
      <c r="AL96" s="31">
        <f t="shared" si="67"/>
        <v>0</v>
      </c>
      <c r="AM96" s="31">
        <f t="shared" si="68"/>
        <v>0</v>
      </c>
      <c r="AN96" s="31">
        <f t="shared" si="69"/>
        <v>0</v>
      </c>
      <c r="AO96" s="31">
        <f t="shared" si="70"/>
        <v>0</v>
      </c>
      <c r="AP96" s="31">
        <f t="shared" si="71"/>
        <v>0</v>
      </c>
      <c r="AQ96" s="188">
        <f t="shared" si="47"/>
        <v>0</v>
      </c>
      <c r="AR96" s="188">
        <f t="shared" si="47"/>
        <v>0</v>
      </c>
      <c r="AS96" s="188">
        <f t="shared" si="47"/>
        <v>0</v>
      </c>
      <c r="AT96" s="188">
        <f t="shared" si="47"/>
        <v>0</v>
      </c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74"/>
        <v>0</v>
      </c>
      <c r="K97" s="31">
        <f t="shared" si="75"/>
        <v>0</v>
      </c>
      <c r="L97" s="31">
        <f t="shared" si="76"/>
        <v>0</v>
      </c>
      <c r="M97" s="31">
        <f t="shared" si="77"/>
        <v>0</v>
      </c>
      <c r="N97" s="31">
        <f t="shared" si="58"/>
        <v>0</v>
      </c>
      <c r="O97" s="32">
        <f t="shared" si="59"/>
        <v>0</v>
      </c>
      <c r="P97" s="53">
        <v>92</v>
      </c>
      <c r="Q97" s="31">
        <f t="shared" si="72"/>
        <v>0</v>
      </c>
      <c r="R97" s="31">
        <f t="shared" si="78"/>
        <v>0</v>
      </c>
      <c r="S97" s="31">
        <f t="shared" si="79"/>
        <v>0</v>
      </c>
      <c r="T97" s="31">
        <f t="shared" si="60"/>
        <v>0</v>
      </c>
      <c r="U97" s="31">
        <f t="shared" si="73"/>
        <v>0</v>
      </c>
      <c r="V97" s="31">
        <f t="shared" si="61"/>
        <v>0</v>
      </c>
      <c r="W97" s="31">
        <v>0</v>
      </c>
      <c r="X97" s="31">
        <f t="shared" si="62"/>
        <v>0</v>
      </c>
      <c r="Y97" s="36">
        <f t="shared" si="63"/>
        <v>0</v>
      </c>
      <c r="AA97" s="69">
        <v>92</v>
      </c>
      <c r="AB97" s="31">
        <f t="shared" si="64"/>
        <v>0</v>
      </c>
      <c r="AC97" s="203">
        <f t="shared" si="91"/>
        <v>0</v>
      </c>
      <c r="AD97" s="99">
        <f t="shared" si="65"/>
        <v>0</v>
      </c>
      <c r="AE97" s="99">
        <f t="shared" si="66"/>
        <v>0</v>
      </c>
      <c r="AF97" s="188">
        <f t="shared" si="87"/>
        <v>0</v>
      </c>
      <c r="AG97" s="188">
        <f t="shared" si="88"/>
        <v>0</v>
      </c>
      <c r="AH97" s="188">
        <f t="shared" si="89"/>
        <v>0</v>
      </c>
      <c r="AI97" s="193">
        <f t="shared" si="90"/>
        <v>0</v>
      </c>
      <c r="AK97" s="69">
        <v>92</v>
      </c>
      <c r="AL97" s="31">
        <f t="shared" si="67"/>
        <v>0</v>
      </c>
      <c r="AM97" s="31">
        <f t="shared" si="68"/>
        <v>0</v>
      </c>
      <c r="AN97" s="31">
        <f t="shared" si="69"/>
        <v>0</v>
      </c>
      <c r="AO97" s="31">
        <f t="shared" si="70"/>
        <v>0</v>
      </c>
      <c r="AP97" s="31">
        <f t="shared" si="71"/>
        <v>0</v>
      </c>
      <c r="AQ97" s="188">
        <f t="shared" si="47"/>
        <v>0</v>
      </c>
      <c r="AR97" s="188">
        <f t="shared" si="47"/>
        <v>0</v>
      </c>
      <c r="AS97" s="188">
        <f t="shared" si="47"/>
        <v>0</v>
      </c>
      <c r="AT97" s="188">
        <f t="shared" si="47"/>
        <v>0</v>
      </c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74"/>
        <v>0</v>
      </c>
      <c r="K98" s="31">
        <f t="shared" si="75"/>
        <v>0</v>
      </c>
      <c r="L98" s="31">
        <f t="shared" si="76"/>
        <v>0</v>
      </c>
      <c r="M98" s="31">
        <f t="shared" si="77"/>
        <v>0</v>
      </c>
      <c r="N98" s="31">
        <f t="shared" si="58"/>
        <v>0</v>
      </c>
      <c r="O98" s="32">
        <f t="shared" si="59"/>
        <v>0</v>
      </c>
      <c r="P98" s="53">
        <v>93</v>
      </c>
      <c r="Q98" s="31">
        <f t="shared" si="72"/>
        <v>0</v>
      </c>
      <c r="R98" s="31">
        <f t="shared" si="78"/>
        <v>0</v>
      </c>
      <c r="S98" s="31">
        <f t="shared" si="79"/>
        <v>0</v>
      </c>
      <c r="T98" s="31">
        <f t="shared" si="60"/>
        <v>0</v>
      </c>
      <c r="U98" s="31">
        <f t="shared" si="73"/>
        <v>0</v>
      </c>
      <c r="V98" s="31">
        <f t="shared" si="61"/>
        <v>0</v>
      </c>
      <c r="W98" s="31">
        <v>0</v>
      </c>
      <c r="X98" s="31">
        <f t="shared" si="62"/>
        <v>0</v>
      </c>
      <c r="Y98" s="36">
        <f t="shared" si="63"/>
        <v>0</v>
      </c>
      <c r="AA98" s="69">
        <v>93</v>
      </c>
      <c r="AB98" s="31">
        <f t="shared" si="64"/>
        <v>0</v>
      </c>
      <c r="AC98" s="203">
        <f t="shared" si="91"/>
        <v>0</v>
      </c>
      <c r="AD98" s="99">
        <f t="shared" si="65"/>
        <v>0</v>
      </c>
      <c r="AE98" s="99">
        <f t="shared" si="66"/>
        <v>0</v>
      </c>
      <c r="AF98" s="188">
        <f t="shared" si="87"/>
        <v>0</v>
      </c>
      <c r="AG98" s="188">
        <f t="shared" si="88"/>
        <v>0</v>
      </c>
      <c r="AH98" s="188">
        <f t="shared" si="89"/>
        <v>0</v>
      </c>
      <c r="AI98" s="193">
        <f t="shared" si="90"/>
        <v>0</v>
      </c>
      <c r="AK98" s="69">
        <v>93</v>
      </c>
      <c r="AL98" s="31">
        <f t="shared" si="67"/>
        <v>0</v>
      </c>
      <c r="AM98" s="31">
        <f t="shared" si="68"/>
        <v>0</v>
      </c>
      <c r="AN98" s="31">
        <f t="shared" si="69"/>
        <v>0</v>
      </c>
      <c r="AO98" s="31">
        <f t="shared" si="70"/>
        <v>0</v>
      </c>
      <c r="AP98" s="31">
        <f t="shared" si="71"/>
        <v>0</v>
      </c>
      <c r="AQ98" s="188">
        <f t="shared" si="47"/>
        <v>0</v>
      </c>
      <c r="AR98" s="188">
        <f t="shared" si="47"/>
        <v>0</v>
      </c>
      <c r="AS98" s="188">
        <f t="shared" si="47"/>
        <v>0</v>
      </c>
      <c r="AT98" s="188">
        <f t="shared" si="47"/>
        <v>0</v>
      </c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74"/>
        <v>0</v>
      </c>
      <c r="K99" s="31">
        <f t="shared" si="75"/>
        <v>0</v>
      </c>
      <c r="L99" s="31">
        <f t="shared" si="76"/>
        <v>0</v>
      </c>
      <c r="M99" s="31">
        <f t="shared" si="77"/>
        <v>0</v>
      </c>
      <c r="N99" s="31">
        <f t="shared" si="58"/>
        <v>0</v>
      </c>
      <c r="O99" s="32">
        <f t="shared" si="59"/>
        <v>0</v>
      </c>
      <c r="P99" s="53">
        <v>94</v>
      </c>
      <c r="Q99" s="31">
        <f t="shared" si="72"/>
        <v>0</v>
      </c>
      <c r="R99" s="31">
        <f t="shared" si="78"/>
        <v>0</v>
      </c>
      <c r="S99" s="31">
        <f t="shared" si="79"/>
        <v>0</v>
      </c>
      <c r="T99" s="31">
        <f t="shared" si="60"/>
        <v>0</v>
      </c>
      <c r="U99" s="31">
        <f t="shared" si="73"/>
        <v>0</v>
      </c>
      <c r="V99" s="31">
        <f t="shared" si="61"/>
        <v>0</v>
      </c>
      <c r="W99" s="31">
        <v>0</v>
      </c>
      <c r="X99" s="31">
        <f t="shared" si="62"/>
        <v>0</v>
      </c>
      <c r="Y99" s="36">
        <f t="shared" si="63"/>
        <v>0</v>
      </c>
      <c r="AA99" s="69">
        <v>94</v>
      </c>
      <c r="AB99" s="31">
        <f t="shared" si="64"/>
        <v>0</v>
      </c>
      <c r="AC99" s="203">
        <f t="shared" si="91"/>
        <v>0</v>
      </c>
      <c r="AD99" s="99">
        <f t="shared" si="65"/>
        <v>0</v>
      </c>
      <c r="AE99" s="99">
        <f t="shared" si="66"/>
        <v>0</v>
      </c>
      <c r="AF99" s="188">
        <f t="shared" si="87"/>
        <v>0</v>
      </c>
      <c r="AG99" s="188">
        <f t="shared" si="88"/>
        <v>0</v>
      </c>
      <c r="AH99" s="188">
        <f t="shared" si="89"/>
        <v>0</v>
      </c>
      <c r="AI99" s="193">
        <f t="shared" si="90"/>
        <v>0</v>
      </c>
      <c r="AK99" s="69">
        <v>94</v>
      </c>
      <c r="AL99" s="31">
        <f t="shared" si="67"/>
        <v>0</v>
      </c>
      <c r="AM99" s="31">
        <f t="shared" si="68"/>
        <v>0</v>
      </c>
      <c r="AN99" s="31">
        <f t="shared" si="69"/>
        <v>0</v>
      </c>
      <c r="AO99" s="31">
        <f t="shared" si="70"/>
        <v>0</v>
      </c>
      <c r="AP99" s="31">
        <f t="shared" si="71"/>
        <v>0</v>
      </c>
      <c r="AQ99" s="188">
        <f t="shared" si="47"/>
        <v>0</v>
      </c>
      <c r="AR99" s="188">
        <f t="shared" si="47"/>
        <v>0</v>
      </c>
      <c r="AS99" s="188">
        <f t="shared" si="47"/>
        <v>0</v>
      </c>
      <c r="AT99" s="188">
        <f t="shared" ref="AT99:AT162" si="92">IF($AK99&lt;=$F$18,$AL99*AP99,)</f>
        <v>0</v>
      </c>
      <c r="AU99" s="31"/>
      <c r="AV99" s="31"/>
      <c r="AW99" s="31"/>
      <c r="AX99" s="31"/>
      <c r="AY99" s="74"/>
    </row>
    <row r="100" spans="2:51" x14ac:dyDescent="0.3">
      <c r="B100" s="2" t="s">
        <v>131</v>
      </c>
      <c r="C100">
        <v>70</v>
      </c>
      <c r="D100">
        <v>0</v>
      </c>
      <c r="E100" s="6"/>
      <c r="I100" s="53">
        <v>95</v>
      </c>
      <c r="J100" s="31">
        <f t="shared" si="74"/>
        <v>0</v>
      </c>
      <c r="K100" s="31">
        <f t="shared" si="75"/>
        <v>0</v>
      </c>
      <c r="L100" s="31">
        <f t="shared" si="76"/>
        <v>0</v>
      </c>
      <c r="M100" s="31">
        <f t="shared" si="77"/>
        <v>0</v>
      </c>
      <c r="N100" s="31">
        <f t="shared" si="58"/>
        <v>0</v>
      </c>
      <c r="O100" s="32">
        <f t="shared" si="59"/>
        <v>0</v>
      </c>
      <c r="P100" s="53">
        <v>95</v>
      </c>
      <c r="Q100" s="31">
        <f t="shared" si="72"/>
        <v>0</v>
      </c>
      <c r="R100" s="31">
        <f t="shared" si="78"/>
        <v>0</v>
      </c>
      <c r="S100" s="31">
        <f t="shared" si="79"/>
        <v>0</v>
      </c>
      <c r="T100" s="31">
        <f t="shared" si="60"/>
        <v>0</v>
      </c>
      <c r="U100" s="31">
        <f t="shared" si="73"/>
        <v>0</v>
      </c>
      <c r="V100" s="31">
        <f t="shared" si="61"/>
        <v>0</v>
      </c>
      <c r="W100" s="31">
        <v>0</v>
      </c>
      <c r="X100" s="31">
        <f t="shared" si="62"/>
        <v>0</v>
      </c>
      <c r="Y100" s="36">
        <f t="shared" si="63"/>
        <v>0</v>
      </c>
      <c r="AA100" s="69">
        <v>95</v>
      </c>
      <c r="AB100" s="31">
        <f t="shared" si="64"/>
        <v>0</v>
      </c>
      <c r="AC100" s="203">
        <f t="shared" si="91"/>
        <v>0</v>
      </c>
      <c r="AD100" s="99">
        <f t="shared" si="65"/>
        <v>0</v>
      </c>
      <c r="AE100" s="99">
        <f t="shared" si="66"/>
        <v>0</v>
      </c>
      <c r="AF100" s="188">
        <f t="shared" si="87"/>
        <v>0</v>
      </c>
      <c r="AG100" s="188">
        <f t="shared" si="88"/>
        <v>0</v>
      </c>
      <c r="AH100" s="188">
        <f t="shared" si="89"/>
        <v>0</v>
      </c>
      <c r="AI100" s="193">
        <f t="shared" si="90"/>
        <v>0</v>
      </c>
      <c r="AK100" s="69">
        <v>95</v>
      </c>
      <c r="AL100" s="31">
        <f t="shared" si="67"/>
        <v>0</v>
      </c>
      <c r="AM100" s="31">
        <f t="shared" si="68"/>
        <v>0</v>
      </c>
      <c r="AN100" s="31">
        <f t="shared" si="69"/>
        <v>0</v>
      </c>
      <c r="AO100" s="31">
        <f t="shared" si="70"/>
        <v>0</v>
      </c>
      <c r="AP100" s="31">
        <f t="shared" si="71"/>
        <v>0</v>
      </c>
      <c r="AQ100" s="188">
        <f t="shared" ref="AQ100:AT163" si="93">IF($AK100&lt;=$F$18,$AL100*AM100,)</f>
        <v>0</v>
      </c>
      <c r="AR100" s="188">
        <f t="shared" si="93"/>
        <v>0</v>
      </c>
      <c r="AS100" s="188">
        <f t="shared" si="93"/>
        <v>0</v>
      </c>
      <c r="AT100" s="188">
        <f t="shared" si="92"/>
        <v>0</v>
      </c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74"/>
        <v>0</v>
      </c>
      <c r="K101" s="31">
        <f t="shared" si="75"/>
        <v>0</v>
      </c>
      <c r="L101" s="31">
        <f t="shared" si="76"/>
        <v>0</v>
      </c>
      <c r="M101" s="31">
        <f t="shared" si="77"/>
        <v>0</v>
      </c>
      <c r="N101" s="31">
        <f t="shared" si="58"/>
        <v>0</v>
      </c>
      <c r="O101" s="32">
        <f t="shared" si="59"/>
        <v>0</v>
      </c>
      <c r="P101" s="53">
        <v>96</v>
      </c>
      <c r="Q101" s="31">
        <f t="shared" si="72"/>
        <v>0</v>
      </c>
      <c r="R101" s="31">
        <f t="shared" si="78"/>
        <v>0</v>
      </c>
      <c r="S101" s="31">
        <f t="shared" si="79"/>
        <v>0</v>
      </c>
      <c r="T101" s="31">
        <f t="shared" si="60"/>
        <v>0</v>
      </c>
      <c r="U101" s="31">
        <f t="shared" si="73"/>
        <v>0</v>
      </c>
      <c r="V101" s="31">
        <f t="shared" si="61"/>
        <v>0</v>
      </c>
      <c r="W101" s="31">
        <v>0</v>
      </c>
      <c r="X101" s="31">
        <f t="shared" si="62"/>
        <v>0</v>
      </c>
      <c r="Y101" s="36">
        <f t="shared" si="63"/>
        <v>0</v>
      </c>
      <c r="AA101" s="69">
        <v>96</v>
      </c>
      <c r="AB101" s="31">
        <f t="shared" si="64"/>
        <v>0</v>
      </c>
      <c r="AC101" s="203">
        <f t="shared" si="91"/>
        <v>0</v>
      </c>
      <c r="AD101" s="99">
        <f t="shared" si="65"/>
        <v>0</v>
      </c>
      <c r="AE101" s="99">
        <f t="shared" si="66"/>
        <v>0</v>
      </c>
      <c r="AF101" s="188">
        <f t="shared" si="87"/>
        <v>0</v>
      </c>
      <c r="AG101" s="188">
        <f t="shared" si="88"/>
        <v>0</v>
      </c>
      <c r="AH101" s="188">
        <f t="shared" si="89"/>
        <v>0</v>
      </c>
      <c r="AI101" s="193">
        <f t="shared" si="90"/>
        <v>0</v>
      </c>
      <c r="AK101" s="69">
        <v>96</v>
      </c>
      <c r="AL101" s="31">
        <f t="shared" si="67"/>
        <v>0</v>
      </c>
      <c r="AM101" s="31">
        <f t="shared" si="68"/>
        <v>0</v>
      </c>
      <c r="AN101" s="31">
        <f t="shared" si="69"/>
        <v>0</v>
      </c>
      <c r="AO101" s="31">
        <f t="shared" si="70"/>
        <v>0</v>
      </c>
      <c r="AP101" s="31">
        <f t="shared" si="71"/>
        <v>0</v>
      </c>
      <c r="AQ101" s="188">
        <f t="shared" si="93"/>
        <v>0</v>
      </c>
      <c r="AR101" s="188">
        <f t="shared" si="93"/>
        <v>0</v>
      </c>
      <c r="AS101" s="188">
        <f t="shared" si="93"/>
        <v>0</v>
      </c>
      <c r="AT101" s="188">
        <f t="shared" si="92"/>
        <v>0</v>
      </c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74"/>
        <v>0</v>
      </c>
      <c r="K102" s="31">
        <f t="shared" si="75"/>
        <v>0</v>
      </c>
      <c r="L102" s="31">
        <f t="shared" si="76"/>
        <v>0</v>
      </c>
      <c r="M102" s="31">
        <f t="shared" si="77"/>
        <v>0</v>
      </c>
      <c r="N102" s="31">
        <f t="shared" si="58"/>
        <v>0</v>
      </c>
      <c r="O102" s="32">
        <f t="shared" si="59"/>
        <v>0</v>
      </c>
      <c r="P102" s="53">
        <v>97</v>
      </c>
      <c r="Q102" s="31">
        <f t="shared" si="72"/>
        <v>0</v>
      </c>
      <c r="R102" s="31">
        <f t="shared" si="78"/>
        <v>0</v>
      </c>
      <c r="S102" s="31">
        <f t="shared" si="79"/>
        <v>0</v>
      </c>
      <c r="T102" s="31">
        <f t="shared" si="60"/>
        <v>0</v>
      </c>
      <c r="U102" s="31">
        <f t="shared" si="73"/>
        <v>0</v>
      </c>
      <c r="V102" s="31">
        <f t="shared" si="61"/>
        <v>0</v>
      </c>
      <c r="W102" s="31">
        <v>0</v>
      </c>
      <c r="X102" s="31">
        <f t="shared" si="62"/>
        <v>0</v>
      </c>
      <c r="Y102" s="36">
        <f t="shared" si="63"/>
        <v>0</v>
      </c>
      <c r="AA102" s="69">
        <v>97</v>
      </c>
      <c r="AB102" s="31">
        <f t="shared" si="64"/>
        <v>0</v>
      </c>
      <c r="AC102" s="203">
        <f t="shared" si="91"/>
        <v>0</v>
      </c>
      <c r="AD102" s="99">
        <f t="shared" si="65"/>
        <v>0</v>
      </c>
      <c r="AE102" s="99">
        <f t="shared" si="66"/>
        <v>0</v>
      </c>
      <c r="AF102" s="188">
        <f t="shared" si="87"/>
        <v>0</v>
      </c>
      <c r="AG102" s="188">
        <f t="shared" si="88"/>
        <v>0</v>
      </c>
      <c r="AH102" s="188">
        <f t="shared" si="89"/>
        <v>0</v>
      </c>
      <c r="AI102" s="193">
        <f t="shared" si="90"/>
        <v>0</v>
      </c>
      <c r="AK102" s="69">
        <v>97</v>
      </c>
      <c r="AL102" s="31">
        <f t="shared" si="67"/>
        <v>0</v>
      </c>
      <c r="AM102" s="31">
        <f t="shared" si="68"/>
        <v>0</v>
      </c>
      <c r="AN102" s="31">
        <f t="shared" si="69"/>
        <v>0</v>
      </c>
      <c r="AO102" s="31">
        <f t="shared" si="70"/>
        <v>0</v>
      </c>
      <c r="AP102" s="31">
        <f t="shared" si="71"/>
        <v>0</v>
      </c>
      <c r="AQ102" s="188">
        <f t="shared" si="93"/>
        <v>0</v>
      </c>
      <c r="AR102" s="188">
        <f t="shared" si="93"/>
        <v>0</v>
      </c>
      <c r="AS102" s="188">
        <f t="shared" si="93"/>
        <v>0</v>
      </c>
      <c r="AT102" s="188">
        <f t="shared" si="92"/>
        <v>0</v>
      </c>
      <c r="AU102" s="31"/>
      <c r="AV102" s="31"/>
      <c r="AW102" s="31"/>
      <c r="AX102" s="31"/>
      <c r="AY102" s="74"/>
    </row>
    <row r="103" spans="2:51" x14ac:dyDescent="0.3">
      <c r="C103" s="23" t="s">
        <v>153</v>
      </c>
      <c r="D103" s="161" t="s">
        <v>154</v>
      </c>
      <c r="F103" s="186" t="s">
        <v>198</v>
      </c>
      <c r="I103" s="53">
        <v>98</v>
      </c>
      <c r="J103" s="31">
        <f t="shared" si="74"/>
        <v>0</v>
      </c>
      <c r="K103" s="31">
        <f t="shared" si="75"/>
        <v>0</v>
      </c>
      <c r="L103" s="31">
        <f t="shared" si="76"/>
        <v>0</v>
      </c>
      <c r="M103" s="31">
        <f t="shared" si="77"/>
        <v>0</v>
      </c>
      <c r="N103" s="31">
        <f t="shared" si="58"/>
        <v>0</v>
      </c>
      <c r="O103" s="32">
        <f t="shared" si="59"/>
        <v>0</v>
      </c>
      <c r="P103" s="53">
        <v>98</v>
      </c>
      <c r="Q103" s="31">
        <f t="shared" si="72"/>
        <v>0</v>
      </c>
      <c r="R103" s="31">
        <f t="shared" si="78"/>
        <v>0</v>
      </c>
      <c r="S103" s="31">
        <f t="shared" si="79"/>
        <v>0</v>
      </c>
      <c r="T103" s="31">
        <f t="shared" si="60"/>
        <v>0</v>
      </c>
      <c r="U103" s="31">
        <f t="shared" si="73"/>
        <v>0</v>
      </c>
      <c r="V103" s="31">
        <f t="shared" si="61"/>
        <v>0</v>
      </c>
      <c r="W103" s="31">
        <v>0</v>
      </c>
      <c r="X103" s="31">
        <f t="shared" si="62"/>
        <v>0</v>
      </c>
      <c r="Y103" s="36">
        <f t="shared" si="63"/>
        <v>0</v>
      </c>
      <c r="AA103" s="69">
        <v>98</v>
      </c>
      <c r="AB103" s="31">
        <f t="shared" si="64"/>
        <v>0</v>
      </c>
      <c r="AC103" s="203">
        <f t="shared" si="91"/>
        <v>0</v>
      </c>
      <c r="AD103" s="99">
        <f t="shared" si="65"/>
        <v>0</v>
      </c>
      <c r="AE103" s="99">
        <f t="shared" si="66"/>
        <v>0</v>
      </c>
      <c r="AF103" s="188">
        <f t="shared" si="87"/>
        <v>0</v>
      </c>
      <c r="AG103" s="188">
        <f t="shared" si="88"/>
        <v>0</v>
      </c>
      <c r="AH103" s="188">
        <f t="shared" si="89"/>
        <v>0</v>
      </c>
      <c r="AI103" s="193">
        <f t="shared" si="90"/>
        <v>0</v>
      </c>
      <c r="AK103" s="69">
        <v>98</v>
      </c>
      <c r="AL103" s="31">
        <f t="shared" si="67"/>
        <v>0</v>
      </c>
      <c r="AM103" s="31">
        <f t="shared" si="68"/>
        <v>0</v>
      </c>
      <c r="AN103" s="31">
        <f t="shared" si="69"/>
        <v>0</v>
      </c>
      <c r="AO103" s="31">
        <f t="shared" si="70"/>
        <v>0</v>
      </c>
      <c r="AP103" s="31">
        <f t="shared" si="71"/>
        <v>0</v>
      </c>
      <c r="AQ103" s="188">
        <f t="shared" si="93"/>
        <v>0</v>
      </c>
      <c r="AR103" s="188">
        <f t="shared" si="93"/>
        <v>0</v>
      </c>
      <c r="AS103" s="188">
        <f t="shared" si="93"/>
        <v>0</v>
      </c>
      <c r="AT103" s="188">
        <f t="shared" si="92"/>
        <v>0</v>
      </c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85" t="s">
        <v>194</v>
      </c>
      <c r="G104" s="22">
        <v>0.25</v>
      </c>
      <c r="I104" s="53">
        <v>99</v>
      </c>
      <c r="J104" s="31">
        <f t="shared" si="74"/>
        <v>0</v>
      </c>
      <c r="K104" s="31">
        <f t="shared" si="75"/>
        <v>0</v>
      </c>
      <c r="L104" s="31">
        <f t="shared" si="76"/>
        <v>0</v>
      </c>
      <c r="M104" s="31">
        <f t="shared" si="77"/>
        <v>0</v>
      </c>
      <c r="N104" s="31">
        <f t="shared" si="58"/>
        <v>0</v>
      </c>
      <c r="O104" s="32">
        <f t="shared" si="59"/>
        <v>0</v>
      </c>
      <c r="P104" s="53">
        <v>99</v>
      </c>
      <c r="Q104" s="31">
        <f t="shared" si="72"/>
        <v>0</v>
      </c>
      <c r="R104" s="31">
        <f t="shared" si="78"/>
        <v>0</v>
      </c>
      <c r="S104" s="31">
        <f t="shared" si="79"/>
        <v>0</v>
      </c>
      <c r="T104" s="31">
        <f t="shared" si="60"/>
        <v>0</v>
      </c>
      <c r="U104" s="31">
        <f t="shared" si="73"/>
        <v>0</v>
      </c>
      <c r="V104" s="31">
        <f t="shared" si="61"/>
        <v>0</v>
      </c>
      <c r="W104" s="31">
        <v>0</v>
      </c>
      <c r="X104" s="31">
        <f t="shared" si="62"/>
        <v>0</v>
      </c>
      <c r="Y104" s="36">
        <f t="shared" si="63"/>
        <v>0</v>
      </c>
      <c r="AA104" s="69">
        <v>99</v>
      </c>
      <c r="AB104" s="31">
        <f t="shared" si="64"/>
        <v>0</v>
      </c>
      <c r="AC104" s="203">
        <f t="shared" si="91"/>
        <v>0</v>
      </c>
      <c r="AD104" s="99">
        <f t="shared" si="65"/>
        <v>0</v>
      </c>
      <c r="AE104" s="99">
        <f t="shared" si="66"/>
        <v>0</v>
      </c>
      <c r="AF104" s="188">
        <f t="shared" si="87"/>
        <v>0</v>
      </c>
      <c r="AG104" s="188">
        <f t="shared" si="88"/>
        <v>0</v>
      </c>
      <c r="AH104" s="188">
        <f t="shared" si="89"/>
        <v>0</v>
      </c>
      <c r="AI104" s="193">
        <f t="shared" si="90"/>
        <v>0</v>
      </c>
      <c r="AK104" s="69">
        <v>99</v>
      </c>
      <c r="AL104" s="31">
        <f t="shared" si="67"/>
        <v>0</v>
      </c>
      <c r="AM104" s="31">
        <f t="shared" si="68"/>
        <v>0</v>
      </c>
      <c r="AN104" s="31">
        <f t="shared" si="69"/>
        <v>0</v>
      </c>
      <c r="AO104" s="31">
        <f t="shared" si="70"/>
        <v>0</v>
      </c>
      <c r="AP104" s="31">
        <f t="shared" si="71"/>
        <v>0</v>
      </c>
      <c r="AQ104" s="188">
        <f t="shared" si="93"/>
        <v>0</v>
      </c>
      <c r="AR104" s="188">
        <f t="shared" si="93"/>
        <v>0</v>
      </c>
      <c r="AS104" s="188">
        <f t="shared" si="93"/>
        <v>0</v>
      </c>
      <c r="AT104" s="188">
        <f t="shared" si="92"/>
        <v>0</v>
      </c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85" t="s">
        <v>196</v>
      </c>
      <c r="G105" s="22">
        <v>1.03</v>
      </c>
      <c r="I105" s="53">
        <v>100</v>
      </c>
      <c r="J105" s="31">
        <f t="shared" si="74"/>
        <v>0</v>
      </c>
      <c r="K105" s="31">
        <f t="shared" si="75"/>
        <v>0</v>
      </c>
      <c r="L105" s="31">
        <f t="shared" si="76"/>
        <v>0</v>
      </c>
      <c r="M105" s="31">
        <f t="shared" si="77"/>
        <v>0</v>
      </c>
      <c r="N105" s="31">
        <f t="shared" si="58"/>
        <v>0</v>
      </c>
      <c r="O105" s="32">
        <f t="shared" si="59"/>
        <v>0</v>
      </c>
      <c r="P105" s="53">
        <v>100</v>
      </c>
      <c r="Q105" s="31">
        <f t="shared" si="72"/>
        <v>0</v>
      </c>
      <c r="R105" s="31">
        <f t="shared" si="78"/>
        <v>0</v>
      </c>
      <c r="S105" s="31">
        <f t="shared" si="79"/>
        <v>0</v>
      </c>
      <c r="T105" s="31">
        <f t="shared" si="60"/>
        <v>0</v>
      </c>
      <c r="U105" s="31">
        <f t="shared" si="73"/>
        <v>0</v>
      </c>
      <c r="V105" s="31">
        <f t="shared" si="61"/>
        <v>0</v>
      </c>
      <c r="W105" s="31">
        <v>0</v>
      </c>
      <c r="X105" s="31">
        <f t="shared" si="62"/>
        <v>0</v>
      </c>
      <c r="Y105" s="36">
        <f t="shared" si="63"/>
        <v>0</v>
      </c>
      <c r="AA105" s="69">
        <v>100</v>
      </c>
      <c r="AB105" s="31">
        <f t="shared" si="64"/>
        <v>0</v>
      </c>
      <c r="AC105" s="203">
        <f t="shared" si="91"/>
        <v>0</v>
      </c>
      <c r="AD105" s="99">
        <f t="shared" si="65"/>
        <v>0</v>
      </c>
      <c r="AE105" s="99">
        <f t="shared" si="66"/>
        <v>0</v>
      </c>
      <c r="AF105" s="188">
        <f t="shared" si="87"/>
        <v>0</v>
      </c>
      <c r="AG105" s="188">
        <f t="shared" si="88"/>
        <v>0</v>
      </c>
      <c r="AH105" s="188">
        <f t="shared" si="89"/>
        <v>0</v>
      </c>
      <c r="AI105" s="193">
        <f t="shared" si="90"/>
        <v>0</v>
      </c>
      <c r="AK105" s="69">
        <v>100</v>
      </c>
      <c r="AL105" s="31">
        <f t="shared" si="67"/>
        <v>0</v>
      </c>
      <c r="AM105" s="31">
        <f t="shared" si="68"/>
        <v>0</v>
      </c>
      <c r="AN105" s="31">
        <f t="shared" si="69"/>
        <v>0</v>
      </c>
      <c r="AO105" s="31">
        <f t="shared" si="70"/>
        <v>0</v>
      </c>
      <c r="AP105" s="31">
        <f t="shared" si="71"/>
        <v>0</v>
      </c>
      <c r="AQ105" s="188">
        <f t="shared" si="93"/>
        <v>0</v>
      </c>
      <c r="AR105" s="188">
        <f t="shared" si="93"/>
        <v>0</v>
      </c>
      <c r="AS105" s="188">
        <f t="shared" si="93"/>
        <v>0</v>
      </c>
      <c r="AT105" s="188">
        <f t="shared" si="92"/>
        <v>0</v>
      </c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85" t="s">
        <v>197</v>
      </c>
      <c r="G106" s="22">
        <v>0.59</v>
      </c>
      <c r="I106" s="53">
        <v>101</v>
      </c>
      <c r="J106" s="31">
        <f t="shared" si="74"/>
        <v>0</v>
      </c>
      <c r="K106" s="31">
        <f t="shared" si="75"/>
        <v>0</v>
      </c>
      <c r="L106" s="31">
        <f t="shared" si="76"/>
        <v>0</v>
      </c>
      <c r="M106" s="31">
        <f t="shared" si="77"/>
        <v>0</v>
      </c>
      <c r="N106" s="31">
        <f t="shared" si="58"/>
        <v>0</v>
      </c>
      <c r="O106" s="32">
        <f t="shared" si="59"/>
        <v>0</v>
      </c>
      <c r="P106" s="53">
        <v>101</v>
      </c>
      <c r="Q106" s="31">
        <f t="shared" si="72"/>
        <v>0</v>
      </c>
      <c r="R106" s="31">
        <f t="shared" si="78"/>
        <v>0</v>
      </c>
      <c r="S106" s="31">
        <f t="shared" si="79"/>
        <v>0</v>
      </c>
      <c r="T106" s="31">
        <f t="shared" si="60"/>
        <v>0</v>
      </c>
      <c r="U106" s="31">
        <f t="shared" si="73"/>
        <v>0</v>
      </c>
      <c r="V106" s="31">
        <f t="shared" si="61"/>
        <v>0</v>
      </c>
      <c r="W106" s="31">
        <v>0</v>
      </c>
      <c r="X106" s="31">
        <f t="shared" si="62"/>
        <v>0</v>
      </c>
      <c r="Y106" s="36">
        <f t="shared" si="63"/>
        <v>0</v>
      </c>
      <c r="AA106" s="69">
        <v>101</v>
      </c>
      <c r="AB106" s="31">
        <f t="shared" si="64"/>
        <v>0</v>
      </c>
      <c r="AC106" s="203">
        <f t="shared" si="91"/>
        <v>0</v>
      </c>
      <c r="AD106" s="99">
        <f t="shared" si="65"/>
        <v>0</v>
      </c>
      <c r="AE106" s="99">
        <f t="shared" si="66"/>
        <v>0</v>
      </c>
      <c r="AF106" s="188">
        <f t="shared" si="87"/>
        <v>0</v>
      </c>
      <c r="AG106" s="188">
        <f t="shared" si="88"/>
        <v>0</v>
      </c>
      <c r="AH106" s="188">
        <f t="shared" si="89"/>
        <v>0</v>
      </c>
      <c r="AI106" s="193">
        <f t="shared" si="90"/>
        <v>0</v>
      </c>
      <c r="AK106" s="69">
        <v>101</v>
      </c>
      <c r="AL106" s="31">
        <f t="shared" si="67"/>
        <v>0</v>
      </c>
      <c r="AM106" s="31">
        <f t="shared" si="68"/>
        <v>0</v>
      </c>
      <c r="AN106" s="31">
        <f t="shared" si="69"/>
        <v>0</v>
      </c>
      <c r="AO106" s="31">
        <f t="shared" si="70"/>
        <v>0</v>
      </c>
      <c r="AP106" s="31">
        <f t="shared" si="71"/>
        <v>0</v>
      </c>
      <c r="AQ106" s="188">
        <f t="shared" si="93"/>
        <v>0</v>
      </c>
      <c r="AR106" s="188">
        <f t="shared" si="93"/>
        <v>0</v>
      </c>
      <c r="AS106" s="188">
        <f t="shared" si="93"/>
        <v>0</v>
      </c>
      <c r="AT106" s="188">
        <f t="shared" si="92"/>
        <v>0</v>
      </c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85" t="s">
        <v>195</v>
      </c>
      <c r="G107" s="22">
        <v>0.43</v>
      </c>
      <c r="I107" s="53">
        <v>102</v>
      </c>
      <c r="J107" s="31">
        <f t="shared" si="74"/>
        <v>0</v>
      </c>
      <c r="K107" s="31">
        <f t="shared" si="75"/>
        <v>0</v>
      </c>
      <c r="L107" s="31">
        <f t="shared" si="76"/>
        <v>0</v>
      </c>
      <c r="M107" s="31">
        <f t="shared" si="77"/>
        <v>0</v>
      </c>
      <c r="N107" s="31">
        <f t="shared" si="58"/>
        <v>0</v>
      </c>
      <c r="O107" s="32">
        <f t="shared" si="59"/>
        <v>0</v>
      </c>
      <c r="P107" s="53">
        <v>102</v>
      </c>
      <c r="Q107" s="31">
        <f t="shared" si="72"/>
        <v>0</v>
      </c>
      <c r="R107" s="31">
        <f t="shared" si="78"/>
        <v>0</v>
      </c>
      <c r="S107" s="31">
        <f t="shared" si="79"/>
        <v>0</v>
      </c>
      <c r="T107" s="31">
        <f t="shared" si="60"/>
        <v>0</v>
      </c>
      <c r="U107" s="31">
        <f t="shared" si="73"/>
        <v>0</v>
      </c>
      <c r="V107" s="31">
        <f t="shared" si="61"/>
        <v>0</v>
      </c>
      <c r="W107" s="31">
        <v>0</v>
      </c>
      <c r="X107" s="31">
        <f t="shared" si="62"/>
        <v>0</v>
      </c>
      <c r="Y107" s="36">
        <f t="shared" si="63"/>
        <v>0</v>
      </c>
      <c r="AA107" s="69">
        <v>102</v>
      </c>
      <c r="AB107" s="31">
        <f t="shared" si="64"/>
        <v>0</v>
      </c>
      <c r="AC107" s="203">
        <f t="shared" si="91"/>
        <v>0</v>
      </c>
      <c r="AD107" s="99">
        <f t="shared" si="65"/>
        <v>0</v>
      </c>
      <c r="AE107" s="99">
        <f t="shared" si="66"/>
        <v>0</v>
      </c>
      <c r="AF107" s="188">
        <f t="shared" si="87"/>
        <v>0</v>
      </c>
      <c r="AG107" s="188">
        <f t="shared" si="88"/>
        <v>0</v>
      </c>
      <c r="AH107" s="188">
        <f t="shared" si="89"/>
        <v>0</v>
      </c>
      <c r="AI107" s="193">
        <f t="shared" si="90"/>
        <v>0</v>
      </c>
      <c r="AK107" s="69">
        <v>102</v>
      </c>
      <c r="AL107" s="31">
        <f t="shared" si="67"/>
        <v>0</v>
      </c>
      <c r="AM107" s="31">
        <f t="shared" si="68"/>
        <v>0</v>
      </c>
      <c r="AN107" s="31">
        <f t="shared" si="69"/>
        <v>0</v>
      </c>
      <c r="AO107" s="31">
        <f t="shared" si="70"/>
        <v>0</v>
      </c>
      <c r="AP107" s="31">
        <f t="shared" si="71"/>
        <v>0</v>
      </c>
      <c r="AQ107" s="188">
        <f t="shared" si="93"/>
        <v>0</v>
      </c>
      <c r="AR107" s="188">
        <f t="shared" si="93"/>
        <v>0</v>
      </c>
      <c r="AS107" s="188">
        <f t="shared" si="93"/>
        <v>0</v>
      </c>
      <c r="AT107" s="188">
        <f t="shared" si="92"/>
        <v>0</v>
      </c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9" t="s">
        <v>199</v>
      </c>
      <c r="G108" s="200" t="e">
        <f>VLOOKUP(VLOOKUP(F17,C131:E195,3,FALSE),F104:G107,2,FALSE)</f>
        <v>#N/A</v>
      </c>
      <c r="I108" s="53">
        <v>103</v>
      </c>
      <c r="J108" s="31">
        <f t="shared" si="74"/>
        <v>0</v>
      </c>
      <c r="K108" s="31">
        <f t="shared" si="75"/>
        <v>0</v>
      </c>
      <c r="L108" s="31">
        <f t="shared" si="76"/>
        <v>0</v>
      </c>
      <c r="M108" s="31">
        <f t="shared" si="77"/>
        <v>0</v>
      </c>
      <c r="N108" s="31">
        <f t="shared" si="58"/>
        <v>0</v>
      </c>
      <c r="O108" s="32">
        <f t="shared" si="59"/>
        <v>0</v>
      </c>
      <c r="P108" s="53">
        <v>103</v>
      </c>
      <c r="Q108" s="31">
        <f t="shared" si="72"/>
        <v>0</v>
      </c>
      <c r="R108" s="31">
        <f t="shared" si="78"/>
        <v>0</v>
      </c>
      <c r="S108" s="31">
        <f t="shared" si="79"/>
        <v>0</v>
      </c>
      <c r="T108" s="31">
        <f t="shared" si="60"/>
        <v>0</v>
      </c>
      <c r="U108" s="31">
        <f t="shared" si="73"/>
        <v>0</v>
      </c>
      <c r="V108" s="31">
        <f t="shared" si="61"/>
        <v>0</v>
      </c>
      <c r="W108" s="31">
        <v>0</v>
      </c>
      <c r="X108" s="31">
        <f t="shared" si="62"/>
        <v>0</v>
      </c>
      <c r="Y108" s="36">
        <f t="shared" si="63"/>
        <v>0</v>
      </c>
      <c r="AA108" s="69">
        <v>103</v>
      </c>
      <c r="AB108" s="31">
        <f t="shared" si="64"/>
        <v>0</v>
      </c>
      <c r="AC108" s="203">
        <f t="shared" si="91"/>
        <v>0</v>
      </c>
      <c r="AD108" s="99">
        <f t="shared" si="65"/>
        <v>0</v>
      </c>
      <c r="AE108" s="99">
        <f t="shared" si="66"/>
        <v>0</v>
      </c>
      <c r="AF108" s="188">
        <f t="shared" si="87"/>
        <v>0</v>
      </c>
      <c r="AG108" s="188">
        <f t="shared" si="88"/>
        <v>0</v>
      </c>
      <c r="AH108" s="188">
        <f t="shared" si="89"/>
        <v>0</v>
      </c>
      <c r="AI108" s="193">
        <f t="shared" si="90"/>
        <v>0</v>
      </c>
      <c r="AK108" s="69">
        <v>103</v>
      </c>
      <c r="AL108" s="31">
        <f t="shared" si="67"/>
        <v>0</v>
      </c>
      <c r="AM108" s="31">
        <f t="shared" si="68"/>
        <v>0</v>
      </c>
      <c r="AN108" s="31">
        <f t="shared" si="69"/>
        <v>0</v>
      </c>
      <c r="AO108" s="31">
        <f t="shared" si="70"/>
        <v>0</v>
      </c>
      <c r="AP108" s="31">
        <f t="shared" si="71"/>
        <v>0</v>
      </c>
      <c r="AQ108" s="188">
        <f t="shared" si="93"/>
        <v>0</v>
      </c>
      <c r="AR108" s="188">
        <f t="shared" si="93"/>
        <v>0</v>
      </c>
      <c r="AS108" s="188">
        <f t="shared" si="93"/>
        <v>0</v>
      </c>
      <c r="AT108" s="188">
        <f t="shared" si="92"/>
        <v>0</v>
      </c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74"/>
        <v>0</v>
      </c>
      <c r="K109" s="31">
        <f t="shared" si="75"/>
        <v>0</v>
      </c>
      <c r="L109" s="31">
        <f t="shared" si="76"/>
        <v>0</v>
      </c>
      <c r="M109" s="31">
        <f t="shared" si="77"/>
        <v>0</v>
      </c>
      <c r="N109" s="31">
        <f t="shared" si="58"/>
        <v>0</v>
      </c>
      <c r="O109" s="32">
        <f t="shared" si="59"/>
        <v>0</v>
      </c>
      <c r="P109" s="53">
        <v>104</v>
      </c>
      <c r="Q109" s="31">
        <f t="shared" si="72"/>
        <v>0</v>
      </c>
      <c r="R109" s="31">
        <f t="shared" si="78"/>
        <v>0</v>
      </c>
      <c r="S109" s="31">
        <f t="shared" si="79"/>
        <v>0</v>
      </c>
      <c r="T109" s="31">
        <f t="shared" si="60"/>
        <v>0</v>
      </c>
      <c r="U109" s="31">
        <f t="shared" si="73"/>
        <v>0</v>
      </c>
      <c r="V109" s="31">
        <f t="shared" si="61"/>
        <v>0</v>
      </c>
      <c r="W109" s="31">
        <v>0</v>
      </c>
      <c r="X109" s="31">
        <f t="shared" si="62"/>
        <v>0</v>
      </c>
      <c r="Y109" s="36">
        <f t="shared" si="63"/>
        <v>0</v>
      </c>
      <c r="AA109" s="69">
        <v>104</v>
      </c>
      <c r="AB109" s="31">
        <f t="shared" si="64"/>
        <v>0</v>
      </c>
      <c r="AC109" s="203">
        <f t="shared" si="91"/>
        <v>0</v>
      </c>
      <c r="AD109" s="99">
        <f t="shared" si="65"/>
        <v>0</v>
      </c>
      <c r="AE109" s="99">
        <f t="shared" si="66"/>
        <v>0</v>
      </c>
      <c r="AF109" s="188">
        <f t="shared" si="87"/>
        <v>0</v>
      </c>
      <c r="AG109" s="188">
        <f t="shared" si="88"/>
        <v>0</v>
      </c>
      <c r="AH109" s="188">
        <f t="shared" si="89"/>
        <v>0</v>
      </c>
      <c r="AI109" s="193">
        <f t="shared" si="90"/>
        <v>0</v>
      </c>
      <c r="AK109" s="69">
        <v>104</v>
      </c>
      <c r="AL109" s="31">
        <f t="shared" si="67"/>
        <v>0</v>
      </c>
      <c r="AM109" s="31">
        <f t="shared" si="68"/>
        <v>0</v>
      </c>
      <c r="AN109" s="31">
        <f t="shared" si="69"/>
        <v>0</v>
      </c>
      <c r="AO109" s="31">
        <f t="shared" si="70"/>
        <v>0</v>
      </c>
      <c r="AP109" s="31">
        <f t="shared" si="71"/>
        <v>0</v>
      </c>
      <c r="AQ109" s="188">
        <f t="shared" si="93"/>
        <v>0</v>
      </c>
      <c r="AR109" s="188">
        <f t="shared" si="93"/>
        <v>0</v>
      </c>
      <c r="AS109" s="188">
        <f t="shared" si="93"/>
        <v>0</v>
      </c>
      <c r="AT109" s="188">
        <f t="shared" si="92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74"/>
        <v>0</v>
      </c>
      <c r="K110" s="31">
        <f t="shared" si="75"/>
        <v>0</v>
      </c>
      <c r="L110" s="31">
        <f t="shared" si="76"/>
        <v>0</v>
      </c>
      <c r="M110" s="31">
        <f t="shared" si="77"/>
        <v>0</v>
      </c>
      <c r="N110" s="31">
        <f t="shared" si="58"/>
        <v>0</v>
      </c>
      <c r="O110" s="32">
        <f t="shared" si="59"/>
        <v>0</v>
      </c>
      <c r="P110" s="53">
        <v>105</v>
      </c>
      <c r="Q110" s="31">
        <f t="shared" si="72"/>
        <v>0</v>
      </c>
      <c r="R110" s="31">
        <f t="shared" si="78"/>
        <v>0</v>
      </c>
      <c r="S110" s="31">
        <f t="shared" si="79"/>
        <v>0</v>
      </c>
      <c r="T110" s="31">
        <f t="shared" si="60"/>
        <v>0</v>
      </c>
      <c r="U110" s="31">
        <f t="shared" si="73"/>
        <v>0</v>
      </c>
      <c r="V110" s="31">
        <f t="shared" si="61"/>
        <v>0</v>
      </c>
      <c r="W110" s="31">
        <v>0</v>
      </c>
      <c r="X110" s="31">
        <f t="shared" si="62"/>
        <v>0</v>
      </c>
      <c r="Y110" s="36">
        <f t="shared" si="63"/>
        <v>0</v>
      </c>
      <c r="AA110" s="69">
        <v>105</v>
      </c>
      <c r="AB110" s="31">
        <f t="shared" si="64"/>
        <v>0</v>
      </c>
      <c r="AC110" s="203">
        <f t="shared" si="91"/>
        <v>0</v>
      </c>
      <c r="AD110" s="99">
        <f t="shared" si="65"/>
        <v>0</v>
      </c>
      <c r="AE110" s="99">
        <f t="shared" si="66"/>
        <v>0</v>
      </c>
      <c r="AF110" s="188">
        <f t="shared" si="87"/>
        <v>0</v>
      </c>
      <c r="AG110" s="188">
        <f t="shared" si="88"/>
        <v>0</v>
      </c>
      <c r="AH110" s="188">
        <f t="shared" si="89"/>
        <v>0</v>
      </c>
      <c r="AI110" s="193">
        <f t="shared" si="90"/>
        <v>0</v>
      </c>
      <c r="AK110" s="69">
        <v>105</v>
      </c>
      <c r="AL110" s="31">
        <f t="shared" si="67"/>
        <v>0</v>
      </c>
      <c r="AM110" s="31">
        <f t="shared" si="68"/>
        <v>0</v>
      </c>
      <c r="AN110" s="31">
        <f t="shared" si="69"/>
        <v>0</v>
      </c>
      <c r="AO110" s="31">
        <f t="shared" si="70"/>
        <v>0</v>
      </c>
      <c r="AP110" s="31">
        <f t="shared" si="71"/>
        <v>0</v>
      </c>
      <c r="AQ110" s="188">
        <f t="shared" si="93"/>
        <v>0</v>
      </c>
      <c r="AR110" s="188">
        <f t="shared" si="93"/>
        <v>0</v>
      </c>
      <c r="AS110" s="188">
        <f t="shared" si="93"/>
        <v>0</v>
      </c>
      <c r="AT110" s="188">
        <f t="shared" si="92"/>
        <v>0</v>
      </c>
      <c r="AU110" s="31"/>
      <c r="AV110" s="31"/>
      <c r="AW110" s="31"/>
      <c r="AX110" s="31"/>
      <c r="AY110" s="74"/>
    </row>
    <row r="111" spans="2:51" x14ac:dyDescent="0.3">
      <c r="C111" s="161" t="s">
        <v>165</v>
      </c>
      <c r="D111" s="161"/>
      <c r="E111" s="161"/>
      <c r="I111" s="53">
        <v>106</v>
      </c>
      <c r="J111" s="31">
        <f t="shared" si="74"/>
        <v>0</v>
      </c>
      <c r="K111" s="31">
        <f t="shared" si="75"/>
        <v>0</v>
      </c>
      <c r="L111" s="31">
        <f t="shared" si="76"/>
        <v>0</v>
      </c>
      <c r="M111" s="31">
        <f t="shared" si="77"/>
        <v>0</v>
      </c>
      <c r="N111" s="31">
        <f t="shared" si="58"/>
        <v>0</v>
      </c>
      <c r="O111" s="32">
        <f t="shared" si="59"/>
        <v>0</v>
      </c>
      <c r="P111" s="53">
        <v>106</v>
      </c>
      <c r="Q111" s="31">
        <f t="shared" si="72"/>
        <v>0</v>
      </c>
      <c r="R111" s="31">
        <f t="shared" si="78"/>
        <v>0</v>
      </c>
      <c r="S111" s="31">
        <f t="shared" si="79"/>
        <v>0</v>
      </c>
      <c r="T111" s="31">
        <f t="shared" si="60"/>
        <v>0</v>
      </c>
      <c r="U111" s="31">
        <f t="shared" si="73"/>
        <v>0</v>
      </c>
      <c r="V111" s="31">
        <f t="shared" si="61"/>
        <v>0</v>
      </c>
      <c r="W111" s="31">
        <v>0</v>
      </c>
      <c r="X111" s="31">
        <f t="shared" si="62"/>
        <v>0</v>
      </c>
      <c r="Y111" s="36">
        <f t="shared" si="63"/>
        <v>0</v>
      </c>
      <c r="AA111" s="69">
        <v>106</v>
      </c>
      <c r="AB111" s="31">
        <f t="shared" si="64"/>
        <v>0</v>
      </c>
      <c r="AC111" s="203">
        <f t="shared" si="91"/>
        <v>0</v>
      </c>
      <c r="AD111" s="99">
        <f t="shared" si="65"/>
        <v>0</v>
      </c>
      <c r="AE111" s="99">
        <f t="shared" si="66"/>
        <v>0</v>
      </c>
      <c r="AF111" s="188">
        <f t="shared" si="87"/>
        <v>0</v>
      </c>
      <c r="AG111" s="188">
        <f t="shared" si="88"/>
        <v>0</v>
      </c>
      <c r="AH111" s="188">
        <f t="shared" si="89"/>
        <v>0</v>
      </c>
      <c r="AI111" s="193">
        <f t="shared" si="90"/>
        <v>0</v>
      </c>
      <c r="AK111" s="69">
        <v>106</v>
      </c>
      <c r="AL111" s="31">
        <f t="shared" si="67"/>
        <v>0</v>
      </c>
      <c r="AM111" s="31">
        <f t="shared" si="68"/>
        <v>0</v>
      </c>
      <c r="AN111" s="31">
        <f t="shared" si="69"/>
        <v>0</v>
      </c>
      <c r="AO111" s="31">
        <f t="shared" si="70"/>
        <v>0</v>
      </c>
      <c r="AP111" s="31">
        <f t="shared" si="71"/>
        <v>0</v>
      </c>
      <c r="AQ111" s="188">
        <f t="shared" si="93"/>
        <v>0</v>
      </c>
      <c r="AR111" s="188">
        <f t="shared" si="93"/>
        <v>0</v>
      </c>
      <c r="AS111" s="188">
        <f t="shared" si="93"/>
        <v>0</v>
      </c>
      <c r="AT111" s="188">
        <f t="shared" si="92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141</v>
      </c>
      <c r="D112" s="72" t="s">
        <v>72</v>
      </c>
      <c r="E112" s="72" t="s">
        <v>162</v>
      </c>
      <c r="I112" s="53">
        <v>107</v>
      </c>
      <c r="J112" s="31">
        <f t="shared" si="74"/>
        <v>0</v>
      </c>
      <c r="K112" s="31">
        <f t="shared" si="75"/>
        <v>0</v>
      </c>
      <c r="L112" s="31">
        <f t="shared" si="76"/>
        <v>0</v>
      </c>
      <c r="M112" s="31">
        <f t="shared" si="77"/>
        <v>0</v>
      </c>
      <c r="N112" s="31">
        <f t="shared" si="58"/>
        <v>0</v>
      </c>
      <c r="O112" s="32">
        <f t="shared" si="59"/>
        <v>0</v>
      </c>
      <c r="P112" s="53">
        <v>107</v>
      </c>
      <c r="Q112" s="31">
        <f t="shared" si="72"/>
        <v>0</v>
      </c>
      <c r="R112" s="31">
        <f t="shared" si="78"/>
        <v>0</v>
      </c>
      <c r="S112" s="31">
        <f t="shared" si="79"/>
        <v>0</v>
      </c>
      <c r="T112" s="31">
        <f t="shared" si="60"/>
        <v>0</v>
      </c>
      <c r="U112" s="31">
        <f t="shared" si="73"/>
        <v>0</v>
      </c>
      <c r="V112" s="31">
        <f t="shared" si="61"/>
        <v>0</v>
      </c>
      <c r="W112" s="31">
        <v>0</v>
      </c>
      <c r="X112" s="31">
        <f t="shared" si="62"/>
        <v>0</v>
      </c>
      <c r="Y112" s="36">
        <f t="shared" si="63"/>
        <v>0</v>
      </c>
      <c r="AA112" s="69">
        <v>107</v>
      </c>
      <c r="AB112" s="31">
        <f t="shared" si="64"/>
        <v>0</v>
      </c>
      <c r="AC112" s="203">
        <f t="shared" si="91"/>
        <v>0</v>
      </c>
      <c r="AD112" s="99">
        <f t="shared" si="65"/>
        <v>0</v>
      </c>
      <c r="AE112" s="99">
        <f t="shared" si="66"/>
        <v>0</v>
      </c>
      <c r="AF112" s="188">
        <f t="shared" si="87"/>
        <v>0</v>
      </c>
      <c r="AG112" s="188">
        <f t="shared" si="88"/>
        <v>0</v>
      </c>
      <c r="AH112" s="188">
        <f t="shared" si="89"/>
        <v>0</v>
      </c>
      <c r="AI112" s="193">
        <f t="shared" si="90"/>
        <v>0</v>
      </c>
      <c r="AK112" s="69">
        <v>107</v>
      </c>
      <c r="AL112" s="31">
        <f t="shared" si="67"/>
        <v>0</v>
      </c>
      <c r="AM112" s="31">
        <f t="shared" si="68"/>
        <v>0</v>
      </c>
      <c r="AN112" s="31">
        <f t="shared" si="69"/>
        <v>0</v>
      </c>
      <c r="AO112" s="31">
        <f t="shared" si="70"/>
        <v>0</v>
      </c>
      <c r="AP112" s="31">
        <f t="shared" si="71"/>
        <v>0</v>
      </c>
      <c r="AQ112" s="188">
        <f t="shared" si="93"/>
        <v>0</v>
      </c>
      <c r="AR112" s="188">
        <f t="shared" si="93"/>
        <v>0</v>
      </c>
      <c r="AS112" s="188">
        <f t="shared" si="93"/>
        <v>0</v>
      </c>
      <c r="AT112" s="188">
        <f t="shared" si="92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163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74"/>
        <v>0</v>
      </c>
      <c r="K113" s="31">
        <f t="shared" si="75"/>
        <v>0</v>
      </c>
      <c r="L113" s="31">
        <f t="shared" si="76"/>
        <v>0</v>
      </c>
      <c r="M113" s="31">
        <f t="shared" si="77"/>
        <v>0</v>
      </c>
      <c r="N113" s="31">
        <f t="shared" si="58"/>
        <v>0</v>
      </c>
      <c r="O113" s="32">
        <f t="shared" si="59"/>
        <v>0</v>
      </c>
      <c r="P113" s="53">
        <v>108</v>
      </c>
      <c r="Q113" s="31">
        <f t="shared" si="72"/>
        <v>0</v>
      </c>
      <c r="R113" s="31">
        <f t="shared" si="78"/>
        <v>0</v>
      </c>
      <c r="S113" s="31">
        <f t="shared" si="79"/>
        <v>0</v>
      </c>
      <c r="T113" s="31">
        <f t="shared" si="60"/>
        <v>0</v>
      </c>
      <c r="U113" s="31">
        <f t="shared" si="73"/>
        <v>0</v>
      </c>
      <c r="V113" s="31">
        <f t="shared" si="61"/>
        <v>0</v>
      </c>
      <c r="W113" s="31">
        <v>0</v>
      </c>
      <c r="X113" s="31">
        <f t="shared" si="62"/>
        <v>0</v>
      </c>
      <c r="Y113" s="36">
        <f t="shared" si="63"/>
        <v>0</v>
      </c>
      <c r="AA113" s="69">
        <v>108</v>
      </c>
      <c r="AB113" s="31">
        <f t="shared" si="64"/>
        <v>0</v>
      </c>
      <c r="AC113" s="203">
        <f t="shared" si="91"/>
        <v>0</v>
      </c>
      <c r="AD113" s="99">
        <f t="shared" si="65"/>
        <v>0</v>
      </c>
      <c r="AE113" s="99">
        <f t="shared" si="66"/>
        <v>0</v>
      </c>
      <c r="AF113" s="188">
        <f t="shared" si="87"/>
        <v>0</v>
      </c>
      <c r="AG113" s="188">
        <f t="shared" si="88"/>
        <v>0</v>
      </c>
      <c r="AH113" s="188">
        <f t="shared" si="89"/>
        <v>0</v>
      </c>
      <c r="AI113" s="193">
        <f t="shared" si="90"/>
        <v>0</v>
      </c>
      <c r="AK113" s="69">
        <v>108</v>
      </c>
      <c r="AL113" s="31">
        <f t="shared" si="67"/>
        <v>0</v>
      </c>
      <c r="AM113" s="31">
        <f t="shared" si="68"/>
        <v>0</v>
      </c>
      <c r="AN113" s="31">
        <f t="shared" si="69"/>
        <v>0</v>
      </c>
      <c r="AO113" s="31">
        <f t="shared" si="70"/>
        <v>0</v>
      </c>
      <c r="AP113" s="31">
        <f t="shared" si="71"/>
        <v>0</v>
      </c>
      <c r="AQ113" s="188">
        <f t="shared" si="93"/>
        <v>0</v>
      </c>
      <c r="AR113" s="188">
        <f t="shared" si="93"/>
        <v>0</v>
      </c>
      <c r="AS113" s="188">
        <f t="shared" si="93"/>
        <v>0</v>
      </c>
      <c r="AT113" s="188">
        <f t="shared" si="92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164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74"/>
        <v>0</v>
      </c>
      <c r="K114" s="31">
        <f t="shared" si="75"/>
        <v>0</v>
      </c>
      <c r="L114" s="31">
        <f t="shared" si="76"/>
        <v>0</v>
      </c>
      <c r="M114" s="31">
        <f t="shared" si="77"/>
        <v>0</v>
      </c>
      <c r="N114" s="31">
        <f t="shared" si="58"/>
        <v>0</v>
      </c>
      <c r="O114" s="32">
        <f t="shared" si="59"/>
        <v>0</v>
      </c>
      <c r="P114" s="53">
        <v>109</v>
      </c>
      <c r="Q114" s="31">
        <f t="shared" si="72"/>
        <v>0</v>
      </c>
      <c r="R114" s="31">
        <f t="shared" si="78"/>
        <v>0</v>
      </c>
      <c r="S114" s="31">
        <f t="shared" si="79"/>
        <v>0</v>
      </c>
      <c r="T114" s="31">
        <f t="shared" si="60"/>
        <v>0</v>
      </c>
      <c r="U114" s="31">
        <f t="shared" si="73"/>
        <v>0</v>
      </c>
      <c r="V114" s="31">
        <f t="shared" si="61"/>
        <v>0</v>
      </c>
      <c r="W114" s="31">
        <v>0</v>
      </c>
      <c r="X114" s="31">
        <f t="shared" si="62"/>
        <v>0</v>
      </c>
      <c r="Y114" s="36">
        <f t="shared" si="63"/>
        <v>0</v>
      </c>
      <c r="AA114" s="69">
        <v>109</v>
      </c>
      <c r="AB114" s="31">
        <f t="shared" si="64"/>
        <v>0</v>
      </c>
      <c r="AC114" s="203">
        <f t="shared" si="91"/>
        <v>0</v>
      </c>
      <c r="AD114" s="99">
        <f t="shared" si="65"/>
        <v>0</v>
      </c>
      <c r="AE114" s="99">
        <f t="shared" si="66"/>
        <v>0</v>
      </c>
      <c r="AF114" s="188">
        <f t="shared" si="87"/>
        <v>0</v>
      </c>
      <c r="AG114" s="188">
        <f t="shared" si="88"/>
        <v>0</v>
      </c>
      <c r="AH114" s="188">
        <f t="shared" si="89"/>
        <v>0</v>
      </c>
      <c r="AI114" s="193">
        <f t="shared" si="90"/>
        <v>0</v>
      </c>
      <c r="AK114" s="69">
        <v>109</v>
      </c>
      <c r="AL114" s="31">
        <f t="shared" si="67"/>
        <v>0</v>
      </c>
      <c r="AM114" s="31">
        <f t="shared" si="68"/>
        <v>0</v>
      </c>
      <c r="AN114" s="31">
        <f t="shared" si="69"/>
        <v>0</v>
      </c>
      <c r="AO114" s="31">
        <f t="shared" si="70"/>
        <v>0</v>
      </c>
      <c r="AP114" s="31">
        <f t="shared" si="71"/>
        <v>0</v>
      </c>
      <c r="AQ114" s="188">
        <f t="shared" si="93"/>
        <v>0</v>
      </c>
      <c r="AR114" s="188">
        <f t="shared" si="93"/>
        <v>0</v>
      </c>
      <c r="AS114" s="188">
        <f t="shared" si="93"/>
        <v>0</v>
      </c>
      <c r="AT114" s="188">
        <f t="shared" si="92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74"/>
        <v>0</v>
      </c>
      <c r="K115" s="31">
        <f t="shared" si="75"/>
        <v>0</v>
      </c>
      <c r="L115" s="31">
        <f t="shared" si="76"/>
        <v>0</v>
      </c>
      <c r="M115" s="31">
        <f t="shared" si="77"/>
        <v>0</v>
      </c>
      <c r="N115" s="31">
        <f t="shared" si="58"/>
        <v>0</v>
      </c>
      <c r="O115" s="32">
        <f t="shared" si="59"/>
        <v>0</v>
      </c>
      <c r="P115" s="53">
        <v>110</v>
      </c>
      <c r="Q115" s="31">
        <f t="shared" si="72"/>
        <v>0</v>
      </c>
      <c r="R115" s="31">
        <f t="shared" si="78"/>
        <v>0</v>
      </c>
      <c r="S115" s="31">
        <f t="shared" si="79"/>
        <v>0</v>
      </c>
      <c r="T115" s="31">
        <f t="shared" si="60"/>
        <v>0</v>
      </c>
      <c r="U115" s="31">
        <f t="shared" si="73"/>
        <v>0</v>
      </c>
      <c r="V115" s="31">
        <f t="shared" si="61"/>
        <v>0</v>
      </c>
      <c r="W115" s="31">
        <v>0</v>
      </c>
      <c r="X115" s="31">
        <f t="shared" si="62"/>
        <v>0</v>
      </c>
      <c r="Y115" s="36">
        <f t="shared" si="63"/>
        <v>0</v>
      </c>
      <c r="AA115" s="69">
        <v>110</v>
      </c>
      <c r="AB115" s="31">
        <f t="shared" si="64"/>
        <v>0</v>
      </c>
      <c r="AC115" s="203">
        <f t="shared" si="91"/>
        <v>0</v>
      </c>
      <c r="AD115" s="99">
        <f t="shared" si="65"/>
        <v>0</v>
      </c>
      <c r="AE115" s="99">
        <f t="shared" si="66"/>
        <v>0</v>
      </c>
      <c r="AF115" s="188">
        <f t="shared" si="87"/>
        <v>0</v>
      </c>
      <c r="AG115" s="188">
        <f t="shared" si="88"/>
        <v>0</v>
      </c>
      <c r="AH115" s="188">
        <f t="shared" si="89"/>
        <v>0</v>
      </c>
      <c r="AI115" s="193">
        <f t="shared" si="90"/>
        <v>0</v>
      </c>
      <c r="AK115" s="69">
        <v>110</v>
      </c>
      <c r="AL115" s="31">
        <f t="shared" si="67"/>
        <v>0</v>
      </c>
      <c r="AM115" s="31">
        <f t="shared" si="68"/>
        <v>0</v>
      </c>
      <c r="AN115" s="31">
        <f t="shared" si="69"/>
        <v>0</v>
      </c>
      <c r="AO115" s="31">
        <f t="shared" si="70"/>
        <v>0</v>
      </c>
      <c r="AP115" s="31">
        <f t="shared" si="71"/>
        <v>0</v>
      </c>
      <c r="AQ115" s="188">
        <f t="shared" si="93"/>
        <v>0</v>
      </c>
      <c r="AR115" s="188">
        <f t="shared" si="93"/>
        <v>0</v>
      </c>
      <c r="AS115" s="188">
        <f t="shared" si="93"/>
        <v>0</v>
      </c>
      <c r="AT115" s="188">
        <f t="shared" si="92"/>
        <v>0</v>
      </c>
      <c r="AU115" s="31"/>
      <c r="AV115" s="31"/>
      <c r="AW115" s="31"/>
      <c r="AX115" s="31"/>
      <c r="AY115" s="74"/>
    </row>
    <row r="116" spans="2:51" x14ac:dyDescent="0.3">
      <c r="C116" s="132" t="s">
        <v>122</v>
      </c>
      <c r="D116" s="132"/>
      <c r="E116" s="132"/>
      <c r="I116" s="53">
        <v>111</v>
      </c>
      <c r="J116" s="31">
        <f t="shared" si="74"/>
        <v>0</v>
      </c>
      <c r="K116" s="31">
        <f t="shared" si="75"/>
        <v>0</v>
      </c>
      <c r="L116" s="31">
        <f t="shared" si="76"/>
        <v>0</v>
      </c>
      <c r="M116" s="31">
        <f t="shared" si="77"/>
        <v>0</v>
      </c>
      <c r="N116" s="31">
        <f t="shared" si="58"/>
        <v>0</v>
      </c>
      <c r="O116" s="32">
        <f t="shared" si="59"/>
        <v>0</v>
      </c>
      <c r="P116" s="53">
        <v>111</v>
      </c>
      <c r="Q116" s="31">
        <f t="shared" si="72"/>
        <v>0</v>
      </c>
      <c r="R116" s="31">
        <f t="shared" si="78"/>
        <v>0</v>
      </c>
      <c r="S116" s="31">
        <f t="shared" si="79"/>
        <v>0</v>
      </c>
      <c r="T116" s="31">
        <f t="shared" si="60"/>
        <v>0</v>
      </c>
      <c r="U116" s="31">
        <f t="shared" si="73"/>
        <v>0</v>
      </c>
      <c r="V116" s="31">
        <f t="shared" si="61"/>
        <v>0</v>
      </c>
      <c r="W116" s="31">
        <v>0</v>
      </c>
      <c r="X116" s="31">
        <f t="shared" si="62"/>
        <v>0</v>
      </c>
      <c r="Y116" s="36">
        <f t="shared" si="63"/>
        <v>0</v>
      </c>
      <c r="AA116" s="69">
        <v>111</v>
      </c>
      <c r="AB116" s="31">
        <f t="shared" si="64"/>
        <v>0</v>
      </c>
      <c r="AC116" s="203">
        <f t="shared" si="91"/>
        <v>0</v>
      </c>
      <c r="AD116" s="99">
        <f t="shared" si="65"/>
        <v>0</v>
      </c>
      <c r="AE116" s="99">
        <f t="shared" si="66"/>
        <v>0</v>
      </c>
      <c r="AF116" s="188">
        <f t="shared" si="87"/>
        <v>0</v>
      </c>
      <c r="AG116" s="188">
        <f t="shared" si="88"/>
        <v>0</v>
      </c>
      <c r="AH116" s="188">
        <f t="shared" si="89"/>
        <v>0</v>
      </c>
      <c r="AI116" s="193">
        <f t="shared" si="90"/>
        <v>0</v>
      </c>
      <c r="AK116" s="69">
        <v>111</v>
      </c>
      <c r="AL116" s="31">
        <f t="shared" si="67"/>
        <v>0</v>
      </c>
      <c r="AM116" s="31">
        <f t="shared" si="68"/>
        <v>0</v>
      </c>
      <c r="AN116" s="31">
        <f t="shared" si="69"/>
        <v>0</v>
      </c>
      <c r="AO116" s="31">
        <f t="shared" si="70"/>
        <v>0</v>
      </c>
      <c r="AP116" s="31">
        <f t="shared" si="71"/>
        <v>0</v>
      </c>
      <c r="AQ116" s="188">
        <f t="shared" si="93"/>
        <v>0</v>
      </c>
      <c r="AR116" s="188">
        <f t="shared" si="93"/>
        <v>0</v>
      </c>
      <c r="AS116" s="188">
        <f t="shared" si="93"/>
        <v>0</v>
      </c>
      <c r="AT116" s="188">
        <f t="shared" si="92"/>
        <v>0</v>
      </c>
      <c r="AU116" s="31"/>
      <c r="AV116" s="31"/>
      <c r="AW116" s="31"/>
      <c r="AX116" s="31"/>
      <c r="AY116" s="74"/>
    </row>
    <row r="117" spans="2:51" x14ac:dyDescent="0.3">
      <c r="C117" s="132" t="s">
        <v>141</v>
      </c>
      <c r="D117" s="132" t="s">
        <v>72</v>
      </c>
      <c r="E117" s="79" t="s">
        <v>162</v>
      </c>
      <c r="I117" s="53">
        <v>112</v>
      </c>
      <c r="J117" s="31">
        <f t="shared" si="74"/>
        <v>0</v>
      </c>
      <c r="K117" s="31">
        <f t="shared" si="75"/>
        <v>0</v>
      </c>
      <c r="L117" s="31">
        <f t="shared" si="76"/>
        <v>0</v>
      </c>
      <c r="M117" s="31">
        <f t="shared" si="77"/>
        <v>0</v>
      </c>
      <c r="N117" s="31">
        <f t="shared" si="58"/>
        <v>0</v>
      </c>
      <c r="O117" s="32">
        <f t="shared" si="59"/>
        <v>0</v>
      </c>
      <c r="P117" s="53">
        <v>112</v>
      </c>
      <c r="Q117" s="31">
        <f t="shared" si="72"/>
        <v>0</v>
      </c>
      <c r="R117" s="31">
        <f t="shared" si="78"/>
        <v>0</v>
      </c>
      <c r="S117" s="31">
        <f t="shared" si="79"/>
        <v>0</v>
      </c>
      <c r="T117" s="31">
        <f t="shared" si="60"/>
        <v>0</v>
      </c>
      <c r="U117" s="31">
        <f t="shared" si="73"/>
        <v>0</v>
      </c>
      <c r="V117" s="31">
        <f t="shared" si="61"/>
        <v>0</v>
      </c>
      <c r="W117" s="31">
        <v>0</v>
      </c>
      <c r="X117" s="31">
        <f t="shared" si="62"/>
        <v>0</v>
      </c>
      <c r="Y117" s="36">
        <f t="shared" si="63"/>
        <v>0</v>
      </c>
      <c r="AA117" s="69">
        <v>112</v>
      </c>
      <c r="AB117" s="31">
        <f t="shared" si="64"/>
        <v>0</v>
      </c>
      <c r="AC117" s="203">
        <f t="shared" si="91"/>
        <v>0</v>
      </c>
      <c r="AD117" s="99">
        <f t="shared" si="65"/>
        <v>0</v>
      </c>
      <c r="AE117" s="99">
        <f t="shared" si="66"/>
        <v>0</v>
      </c>
      <c r="AF117" s="188">
        <f t="shared" si="87"/>
        <v>0</v>
      </c>
      <c r="AG117" s="188">
        <f t="shared" si="88"/>
        <v>0</v>
      </c>
      <c r="AH117" s="188">
        <f t="shared" si="89"/>
        <v>0</v>
      </c>
      <c r="AI117" s="193">
        <f t="shared" si="90"/>
        <v>0</v>
      </c>
      <c r="AK117" s="69">
        <v>112</v>
      </c>
      <c r="AL117" s="31">
        <f t="shared" si="67"/>
        <v>0</v>
      </c>
      <c r="AM117" s="31">
        <f t="shared" si="68"/>
        <v>0</v>
      </c>
      <c r="AN117" s="31">
        <f t="shared" si="69"/>
        <v>0</v>
      </c>
      <c r="AO117" s="31">
        <f t="shared" si="70"/>
        <v>0</v>
      </c>
      <c r="AP117" s="31">
        <f t="shared" si="71"/>
        <v>0</v>
      </c>
      <c r="AQ117" s="188">
        <f t="shared" si="93"/>
        <v>0</v>
      </c>
      <c r="AR117" s="188">
        <f t="shared" si="93"/>
        <v>0</v>
      </c>
      <c r="AS117" s="188">
        <f t="shared" si="93"/>
        <v>0</v>
      </c>
      <c r="AT117" s="188">
        <f t="shared" si="92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205</v>
      </c>
      <c r="C118" s="201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74"/>
        <v>0</v>
      </c>
      <c r="K118" s="31">
        <f t="shared" si="75"/>
        <v>0</v>
      </c>
      <c r="L118" s="31">
        <f t="shared" si="76"/>
        <v>0</v>
      </c>
      <c r="M118" s="31">
        <f t="shared" si="77"/>
        <v>0</v>
      </c>
      <c r="N118" s="31">
        <f t="shared" si="58"/>
        <v>0</v>
      </c>
      <c r="O118" s="32">
        <f t="shared" si="59"/>
        <v>0</v>
      </c>
      <c r="P118" s="53">
        <v>113</v>
      </c>
      <c r="Q118" s="31">
        <f t="shared" si="72"/>
        <v>0</v>
      </c>
      <c r="R118" s="31">
        <f t="shared" si="78"/>
        <v>0</v>
      </c>
      <c r="S118" s="31">
        <f t="shared" si="79"/>
        <v>0</v>
      </c>
      <c r="T118" s="31">
        <f t="shared" si="60"/>
        <v>0</v>
      </c>
      <c r="U118" s="31">
        <f t="shared" si="73"/>
        <v>0</v>
      </c>
      <c r="V118" s="31">
        <f t="shared" si="61"/>
        <v>0</v>
      </c>
      <c r="W118" s="31">
        <v>0</v>
      </c>
      <c r="X118" s="31">
        <f t="shared" si="62"/>
        <v>0</v>
      </c>
      <c r="Y118" s="36">
        <f t="shared" si="63"/>
        <v>0</v>
      </c>
      <c r="AA118" s="69">
        <v>113</v>
      </c>
      <c r="AB118" s="31">
        <f t="shared" si="64"/>
        <v>0</v>
      </c>
      <c r="AC118" s="203">
        <f t="shared" si="91"/>
        <v>0</v>
      </c>
      <c r="AD118" s="99">
        <f t="shared" si="65"/>
        <v>0</v>
      </c>
      <c r="AE118" s="99">
        <f t="shared" si="66"/>
        <v>0</v>
      </c>
      <c r="AF118" s="188">
        <f t="shared" si="87"/>
        <v>0</v>
      </c>
      <c r="AG118" s="188">
        <f t="shared" si="88"/>
        <v>0</v>
      </c>
      <c r="AH118" s="188">
        <f t="shared" si="89"/>
        <v>0</v>
      </c>
      <c r="AI118" s="193">
        <f t="shared" si="90"/>
        <v>0</v>
      </c>
      <c r="AK118" s="69">
        <v>113</v>
      </c>
      <c r="AL118" s="31">
        <f t="shared" si="67"/>
        <v>0</v>
      </c>
      <c r="AM118" s="31">
        <f t="shared" si="68"/>
        <v>0</v>
      </c>
      <c r="AN118" s="31">
        <f t="shared" si="69"/>
        <v>0</v>
      </c>
      <c r="AO118" s="31">
        <f t="shared" si="70"/>
        <v>0</v>
      </c>
      <c r="AP118" s="31">
        <f t="shared" si="71"/>
        <v>0</v>
      </c>
      <c r="AQ118" s="188">
        <f t="shared" si="93"/>
        <v>0</v>
      </c>
      <c r="AR118" s="188">
        <f t="shared" si="93"/>
        <v>0</v>
      </c>
      <c r="AS118" s="188">
        <f t="shared" si="93"/>
        <v>0</v>
      </c>
      <c r="AT118" s="188">
        <f t="shared" si="92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74"/>
        <v>0</v>
      </c>
      <c r="K119" s="31">
        <f t="shared" si="75"/>
        <v>0</v>
      </c>
      <c r="L119" s="31">
        <f t="shared" si="76"/>
        <v>0</v>
      </c>
      <c r="M119" s="31">
        <f t="shared" si="77"/>
        <v>0</v>
      </c>
      <c r="N119" s="31">
        <f t="shared" si="58"/>
        <v>0</v>
      </c>
      <c r="O119" s="32">
        <f t="shared" si="59"/>
        <v>0</v>
      </c>
      <c r="P119" s="53">
        <v>114</v>
      </c>
      <c r="Q119" s="31">
        <f t="shared" si="72"/>
        <v>0</v>
      </c>
      <c r="R119" s="31">
        <f t="shared" si="78"/>
        <v>0</v>
      </c>
      <c r="S119" s="31">
        <f t="shared" si="79"/>
        <v>0</v>
      </c>
      <c r="T119" s="31">
        <f t="shared" si="60"/>
        <v>0</v>
      </c>
      <c r="U119" s="31">
        <f t="shared" si="73"/>
        <v>0</v>
      </c>
      <c r="V119" s="31">
        <f t="shared" si="61"/>
        <v>0</v>
      </c>
      <c r="W119" s="31">
        <v>0</v>
      </c>
      <c r="X119" s="31">
        <f t="shared" si="62"/>
        <v>0</v>
      </c>
      <c r="Y119" s="36">
        <f t="shared" si="63"/>
        <v>0</v>
      </c>
      <c r="AA119" s="69">
        <v>114</v>
      </c>
      <c r="AB119" s="31">
        <f t="shared" si="64"/>
        <v>0</v>
      </c>
      <c r="AC119" s="203">
        <f t="shared" si="91"/>
        <v>0</v>
      </c>
      <c r="AD119" s="99">
        <f t="shared" si="65"/>
        <v>0</v>
      </c>
      <c r="AE119" s="99">
        <f t="shared" si="66"/>
        <v>0</v>
      </c>
      <c r="AF119" s="188">
        <f t="shared" si="87"/>
        <v>0</v>
      </c>
      <c r="AG119" s="188">
        <f t="shared" si="88"/>
        <v>0</v>
      </c>
      <c r="AH119" s="188">
        <f t="shared" si="89"/>
        <v>0</v>
      </c>
      <c r="AI119" s="193">
        <f t="shared" si="90"/>
        <v>0</v>
      </c>
      <c r="AK119" s="69">
        <v>114</v>
      </c>
      <c r="AL119" s="31">
        <f t="shared" si="67"/>
        <v>0</v>
      </c>
      <c r="AM119" s="31">
        <f t="shared" si="68"/>
        <v>0</v>
      </c>
      <c r="AN119" s="31">
        <f t="shared" si="69"/>
        <v>0</v>
      </c>
      <c r="AO119" s="31">
        <f t="shared" si="70"/>
        <v>0</v>
      </c>
      <c r="AP119" s="31">
        <f t="shared" si="71"/>
        <v>0</v>
      </c>
      <c r="AQ119" s="188">
        <f t="shared" si="93"/>
        <v>0</v>
      </c>
      <c r="AR119" s="188">
        <f t="shared" si="93"/>
        <v>0</v>
      </c>
      <c r="AS119" s="188">
        <f t="shared" si="93"/>
        <v>0</v>
      </c>
      <c r="AT119" s="188">
        <f t="shared" si="92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74"/>
        <v>0</v>
      </c>
      <c r="K120" s="31">
        <f t="shared" si="75"/>
        <v>0</v>
      </c>
      <c r="L120" s="31">
        <f t="shared" si="76"/>
        <v>0</v>
      </c>
      <c r="M120" s="31">
        <f t="shared" si="77"/>
        <v>0</v>
      </c>
      <c r="N120" s="31">
        <f t="shared" si="58"/>
        <v>0</v>
      </c>
      <c r="O120" s="32">
        <f t="shared" si="59"/>
        <v>0</v>
      </c>
      <c r="P120" s="53">
        <v>115</v>
      </c>
      <c r="Q120" s="31">
        <f t="shared" si="72"/>
        <v>0</v>
      </c>
      <c r="R120" s="31">
        <f t="shared" si="78"/>
        <v>0</v>
      </c>
      <c r="S120" s="31">
        <f t="shared" si="79"/>
        <v>0</v>
      </c>
      <c r="T120" s="31">
        <f t="shared" si="60"/>
        <v>0</v>
      </c>
      <c r="U120" s="31">
        <f t="shared" si="73"/>
        <v>0</v>
      </c>
      <c r="V120" s="31">
        <f t="shared" si="61"/>
        <v>0</v>
      </c>
      <c r="W120" s="31">
        <v>0</v>
      </c>
      <c r="X120" s="31">
        <f t="shared" si="62"/>
        <v>0</v>
      </c>
      <c r="Y120" s="36">
        <f t="shared" si="63"/>
        <v>0</v>
      </c>
      <c r="AA120" s="69">
        <v>115</v>
      </c>
      <c r="AB120" s="31">
        <f t="shared" si="64"/>
        <v>0</v>
      </c>
      <c r="AC120" s="203">
        <f t="shared" si="91"/>
        <v>0</v>
      </c>
      <c r="AD120" s="99">
        <f t="shared" si="65"/>
        <v>0</v>
      </c>
      <c r="AE120" s="99">
        <f t="shared" si="66"/>
        <v>0</v>
      </c>
      <c r="AF120" s="188">
        <f t="shared" si="87"/>
        <v>0</v>
      </c>
      <c r="AG120" s="188">
        <f t="shared" si="88"/>
        <v>0</v>
      </c>
      <c r="AH120" s="188">
        <f t="shared" si="89"/>
        <v>0</v>
      </c>
      <c r="AI120" s="193">
        <f t="shared" si="90"/>
        <v>0</v>
      </c>
      <c r="AK120" s="69">
        <v>115</v>
      </c>
      <c r="AL120" s="31">
        <f t="shared" si="67"/>
        <v>0</v>
      </c>
      <c r="AM120" s="31">
        <f t="shared" si="68"/>
        <v>0</v>
      </c>
      <c r="AN120" s="31">
        <f t="shared" si="69"/>
        <v>0</v>
      </c>
      <c r="AO120" s="31">
        <f t="shared" si="70"/>
        <v>0</v>
      </c>
      <c r="AP120" s="31">
        <f t="shared" si="71"/>
        <v>0</v>
      </c>
      <c r="AQ120" s="188">
        <f t="shared" si="93"/>
        <v>0</v>
      </c>
      <c r="AR120" s="188">
        <f t="shared" si="93"/>
        <v>0</v>
      </c>
      <c r="AS120" s="188">
        <f t="shared" si="93"/>
        <v>0</v>
      </c>
      <c r="AT120" s="188">
        <f t="shared" si="92"/>
        <v>0</v>
      </c>
      <c r="AU120" s="31"/>
      <c r="AV120" s="31"/>
      <c r="AW120" s="31"/>
      <c r="AX120" s="31"/>
      <c r="AY120" s="74"/>
    </row>
    <row r="121" spans="2:51" x14ac:dyDescent="0.3">
      <c r="C121" s="132" t="s">
        <v>156</v>
      </c>
      <c r="D121" s="132"/>
      <c r="E121" s="132"/>
      <c r="I121" s="53">
        <v>116</v>
      </c>
      <c r="J121" s="31">
        <f t="shared" si="74"/>
        <v>0</v>
      </c>
      <c r="K121" s="31">
        <f t="shared" si="75"/>
        <v>0</v>
      </c>
      <c r="L121" s="31">
        <f t="shared" si="76"/>
        <v>0</v>
      </c>
      <c r="M121" s="31">
        <f t="shared" si="77"/>
        <v>0</v>
      </c>
      <c r="N121" s="31">
        <f t="shared" si="58"/>
        <v>0</v>
      </c>
      <c r="O121" s="32">
        <f t="shared" si="59"/>
        <v>0</v>
      </c>
      <c r="P121" s="53">
        <v>116</v>
      </c>
      <c r="Q121" s="31">
        <f t="shared" si="72"/>
        <v>0</v>
      </c>
      <c r="R121" s="31">
        <f t="shared" si="78"/>
        <v>0</v>
      </c>
      <c r="S121" s="31">
        <f t="shared" si="79"/>
        <v>0</v>
      </c>
      <c r="T121" s="31">
        <f t="shared" si="60"/>
        <v>0</v>
      </c>
      <c r="U121" s="31">
        <f t="shared" si="73"/>
        <v>0</v>
      </c>
      <c r="V121" s="31">
        <f t="shared" si="61"/>
        <v>0</v>
      </c>
      <c r="W121" s="31">
        <v>0</v>
      </c>
      <c r="X121" s="31">
        <f t="shared" si="62"/>
        <v>0</v>
      </c>
      <c r="Y121" s="36">
        <f t="shared" si="63"/>
        <v>0</v>
      </c>
      <c r="AA121" s="69">
        <v>116</v>
      </c>
      <c r="AB121" s="31">
        <f t="shared" si="64"/>
        <v>0</v>
      </c>
      <c r="AC121" s="203">
        <f t="shared" si="91"/>
        <v>0</v>
      </c>
      <c r="AD121" s="99">
        <f t="shared" si="65"/>
        <v>0</v>
      </c>
      <c r="AE121" s="99">
        <f t="shared" si="66"/>
        <v>0</v>
      </c>
      <c r="AF121" s="188">
        <f t="shared" si="87"/>
        <v>0</v>
      </c>
      <c r="AG121" s="188">
        <f t="shared" si="88"/>
        <v>0</v>
      </c>
      <c r="AH121" s="188">
        <f t="shared" si="89"/>
        <v>0</v>
      </c>
      <c r="AI121" s="193">
        <f t="shared" si="90"/>
        <v>0</v>
      </c>
      <c r="AK121" s="69">
        <v>116</v>
      </c>
      <c r="AL121" s="31">
        <f t="shared" si="67"/>
        <v>0</v>
      </c>
      <c r="AM121" s="31">
        <f t="shared" si="68"/>
        <v>0</v>
      </c>
      <c r="AN121" s="31">
        <f t="shared" si="69"/>
        <v>0</v>
      </c>
      <c r="AO121" s="31">
        <f t="shared" si="70"/>
        <v>0</v>
      </c>
      <c r="AP121" s="31">
        <f t="shared" si="71"/>
        <v>0</v>
      </c>
      <c r="AQ121" s="188">
        <f t="shared" si="93"/>
        <v>0</v>
      </c>
      <c r="AR121" s="188">
        <f t="shared" si="93"/>
        <v>0</v>
      </c>
      <c r="AS121" s="188">
        <f t="shared" si="93"/>
        <v>0</v>
      </c>
      <c r="AT121" s="188">
        <f t="shared" si="92"/>
        <v>0</v>
      </c>
      <c r="AU121" s="31"/>
      <c r="AV121" s="31"/>
      <c r="AW121" s="31"/>
      <c r="AX121" s="31"/>
      <c r="AY121" s="74"/>
    </row>
    <row r="122" spans="2:51" x14ac:dyDescent="0.3">
      <c r="C122" s="132" t="s">
        <v>141</v>
      </c>
      <c r="D122" s="132" t="s">
        <v>72</v>
      </c>
      <c r="E122" s="79" t="s">
        <v>162</v>
      </c>
      <c r="I122" s="53">
        <v>117</v>
      </c>
      <c r="J122" s="31">
        <f t="shared" si="74"/>
        <v>0</v>
      </c>
      <c r="K122" s="31">
        <f t="shared" si="75"/>
        <v>0</v>
      </c>
      <c r="L122" s="31">
        <f t="shared" si="76"/>
        <v>0</v>
      </c>
      <c r="M122" s="31">
        <f t="shared" si="77"/>
        <v>0</v>
      </c>
      <c r="N122" s="31">
        <f t="shared" si="58"/>
        <v>0</v>
      </c>
      <c r="O122" s="32">
        <f t="shared" si="59"/>
        <v>0</v>
      </c>
      <c r="P122" s="53">
        <v>117</v>
      </c>
      <c r="Q122" s="31">
        <f t="shared" si="72"/>
        <v>0</v>
      </c>
      <c r="R122" s="31">
        <f t="shared" si="78"/>
        <v>0</v>
      </c>
      <c r="S122" s="31">
        <f t="shared" si="79"/>
        <v>0</v>
      </c>
      <c r="T122" s="31">
        <f t="shared" si="60"/>
        <v>0</v>
      </c>
      <c r="U122" s="31">
        <f t="shared" si="73"/>
        <v>0</v>
      </c>
      <c r="V122" s="31">
        <f t="shared" si="61"/>
        <v>0</v>
      </c>
      <c r="W122" s="31">
        <v>0</v>
      </c>
      <c r="X122" s="31">
        <f t="shared" si="62"/>
        <v>0</v>
      </c>
      <c r="Y122" s="36">
        <f t="shared" si="63"/>
        <v>0</v>
      </c>
      <c r="AA122" s="69">
        <v>117</v>
      </c>
      <c r="AB122" s="31">
        <f t="shared" si="64"/>
        <v>0</v>
      </c>
      <c r="AC122" s="203">
        <f t="shared" si="91"/>
        <v>0</v>
      </c>
      <c r="AD122" s="99">
        <f t="shared" si="65"/>
        <v>0</v>
      </c>
      <c r="AE122" s="99">
        <f t="shared" si="66"/>
        <v>0</v>
      </c>
      <c r="AF122" s="188">
        <f t="shared" si="87"/>
        <v>0</v>
      </c>
      <c r="AG122" s="188">
        <f t="shared" si="88"/>
        <v>0</v>
      </c>
      <c r="AH122" s="188">
        <f t="shared" si="89"/>
        <v>0</v>
      </c>
      <c r="AI122" s="193">
        <f t="shared" si="90"/>
        <v>0</v>
      </c>
      <c r="AK122" s="69">
        <v>117</v>
      </c>
      <c r="AL122" s="31">
        <f t="shared" si="67"/>
        <v>0</v>
      </c>
      <c r="AM122" s="31">
        <f t="shared" si="68"/>
        <v>0</v>
      </c>
      <c r="AN122" s="31">
        <f t="shared" si="69"/>
        <v>0</v>
      </c>
      <c r="AO122" s="31">
        <f t="shared" si="70"/>
        <v>0</v>
      </c>
      <c r="AP122" s="31">
        <f t="shared" si="71"/>
        <v>0</v>
      </c>
      <c r="AQ122" s="188">
        <f t="shared" si="93"/>
        <v>0</v>
      </c>
      <c r="AR122" s="188">
        <f t="shared" si="93"/>
        <v>0</v>
      </c>
      <c r="AS122" s="188">
        <f t="shared" si="93"/>
        <v>0</v>
      </c>
      <c r="AT122" s="188">
        <f t="shared" si="92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164</v>
      </c>
      <c r="C123" s="80">
        <f>AY35</f>
        <v>0</v>
      </c>
      <c r="D123" s="202">
        <f>IF(AND(D8=B100,F12=C194),J34*50%*G107,0)</f>
        <v>0</v>
      </c>
      <c r="E123" s="76">
        <f>C123-D123</f>
        <v>0</v>
      </c>
      <c r="I123" s="53">
        <v>118</v>
      </c>
      <c r="J123" s="31">
        <f t="shared" si="74"/>
        <v>0</v>
      </c>
      <c r="K123" s="31">
        <f t="shared" si="75"/>
        <v>0</v>
      </c>
      <c r="L123" s="31">
        <f t="shared" si="76"/>
        <v>0</v>
      </c>
      <c r="M123" s="31">
        <f t="shared" si="77"/>
        <v>0</v>
      </c>
      <c r="N123" s="31">
        <f t="shared" si="58"/>
        <v>0</v>
      </c>
      <c r="O123" s="32">
        <f t="shared" si="59"/>
        <v>0</v>
      </c>
      <c r="P123" s="53">
        <v>118</v>
      </c>
      <c r="Q123" s="31">
        <f t="shared" si="72"/>
        <v>0</v>
      </c>
      <c r="R123" s="31">
        <f t="shared" si="78"/>
        <v>0</v>
      </c>
      <c r="S123" s="31">
        <f t="shared" si="79"/>
        <v>0</v>
      </c>
      <c r="T123" s="31">
        <f t="shared" si="60"/>
        <v>0</v>
      </c>
      <c r="U123" s="31">
        <f t="shared" si="73"/>
        <v>0</v>
      </c>
      <c r="V123" s="31">
        <f t="shared" si="61"/>
        <v>0</v>
      </c>
      <c r="W123" s="31">
        <v>0</v>
      </c>
      <c r="X123" s="31">
        <f t="shared" si="62"/>
        <v>0</v>
      </c>
      <c r="Y123" s="36">
        <f t="shared" si="63"/>
        <v>0</v>
      </c>
      <c r="AA123" s="69">
        <v>118</v>
      </c>
      <c r="AB123" s="31">
        <f t="shared" si="64"/>
        <v>0</v>
      </c>
      <c r="AC123" s="203">
        <f t="shared" si="91"/>
        <v>0</v>
      </c>
      <c r="AD123" s="99">
        <f t="shared" si="65"/>
        <v>0</v>
      </c>
      <c r="AE123" s="99">
        <f t="shared" si="66"/>
        <v>0</v>
      </c>
      <c r="AF123" s="188">
        <f t="shared" si="87"/>
        <v>0</v>
      </c>
      <c r="AG123" s="188">
        <f t="shared" si="88"/>
        <v>0</v>
      </c>
      <c r="AH123" s="188">
        <f t="shared" si="89"/>
        <v>0</v>
      </c>
      <c r="AI123" s="193">
        <f t="shared" si="90"/>
        <v>0</v>
      </c>
      <c r="AK123" s="69">
        <v>118</v>
      </c>
      <c r="AL123" s="31">
        <f t="shared" si="67"/>
        <v>0</v>
      </c>
      <c r="AM123" s="31">
        <f t="shared" si="68"/>
        <v>0</v>
      </c>
      <c r="AN123" s="31">
        <f t="shared" si="69"/>
        <v>0</v>
      </c>
      <c r="AO123" s="31">
        <f t="shared" si="70"/>
        <v>0</v>
      </c>
      <c r="AP123" s="31">
        <f t="shared" si="71"/>
        <v>0</v>
      </c>
      <c r="AQ123" s="188">
        <f t="shared" si="93"/>
        <v>0</v>
      </c>
      <c r="AR123" s="188">
        <f t="shared" si="93"/>
        <v>0</v>
      </c>
      <c r="AS123" s="188">
        <f t="shared" si="93"/>
        <v>0</v>
      </c>
      <c r="AT123" s="188">
        <f t="shared" si="92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74"/>
        <v>0</v>
      </c>
      <c r="K124" s="31">
        <f t="shared" si="75"/>
        <v>0</v>
      </c>
      <c r="L124" s="31">
        <f t="shared" si="76"/>
        <v>0</v>
      </c>
      <c r="M124" s="31">
        <f t="shared" si="77"/>
        <v>0</v>
      </c>
      <c r="N124" s="31">
        <f t="shared" si="58"/>
        <v>0</v>
      </c>
      <c r="O124" s="32">
        <f t="shared" si="59"/>
        <v>0</v>
      </c>
      <c r="P124" s="53">
        <v>119</v>
      </c>
      <c r="Q124" s="31">
        <f t="shared" si="72"/>
        <v>0</v>
      </c>
      <c r="R124" s="31">
        <f t="shared" si="78"/>
        <v>0</v>
      </c>
      <c r="S124" s="31">
        <f t="shared" si="79"/>
        <v>0</v>
      </c>
      <c r="T124" s="31">
        <f t="shared" si="60"/>
        <v>0</v>
      </c>
      <c r="U124" s="31">
        <f t="shared" si="73"/>
        <v>0</v>
      </c>
      <c r="V124" s="31">
        <f t="shared" si="61"/>
        <v>0</v>
      </c>
      <c r="W124" s="31">
        <v>0</v>
      </c>
      <c r="X124" s="31">
        <f t="shared" si="62"/>
        <v>0</v>
      </c>
      <c r="Y124" s="36">
        <f t="shared" si="63"/>
        <v>0</v>
      </c>
      <c r="AA124" s="69">
        <v>119</v>
      </c>
      <c r="AB124" s="31">
        <f t="shared" si="64"/>
        <v>0</v>
      </c>
      <c r="AC124" s="203">
        <f t="shared" si="91"/>
        <v>0</v>
      </c>
      <c r="AD124" s="99">
        <f t="shared" si="65"/>
        <v>0</v>
      </c>
      <c r="AE124" s="99">
        <f t="shared" si="66"/>
        <v>0</v>
      </c>
      <c r="AF124" s="188">
        <f t="shared" si="87"/>
        <v>0</v>
      </c>
      <c r="AG124" s="188">
        <f t="shared" si="88"/>
        <v>0</v>
      </c>
      <c r="AH124" s="188">
        <f t="shared" si="89"/>
        <v>0</v>
      </c>
      <c r="AI124" s="193">
        <f t="shared" si="90"/>
        <v>0</v>
      </c>
      <c r="AK124" s="69">
        <v>119</v>
      </c>
      <c r="AL124" s="31">
        <f t="shared" si="67"/>
        <v>0</v>
      </c>
      <c r="AM124" s="31">
        <f t="shared" si="68"/>
        <v>0</v>
      </c>
      <c r="AN124" s="31">
        <f t="shared" si="69"/>
        <v>0</v>
      </c>
      <c r="AO124" s="31">
        <f t="shared" si="70"/>
        <v>0</v>
      </c>
      <c r="AP124" s="31">
        <f t="shared" si="71"/>
        <v>0</v>
      </c>
      <c r="AQ124" s="188">
        <f t="shared" si="93"/>
        <v>0</v>
      </c>
      <c r="AR124" s="188">
        <f t="shared" si="93"/>
        <v>0</v>
      </c>
      <c r="AS124" s="188">
        <f t="shared" si="93"/>
        <v>0</v>
      </c>
      <c r="AT124" s="188">
        <f t="shared" si="92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74"/>
        <v>0</v>
      </c>
      <c r="K125" s="31">
        <f t="shared" si="75"/>
        <v>0</v>
      </c>
      <c r="L125" s="31">
        <f t="shared" si="76"/>
        <v>0</v>
      </c>
      <c r="M125" s="31">
        <f t="shared" si="77"/>
        <v>0</v>
      </c>
      <c r="N125" s="31">
        <f t="shared" si="58"/>
        <v>0</v>
      </c>
      <c r="O125" s="32">
        <f t="shared" si="59"/>
        <v>0</v>
      </c>
      <c r="P125" s="53">
        <v>120</v>
      </c>
      <c r="Q125" s="31">
        <f t="shared" si="72"/>
        <v>0</v>
      </c>
      <c r="R125" s="31">
        <f t="shared" si="78"/>
        <v>0</v>
      </c>
      <c r="S125" s="31">
        <f t="shared" si="79"/>
        <v>0</v>
      </c>
      <c r="T125" s="31">
        <f t="shared" si="60"/>
        <v>0</v>
      </c>
      <c r="U125" s="31">
        <f t="shared" si="73"/>
        <v>0</v>
      </c>
      <c r="V125" s="31">
        <f t="shared" si="61"/>
        <v>0</v>
      </c>
      <c r="W125" s="31">
        <v>0</v>
      </c>
      <c r="X125" s="31">
        <f t="shared" si="62"/>
        <v>0</v>
      </c>
      <c r="Y125" s="36">
        <f t="shared" si="63"/>
        <v>0</v>
      </c>
      <c r="AA125" s="69">
        <v>120</v>
      </c>
      <c r="AB125" s="31">
        <f t="shared" si="64"/>
        <v>0</v>
      </c>
      <c r="AC125" s="203">
        <f t="shared" si="91"/>
        <v>0</v>
      </c>
      <c r="AD125" s="99">
        <f t="shared" si="65"/>
        <v>0</v>
      </c>
      <c r="AE125" s="99">
        <f t="shared" si="66"/>
        <v>0</v>
      </c>
      <c r="AF125" s="188">
        <f t="shared" si="87"/>
        <v>0</v>
      </c>
      <c r="AG125" s="188">
        <f t="shared" si="88"/>
        <v>0</v>
      </c>
      <c r="AH125" s="188">
        <f t="shared" si="89"/>
        <v>0</v>
      </c>
      <c r="AI125" s="193">
        <f t="shared" si="90"/>
        <v>0</v>
      </c>
      <c r="AK125" s="69">
        <v>120</v>
      </c>
      <c r="AL125" s="31">
        <f t="shared" si="67"/>
        <v>0</v>
      </c>
      <c r="AM125" s="31">
        <f t="shared" si="68"/>
        <v>0</v>
      </c>
      <c r="AN125" s="31">
        <f t="shared" si="69"/>
        <v>0</v>
      </c>
      <c r="AO125" s="31">
        <f t="shared" si="70"/>
        <v>0</v>
      </c>
      <c r="AP125" s="31">
        <f t="shared" si="71"/>
        <v>0</v>
      </c>
      <c r="AQ125" s="188">
        <f t="shared" si="93"/>
        <v>0</v>
      </c>
      <c r="AR125" s="188">
        <f t="shared" si="93"/>
        <v>0</v>
      </c>
      <c r="AS125" s="188">
        <f t="shared" si="93"/>
        <v>0</v>
      </c>
      <c r="AT125" s="188">
        <f t="shared" si="92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125</v>
      </c>
      <c r="D126" s="82" t="s">
        <v>126</v>
      </c>
      <c r="E126" s="82" t="s">
        <v>156</v>
      </c>
      <c r="F126" s="161" t="s">
        <v>217</v>
      </c>
      <c r="I126" s="53">
        <v>121</v>
      </c>
      <c r="J126" s="31">
        <f t="shared" si="74"/>
        <v>0</v>
      </c>
      <c r="K126" s="31">
        <f t="shared" si="75"/>
        <v>0</v>
      </c>
      <c r="L126" s="31">
        <f t="shared" si="76"/>
        <v>0</v>
      </c>
      <c r="M126" s="31">
        <f t="shared" si="77"/>
        <v>0</v>
      </c>
      <c r="N126" s="31">
        <f t="shared" si="58"/>
        <v>0</v>
      </c>
      <c r="O126" s="32">
        <f t="shared" si="59"/>
        <v>0</v>
      </c>
      <c r="P126" s="53">
        <v>121</v>
      </c>
      <c r="Q126" s="31">
        <f t="shared" si="72"/>
        <v>0</v>
      </c>
      <c r="R126" s="31">
        <f t="shared" si="78"/>
        <v>0</v>
      </c>
      <c r="S126" s="31">
        <f t="shared" si="79"/>
        <v>0</v>
      </c>
      <c r="T126" s="31">
        <f t="shared" si="60"/>
        <v>0</v>
      </c>
      <c r="U126" s="31">
        <f t="shared" si="73"/>
        <v>0</v>
      </c>
      <c r="V126" s="31">
        <f t="shared" si="61"/>
        <v>0</v>
      </c>
      <c r="W126" s="31">
        <v>0</v>
      </c>
      <c r="X126" s="31">
        <f t="shared" si="62"/>
        <v>0</v>
      </c>
      <c r="Y126" s="36">
        <f t="shared" si="63"/>
        <v>0</v>
      </c>
      <c r="AA126" s="69">
        <v>121</v>
      </c>
      <c r="AB126" s="31">
        <f t="shared" si="64"/>
        <v>0</v>
      </c>
      <c r="AC126" s="203">
        <f t="shared" si="91"/>
        <v>0</v>
      </c>
      <c r="AD126" s="99">
        <f t="shared" si="65"/>
        <v>0</v>
      </c>
      <c r="AE126" s="99">
        <f t="shared" si="66"/>
        <v>0</v>
      </c>
      <c r="AF126" s="188">
        <f t="shared" si="87"/>
        <v>0</v>
      </c>
      <c r="AG126" s="188">
        <f t="shared" si="88"/>
        <v>0</v>
      </c>
      <c r="AH126" s="188">
        <f t="shared" si="89"/>
        <v>0</v>
      </c>
      <c r="AI126" s="193">
        <f t="shared" si="90"/>
        <v>0</v>
      </c>
      <c r="AK126" s="69">
        <v>121</v>
      </c>
      <c r="AL126" s="31">
        <f t="shared" si="67"/>
        <v>0</v>
      </c>
      <c r="AM126" s="31">
        <f t="shared" si="68"/>
        <v>0</v>
      </c>
      <c r="AN126" s="31">
        <f t="shared" si="69"/>
        <v>0</v>
      </c>
      <c r="AO126" s="31">
        <f t="shared" si="70"/>
        <v>0</v>
      </c>
      <c r="AP126" s="31">
        <f t="shared" si="71"/>
        <v>0</v>
      </c>
      <c r="AQ126" s="188">
        <f t="shared" si="93"/>
        <v>0</v>
      </c>
      <c r="AR126" s="188">
        <f t="shared" si="93"/>
        <v>0</v>
      </c>
      <c r="AS126" s="188">
        <f t="shared" si="93"/>
        <v>0</v>
      </c>
      <c r="AT126" s="188">
        <f t="shared" si="92"/>
        <v>0</v>
      </c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74"/>
        <v>0</v>
      </c>
      <c r="K127" s="31">
        <f t="shared" si="75"/>
        <v>0</v>
      </c>
      <c r="L127" s="31">
        <f t="shared" si="76"/>
        <v>0</v>
      </c>
      <c r="M127" s="31">
        <f t="shared" si="77"/>
        <v>0</v>
      </c>
      <c r="N127" s="31">
        <f t="shared" si="58"/>
        <v>0</v>
      </c>
      <c r="O127" s="32">
        <f t="shared" si="59"/>
        <v>0</v>
      </c>
      <c r="P127" s="53">
        <v>122</v>
      </c>
      <c r="Q127" s="31">
        <f t="shared" si="72"/>
        <v>0</v>
      </c>
      <c r="R127" s="31">
        <f t="shared" si="78"/>
        <v>0</v>
      </c>
      <c r="S127" s="31">
        <f t="shared" si="79"/>
        <v>0</v>
      </c>
      <c r="T127" s="31">
        <f t="shared" si="60"/>
        <v>0</v>
      </c>
      <c r="U127" s="31">
        <f t="shared" si="73"/>
        <v>0</v>
      </c>
      <c r="V127" s="31">
        <f t="shared" si="61"/>
        <v>0</v>
      </c>
      <c r="W127" s="31">
        <v>0</v>
      </c>
      <c r="X127" s="31">
        <f t="shared" si="62"/>
        <v>0</v>
      </c>
      <c r="Y127" s="36">
        <f t="shared" si="63"/>
        <v>0</v>
      </c>
      <c r="AA127" s="69">
        <v>122</v>
      </c>
      <c r="AB127" s="31">
        <f t="shared" si="64"/>
        <v>0</v>
      </c>
      <c r="AC127" s="203">
        <f t="shared" si="91"/>
        <v>0</v>
      </c>
      <c r="AD127" s="99">
        <f t="shared" si="65"/>
        <v>0</v>
      </c>
      <c r="AE127" s="99">
        <f t="shared" si="66"/>
        <v>0</v>
      </c>
      <c r="AF127" s="188">
        <f t="shared" si="87"/>
        <v>0</v>
      </c>
      <c r="AG127" s="188">
        <f t="shared" si="88"/>
        <v>0</v>
      </c>
      <c r="AH127" s="188">
        <f t="shared" si="89"/>
        <v>0</v>
      </c>
      <c r="AI127" s="193">
        <f t="shared" si="90"/>
        <v>0</v>
      </c>
      <c r="AK127" s="69">
        <v>122</v>
      </c>
      <c r="AL127" s="31">
        <f t="shared" si="67"/>
        <v>0</v>
      </c>
      <c r="AM127" s="31">
        <f t="shared" si="68"/>
        <v>0</v>
      </c>
      <c r="AN127" s="31">
        <f t="shared" si="69"/>
        <v>0</v>
      </c>
      <c r="AO127" s="31">
        <f t="shared" si="70"/>
        <v>0</v>
      </c>
      <c r="AP127" s="31">
        <f t="shared" si="71"/>
        <v>0</v>
      </c>
      <c r="AQ127" s="188">
        <f t="shared" si="93"/>
        <v>0</v>
      </c>
      <c r="AR127" s="188">
        <f t="shared" si="93"/>
        <v>0</v>
      </c>
      <c r="AS127" s="188">
        <f t="shared" si="93"/>
        <v>0</v>
      </c>
      <c r="AT127" s="188">
        <f t="shared" si="92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74"/>
        <v>0</v>
      </c>
      <c r="K128" s="31">
        <f t="shared" si="75"/>
        <v>0</v>
      </c>
      <c r="L128" s="31">
        <f t="shared" si="76"/>
        <v>0</v>
      </c>
      <c r="M128" s="31">
        <f t="shared" si="77"/>
        <v>0</v>
      </c>
      <c r="N128" s="31">
        <f t="shared" si="58"/>
        <v>0</v>
      </c>
      <c r="O128" s="32">
        <f t="shared" si="59"/>
        <v>0</v>
      </c>
      <c r="P128" s="53">
        <v>123</v>
      </c>
      <c r="Q128" s="31">
        <f t="shared" si="72"/>
        <v>0</v>
      </c>
      <c r="R128" s="31">
        <f t="shared" si="78"/>
        <v>0</v>
      </c>
      <c r="S128" s="31">
        <f t="shared" si="79"/>
        <v>0</v>
      </c>
      <c r="T128" s="31">
        <f t="shared" si="60"/>
        <v>0</v>
      </c>
      <c r="U128" s="31">
        <f t="shared" si="73"/>
        <v>0</v>
      </c>
      <c r="V128" s="31">
        <f t="shared" si="61"/>
        <v>0</v>
      </c>
      <c r="W128" s="31">
        <v>0</v>
      </c>
      <c r="X128" s="31">
        <f t="shared" si="62"/>
        <v>0</v>
      </c>
      <c r="Y128" s="36">
        <f t="shared" si="63"/>
        <v>0</v>
      </c>
      <c r="AA128" s="69">
        <v>123</v>
      </c>
      <c r="AB128" s="31">
        <f t="shared" si="64"/>
        <v>0</v>
      </c>
      <c r="AC128" s="203">
        <f t="shared" si="91"/>
        <v>0</v>
      </c>
      <c r="AD128" s="99">
        <f t="shared" si="65"/>
        <v>0</v>
      </c>
      <c r="AE128" s="99">
        <f t="shared" si="66"/>
        <v>0</v>
      </c>
      <c r="AF128" s="188">
        <f t="shared" si="87"/>
        <v>0</v>
      </c>
      <c r="AG128" s="188">
        <f t="shared" si="88"/>
        <v>0</v>
      </c>
      <c r="AH128" s="188">
        <f t="shared" si="89"/>
        <v>0</v>
      </c>
      <c r="AI128" s="193">
        <f t="shared" si="90"/>
        <v>0</v>
      </c>
      <c r="AK128" s="69">
        <v>123</v>
      </c>
      <c r="AL128" s="31">
        <f t="shared" si="67"/>
        <v>0</v>
      </c>
      <c r="AM128" s="31">
        <f t="shared" si="68"/>
        <v>0</v>
      </c>
      <c r="AN128" s="31">
        <f t="shared" si="69"/>
        <v>0</v>
      </c>
      <c r="AO128" s="31">
        <f t="shared" si="70"/>
        <v>0</v>
      </c>
      <c r="AP128" s="31">
        <f t="shared" si="71"/>
        <v>0</v>
      </c>
      <c r="AQ128" s="188">
        <f t="shared" si="93"/>
        <v>0</v>
      </c>
      <c r="AR128" s="188">
        <f t="shared" si="93"/>
        <v>0</v>
      </c>
      <c r="AS128" s="188">
        <f t="shared" si="93"/>
        <v>0</v>
      </c>
      <c r="AT128" s="188">
        <f t="shared" si="92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74"/>
        <v>0</v>
      </c>
      <c r="K129" s="31">
        <f t="shared" si="75"/>
        <v>0</v>
      </c>
      <c r="L129" s="31">
        <f t="shared" si="76"/>
        <v>0</v>
      </c>
      <c r="M129" s="31">
        <f t="shared" si="77"/>
        <v>0</v>
      </c>
      <c r="N129" s="31">
        <f t="shared" si="58"/>
        <v>0</v>
      </c>
      <c r="O129" s="32">
        <f t="shared" si="59"/>
        <v>0</v>
      </c>
      <c r="P129" s="53">
        <v>124</v>
      </c>
      <c r="Q129" s="31">
        <f t="shared" si="72"/>
        <v>0</v>
      </c>
      <c r="R129" s="31">
        <f t="shared" si="78"/>
        <v>0</v>
      </c>
      <c r="S129" s="31">
        <f t="shared" si="79"/>
        <v>0</v>
      </c>
      <c r="T129" s="31">
        <f t="shared" si="60"/>
        <v>0</v>
      </c>
      <c r="U129" s="31">
        <f t="shared" si="73"/>
        <v>0</v>
      </c>
      <c r="V129" s="31">
        <f t="shared" si="61"/>
        <v>0</v>
      </c>
      <c r="W129" s="31">
        <v>0</v>
      </c>
      <c r="X129" s="31">
        <f t="shared" si="62"/>
        <v>0</v>
      </c>
      <c r="Y129" s="36">
        <f t="shared" si="63"/>
        <v>0</v>
      </c>
      <c r="AA129" s="69">
        <v>124</v>
      </c>
      <c r="AB129" s="31">
        <f t="shared" si="64"/>
        <v>0</v>
      </c>
      <c r="AC129" s="203">
        <f t="shared" si="91"/>
        <v>0</v>
      </c>
      <c r="AD129" s="99">
        <f t="shared" si="65"/>
        <v>0</v>
      </c>
      <c r="AE129" s="99">
        <f t="shared" si="66"/>
        <v>0</v>
      </c>
      <c r="AF129" s="188">
        <f t="shared" si="87"/>
        <v>0</v>
      </c>
      <c r="AG129" s="188">
        <f t="shared" si="88"/>
        <v>0</v>
      </c>
      <c r="AH129" s="188">
        <f t="shared" si="89"/>
        <v>0</v>
      </c>
      <c r="AI129" s="193">
        <f t="shared" si="90"/>
        <v>0</v>
      </c>
      <c r="AK129" s="69">
        <v>124</v>
      </c>
      <c r="AL129" s="31">
        <f t="shared" si="67"/>
        <v>0</v>
      </c>
      <c r="AM129" s="31">
        <f t="shared" si="68"/>
        <v>0</v>
      </c>
      <c r="AN129" s="31">
        <f t="shared" si="69"/>
        <v>0</v>
      </c>
      <c r="AO129" s="31">
        <f t="shared" si="70"/>
        <v>0</v>
      </c>
      <c r="AP129" s="31">
        <f t="shared" si="71"/>
        <v>0</v>
      </c>
      <c r="AQ129" s="188">
        <f t="shared" si="93"/>
        <v>0</v>
      </c>
      <c r="AR129" s="188">
        <f t="shared" si="93"/>
        <v>0</v>
      </c>
      <c r="AS129" s="188">
        <f t="shared" si="93"/>
        <v>0</v>
      </c>
      <c r="AT129" s="188">
        <f t="shared" si="92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84" t="s">
        <v>193</v>
      </c>
      <c r="I130" s="53">
        <v>125</v>
      </c>
      <c r="J130" s="31">
        <f t="shared" si="74"/>
        <v>0</v>
      </c>
      <c r="K130" s="31">
        <f t="shared" si="75"/>
        <v>0</v>
      </c>
      <c r="L130" s="31">
        <f t="shared" si="76"/>
        <v>0</v>
      </c>
      <c r="M130" s="31">
        <f t="shared" si="77"/>
        <v>0</v>
      </c>
      <c r="N130" s="31">
        <f t="shared" si="58"/>
        <v>0</v>
      </c>
      <c r="O130" s="32">
        <f t="shared" si="59"/>
        <v>0</v>
      </c>
      <c r="P130" s="53">
        <v>125</v>
      </c>
      <c r="Q130" s="31">
        <f t="shared" si="72"/>
        <v>0</v>
      </c>
      <c r="R130" s="31">
        <f t="shared" si="78"/>
        <v>0</v>
      </c>
      <c r="S130" s="31">
        <f t="shared" si="79"/>
        <v>0</v>
      </c>
      <c r="T130" s="31">
        <f t="shared" si="60"/>
        <v>0</v>
      </c>
      <c r="U130" s="31">
        <f t="shared" si="73"/>
        <v>0</v>
      </c>
      <c r="V130" s="31">
        <f t="shared" si="61"/>
        <v>0</v>
      </c>
      <c r="W130" s="31">
        <v>0</v>
      </c>
      <c r="X130" s="31">
        <f t="shared" si="62"/>
        <v>0</v>
      </c>
      <c r="Y130" s="36">
        <f t="shared" si="63"/>
        <v>0</v>
      </c>
      <c r="AA130" s="69">
        <v>125</v>
      </c>
      <c r="AB130" s="31">
        <f t="shared" si="64"/>
        <v>0</v>
      </c>
      <c r="AC130" s="203">
        <f t="shared" si="91"/>
        <v>0</v>
      </c>
      <c r="AD130" s="99">
        <f t="shared" si="65"/>
        <v>0</v>
      </c>
      <c r="AE130" s="99">
        <f t="shared" si="66"/>
        <v>0</v>
      </c>
      <c r="AF130" s="188">
        <f t="shared" si="87"/>
        <v>0</v>
      </c>
      <c r="AG130" s="188">
        <f t="shared" si="88"/>
        <v>0</v>
      </c>
      <c r="AH130" s="188">
        <f t="shared" si="89"/>
        <v>0</v>
      </c>
      <c r="AI130" s="193">
        <f t="shared" si="90"/>
        <v>0</v>
      </c>
      <c r="AK130" s="69">
        <v>125</v>
      </c>
      <c r="AL130" s="31">
        <f t="shared" si="67"/>
        <v>0</v>
      </c>
      <c r="AM130" s="31">
        <f t="shared" si="68"/>
        <v>0</v>
      </c>
      <c r="AN130" s="31">
        <f t="shared" si="69"/>
        <v>0</v>
      </c>
      <c r="AO130" s="31">
        <f t="shared" si="70"/>
        <v>0</v>
      </c>
      <c r="AP130" s="31">
        <f t="shared" si="71"/>
        <v>0</v>
      </c>
      <c r="AQ130" s="188">
        <f t="shared" si="93"/>
        <v>0</v>
      </c>
      <c r="AR130" s="188">
        <f t="shared" si="93"/>
        <v>0</v>
      </c>
      <c r="AS130" s="188">
        <f t="shared" si="93"/>
        <v>0</v>
      </c>
      <c r="AT130" s="188">
        <f t="shared" si="92"/>
        <v>0</v>
      </c>
      <c r="AU130" s="31"/>
      <c r="AV130" s="31"/>
      <c r="AW130" s="31"/>
      <c r="AX130" s="31"/>
      <c r="AY130" s="74"/>
    </row>
    <row r="131" spans="3:51" x14ac:dyDescent="0.3">
      <c r="C131" s="172" t="s">
        <v>7</v>
      </c>
      <c r="D131" s="4">
        <v>0.62</v>
      </c>
      <c r="E131" s="184" t="s">
        <v>194</v>
      </c>
      <c r="I131" s="53">
        <v>126</v>
      </c>
      <c r="J131" s="31">
        <f t="shared" si="74"/>
        <v>0</v>
      </c>
      <c r="K131" s="31">
        <f t="shared" si="75"/>
        <v>0</v>
      </c>
      <c r="L131" s="31">
        <f t="shared" si="76"/>
        <v>0</v>
      </c>
      <c r="M131" s="31">
        <f t="shared" si="77"/>
        <v>0</v>
      </c>
      <c r="N131" s="31">
        <f t="shared" si="58"/>
        <v>0</v>
      </c>
      <c r="O131" s="32">
        <f t="shared" si="59"/>
        <v>0</v>
      </c>
      <c r="P131" s="53">
        <v>126</v>
      </c>
      <c r="Q131" s="31">
        <f t="shared" si="72"/>
        <v>0</v>
      </c>
      <c r="R131" s="31">
        <f t="shared" si="78"/>
        <v>0</v>
      </c>
      <c r="S131" s="31">
        <f t="shared" si="79"/>
        <v>0</v>
      </c>
      <c r="T131" s="31">
        <f t="shared" si="60"/>
        <v>0</v>
      </c>
      <c r="U131" s="31">
        <f t="shared" si="73"/>
        <v>0</v>
      </c>
      <c r="V131" s="31">
        <f t="shared" si="61"/>
        <v>0</v>
      </c>
      <c r="W131" s="31">
        <v>0</v>
      </c>
      <c r="X131" s="31">
        <f t="shared" si="62"/>
        <v>0</v>
      </c>
      <c r="Y131" s="36">
        <f t="shared" si="63"/>
        <v>0</v>
      </c>
      <c r="AA131" s="69">
        <v>126</v>
      </c>
      <c r="AB131" s="31">
        <f t="shared" si="64"/>
        <v>0</v>
      </c>
      <c r="AC131" s="203">
        <f t="shared" si="91"/>
        <v>0</v>
      </c>
      <c r="AD131" s="99">
        <f t="shared" si="65"/>
        <v>0</v>
      </c>
      <c r="AE131" s="99">
        <f t="shared" si="66"/>
        <v>0</v>
      </c>
      <c r="AF131" s="188">
        <f t="shared" si="87"/>
        <v>0</v>
      </c>
      <c r="AG131" s="188">
        <f t="shared" si="88"/>
        <v>0</v>
      </c>
      <c r="AH131" s="188">
        <f t="shared" si="89"/>
        <v>0</v>
      </c>
      <c r="AI131" s="193">
        <f t="shared" si="90"/>
        <v>0</v>
      </c>
      <c r="AK131" s="69">
        <v>126</v>
      </c>
      <c r="AL131" s="31">
        <f t="shared" si="67"/>
        <v>0</v>
      </c>
      <c r="AM131" s="31">
        <f t="shared" si="68"/>
        <v>0</v>
      </c>
      <c r="AN131" s="31">
        <f t="shared" si="69"/>
        <v>0</v>
      </c>
      <c r="AO131" s="31">
        <f t="shared" si="70"/>
        <v>0</v>
      </c>
      <c r="AP131" s="31">
        <f t="shared" si="71"/>
        <v>0</v>
      </c>
      <c r="AQ131" s="188">
        <f t="shared" si="93"/>
        <v>0</v>
      </c>
      <c r="AR131" s="188">
        <f t="shared" si="93"/>
        <v>0</v>
      </c>
      <c r="AS131" s="188">
        <f t="shared" si="93"/>
        <v>0</v>
      </c>
      <c r="AT131" s="188">
        <f t="shared" si="92"/>
        <v>0</v>
      </c>
      <c r="AU131" s="31"/>
      <c r="AV131" s="31"/>
      <c r="AW131" s="31"/>
      <c r="AX131" s="31"/>
      <c r="AY131" s="74"/>
    </row>
    <row r="132" spans="3:51" x14ac:dyDescent="0.3">
      <c r="C132" s="172" t="s">
        <v>4</v>
      </c>
      <c r="D132" s="4">
        <v>0.64</v>
      </c>
      <c r="E132" s="184" t="s">
        <v>194</v>
      </c>
      <c r="I132" s="53">
        <v>127</v>
      </c>
      <c r="J132" s="31">
        <f t="shared" si="74"/>
        <v>0</v>
      </c>
      <c r="K132" s="31">
        <f t="shared" si="75"/>
        <v>0</v>
      </c>
      <c r="L132" s="31">
        <f t="shared" si="76"/>
        <v>0</v>
      </c>
      <c r="M132" s="31">
        <f t="shared" si="77"/>
        <v>0</v>
      </c>
      <c r="N132" s="31">
        <f t="shared" si="58"/>
        <v>0</v>
      </c>
      <c r="O132" s="32">
        <f t="shared" si="59"/>
        <v>0</v>
      </c>
      <c r="P132" s="53">
        <v>127</v>
      </c>
      <c r="Q132" s="31">
        <f t="shared" si="72"/>
        <v>0</v>
      </c>
      <c r="R132" s="31">
        <f t="shared" si="78"/>
        <v>0</v>
      </c>
      <c r="S132" s="31">
        <f t="shared" si="79"/>
        <v>0</v>
      </c>
      <c r="T132" s="31">
        <f t="shared" si="60"/>
        <v>0</v>
      </c>
      <c r="U132" s="31">
        <f t="shared" si="73"/>
        <v>0</v>
      </c>
      <c r="V132" s="31">
        <f t="shared" si="61"/>
        <v>0</v>
      </c>
      <c r="W132" s="31">
        <v>0</v>
      </c>
      <c r="X132" s="31">
        <f t="shared" si="62"/>
        <v>0</v>
      </c>
      <c r="Y132" s="36">
        <f t="shared" si="63"/>
        <v>0</v>
      </c>
      <c r="AA132" s="69">
        <v>127</v>
      </c>
      <c r="AB132" s="31">
        <f t="shared" si="64"/>
        <v>0</v>
      </c>
      <c r="AC132" s="203">
        <f t="shared" si="91"/>
        <v>0</v>
      </c>
      <c r="AD132" s="99">
        <f t="shared" si="65"/>
        <v>0</v>
      </c>
      <c r="AE132" s="99">
        <f t="shared" si="66"/>
        <v>0</v>
      </c>
      <c r="AF132" s="188">
        <f t="shared" si="87"/>
        <v>0</v>
      </c>
      <c r="AG132" s="188">
        <f t="shared" si="88"/>
        <v>0</v>
      </c>
      <c r="AH132" s="188">
        <f t="shared" si="89"/>
        <v>0</v>
      </c>
      <c r="AI132" s="193">
        <f t="shared" si="90"/>
        <v>0</v>
      </c>
      <c r="AK132" s="69">
        <v>127</v>
      </c>
      <c r="AL132" s="31">
        <f t="shared" si="67"/>
        <v>0</v>
      </c>
      <c r="AM132" s="31">
        <f t="shared" si="68"/>
        <v>0</v>
      </c>
      <c r="AN132" s="31">
        <f t="shared" si="69"/>
        <v>0</v>
      </c>
      <c r="AO132" s="31">
        <f t="shared" si="70"/>
        <v>0</v>
      </c>
      <c r="AP132" s="31">
        <f t="shared" si="71"/>
        <v>0</v>
      </c>
      <c r="AQ132" s="188">
        <f t="shared" si="93"/>
        <v>0</v>
      </c>
      <c r="AR132" s="188">
        <f t="shared" si="93"/>
        <v>0</v>
      </c>
      <c r="AS132" s="188">
        <f t="shared" si="93"/>
        <v>0</v>
      </c>
      <c r="AT132" s="188">
        <f t="shared" si="92"/>
        <v>0</v>
      </c>
      <c r="AU132" s="31"/>
      <c r="AV132" s="31"/>
      <c r="AW132" s="31"/>
      <c r="AX132" s="31"/>
      <c r="AY132" s="74"/>
    </row>
    <row r="133" spans="3:51" x14ac:dyDescent="0.3">
      <c r="C133" s="172" t="s">
        <v>8</v>
      </c>
      <c r="D133" s="4">
        <v>0.42</v>
      </c>
      <c r="E133" s="184" t="s">
        <v>194</v>
      </c>
      <c r="I133" s="53">
        <v>128</v>
      </c>
      <c r="J133" s="31">
        <f t="shared" si="74"/>
        <v>0</v>
      </c>
      <c r="K133" s="31">
        <f t="shared" si="75"/>
        <v>0</v>
      </c>
      <c r="L133" s="31">
        <f t="shared" si="76"/>
        <v>0</v>
      </c>
      <c r="M133" s="31">
        <f t="shared" si="77"/>
        <v>0</v>
      </c>
      <c r="N133" s="31">
        <f t="shared" ref="N133:N196" si="94">IF(P134&lt;=$F$18,0,)</f>
        <v>0</v>
      </c>
      <c r="O133" s="32">
        <f t="shared" ref="O133:O196" si="95">((J133+K133)*0.475+L133+M133+N133)*44/12</f>
        <v>0</v>
      </c>
      <c r="P133" s="53">
        <v>128</v>
      </c>
      <c r="Q133" s="31">
        <f t="shared" si="72"/>
        <v>0</v>
      </c>
      <c r="R133" s="31">
        <f t="shared" si="78"/>
        <v>0</v>
      </c>
      <c r="S133" s="31">
        <f t="shared" si="79"/>
        <v>0</v>
      </c>
      <c r="T133" s="31">
        <f t="shared" ref="T133:T196" si="96">IF(S133=0,0,EXP(-1.0587+0.8836*LN(S133)+0.284))</f>
        <v>0</v>
      </c>
      <c r="U133" s="31">
        <f t="shared" si="73"/>
        <v>0</v>
      </c>
      <c r="V133" s="31">
        <f t="shared" ref="V133:V196" si="97">IF(P133&lt;=$F$18,IF(P133&lt;=30,P133*($F$16-$F$6)/30,$F$16-$F$6),)</f>
        <v>0</v>
      </c>
      <c r="W133" s="31">
        <v>0</v>
      </c>
      <c r="X133" s="31">
        <f t="shared" ref="X133:X196" si="98">((S133+T133)*0.475+U133+V133+W133)*44/12</f>
        <v>0</v>
      </c>
      <c r="Y133" s="36">
        <f t="shared" ref="Y133:Y196" si="99">IF(P133&lt;=$F$18,X133-O133,)</f>
        <v>0</v>
      </c>
      <c r="AA133" s="69">
        <v>128</v>
      </c>
      <c r="AB133" s="31">
        <f t="shared" ref="AB133:AB196" si="100">IF(AA133&lt;=$F$18,IFERROR(VLOOKUP($AA133,$B$82:$G$94,2,FALSE),0),)</f>
        <v>0</v>
      </c>
      <c r="AC133" s="203">
        <f t="shared" si="91"/>
        <v>0</v>
      </c>
      <c r="AD133" s="99">
        <f t="shared" ref="AD133:AD196" si="101">IF(AA133&lt;=$F$18,IFERROR(VLOOKUP($AA133,$B$82:$G$94,4,FALSE),0),)</f>
        <v>0</v>
      </c>
      <c r="AE133" s="99">
        <f t="shared" ref="AE133:AE196" si="102">IF(AA133&lt;=$F$18,IFERROR(VLOOKUP($AA133,$B$82:$G$94,5,FALSE),0),)</f>
        <v>0</v>
      </c>
      <c r="AF133" s="188">
        <f t="shared" si="87"/>
        <v>0</v>
      </c>
      <c r="AG133" s="188">
        <f t="shared" si="88"/>
        <v>0</v>
      </c>
      <c r="AH133" s="188">
        <f t="shared" si="89"/>
        <v>0</v>
      </c>
      <c r="AI133" s="193">
        <f t="shared" si="90"/>
        <v>0</v>
      </c>
      <c r="AK133" s="69">
        <v>128</v>
      </c>
      <c r="AL133" s="31">
        <f t="shared" ref="AL133:AL196" si="103">IF(AK133&lt;=$F$18,IFERROR(VLOOKUP($AA133,$B$82:$G$94,2,FALSE),0),)</f>
        <v>0</v>
      </c>
      <c r="AM133" s="31">
        <f t="shared" ref="AM133:AM196" si="104">IF(AK133&lt;=$F$18,IFERROR(VLOOKUP($AA133,$B$82:$G$94,3,FALSE),0),)</f>
        <v>0</v>
      </c>
      <c r="AN133" s="31">
        <f t="shared" ref="AN133:AN196" si="105">IF(AK133&lt;=$F$18,IFERROR(VLOOKUP($AA133,$B$82:$G$94,4,FALSE),0),)</f>
        <v>0</v>
      </c>
      <c r="AO133" s="31">
        <f t="shared" ref="AO133:AO196" si="106">IF(AK133&lt;=$F$18,IFERROR(VLOOKUP($AA133,$B$82:$G$94,5,FALSE),0),)</f>
        <v>0</v>
      </c>
      <c r="AP133" s="31">
        <f t="shared" ref="AP133:AP196" si="107">IF(AK133&lt;=$F$18,IFERROR(VLOOKUP($AA133,$B$82:$G$94,6,FALSE),0),)</f>
        <v>0</v>
      </c>
      <c r="AQ133" s="188">
        <f t="shared" si="93"/>
        <v>0</v>
      </c>
      <c r="AR133" s="188">
        <f t="shared" si="93"/>
        <v>0</v>
      </c>
      <c r="AS133" s="188">
        <f t="shared" si="93"/>
        <v>0</v>
      </c>
      <c r="AT133" s="188">
        <f t="shared" si="92"/>
        <v>0</v>
      </c>
      <c r="AU133" s="31"/>
      <c r="AV133" s="31"/>
      <c r="AW133" s="31"/>
      <c r="AX133" s="31"/>
      <c r="AY133" s="74"/>
    </row>
    <row r="134" spans="3:51" x14ac:dyDescent="0.3">
      <c r="C134" s="172" t="s">
        <v>9</v>
      </c>
      <c r="D134" s="4">
        <v>0.42</v>
      </c>
      <c r="E134" s="184" t="s">
        <v>194</v>
      </c>
      <c r="I134" s="53">
        <v>129</v>
      </c>
      <c r="J134" s="31">
        <f t="shared" si="74"/>
        <v>0</v>
      </c>
      <c r="K134" s="31">
        <f t="shared" si="75"/>
        <v>0</v>
      </c>
      <c r="L134" s="31">
        <f t="shared" si="76"/>
        <v>0</v>
      </c>
      <c r="M134" s="31">
        <f t="shared" si="77"/>
        <v>0</v>
      </c>
      <c r="N134" s="31">
        <f t="shared" si="94"/>
        <v>0</v>
      </c>
      <c r="O134" s="32">
        <f t="shared" si="95"/>
        <v>0</v>
      </c>
      <c r="P134" s="53">
        <v>129</v>
      </c>
      <c r="Q134" s="31">
        <f t="shared" ref="Q134:Q197" si="108">IF(P134&lt;=$F$18,LOOKUP(P134-1,$B$25:$B$78,$G$25:$G$78),)</f>
        <v>0</v>
      </c>
      <c r="R134" s="31">
        <f t="shared" si="78"/>
        <v>0</v>
      </c>
      <c r="S134" s="31">
        <f t="shared" si="79"/>
        <v>0</v>
      </c>
      <c r="T134" s="31">
        <f t="shared" si="96"/>
        <v>0</v>
      </c>
      <c r="U134" s="31">
        <f t="shared" ref="U134:U197" si="109">IF(P134&lt;=$F$18,$F$5+($F$15-$F$5)*(1-EXP(-0.0175*P134)),)</f>
        <v>0</v>
      </c>
      <c r="V134" s="31">
        <f t="shared" si="97"/>
        <v>0</v>
      </c>
      <c r="W134" s="31">
        <v>0</v>
      </c>
      <c r="X134" s="31">
        <f t="shared" si="98"/>
        <v>0</v>
      </c>
      <c r="Y134" s="36">
        <f t="shared" si="99"/>
        <v>0</v>
      </c>
      <c r="AA134" s="69">
        <v>129</v>
      </c>
      <c r="AB134" s="31">
        <f t="shared" si="100"/>
        <v>0</v>
      </c>
      <c r="AC134" s="203">
        <f t="shared" si="91"/>
        <v>0</v>
      </c>
      <c r="AD134" s="99">
        <f t="shared" si="101"/>
        <v>0</v>
      </c>
      <c r="AE134" s="99">
        <f t="shared" si="102"/>
        <v>0</v>
      </c>
      <c r="AF134" s="188">
        <f t="shared" si="87"/>
        <v>0</v>
      </c>
      <c r="AG134" s="188">
        <f t="shared" si="88"/>
        <v>0</v>
      </c>
      <c r="AH134" s="188">
        <f t="shared" si="89"/>
        <v>0</v>
      </c>
      <c r="AI134" s="193">
        <f t="shared" si="90"/>
        <v>0</v>
      </c>
      <c r="AK134" s="69">
        <v>129</v>
      </c>
      <c r="AL134" s="31">
        <f t="shared" si="103"/>
        <v>0</v>
      </c>
      <c r="AM134" s="31">
        <f t="shared" si="104"/>
        <v>0</v>
      </c>
      <c r="AN134" s="31">
        <f t="shared" si="105"/>
        <v>0</v>
      </c>
      <c r="AO134" s="31">
        <f t="shared" si="106"/>
        <v>0</v>
      </c>
      <c r="AP134" s="31">
        <f t="shared" si="107"/>
        <v>0</v>
      </c>
      <c r="AQ134" s="188">
        <f t="shared" si="93"/>
        <v>0</v>
      </c>
      <c r="AR134" s="188">
        <f t="shared" si="93"/>
        <v>0</v>
      </c>
      <c r="AS134" s="188">
        <f t="shared" si="93"/>
        <v>0</v>
      </c>
      <c r="AT134" s="188">
        <f t="shared" si="92"/>
        <v>0</v>
      </c>
      <c r="AU134" s="31"/>
      <c r="AV134" s="31"/>
      <c r="AW134" s="31"/>
      <c r="AX134" s="31"/>
      <c r="AY134" s="74"/>
    </row>
    <row r="135" spans="3:51" x14ac:dyDescent="0.3">
      <c r="C135" s="172" t="s">
        <v>10</v>
      </c>
      <c r="D135" s="4">
        <v>0.52</v>
      </c>
      <c r="E135" s="184" t="s">
        <v>194</v>
      </c>
      <c r="I135" s="53">
        <v>130</v>
      </c>
      <c r="J135" s="31">
        <f t="shared" ref="J135:J198" si="110">IF($I135&lt;=$F$10,$F$11*$F$13+J134,)</f>
        <v>0</v>
      </c>
      <c r="K135" s="31">
        <f t="shared" ref="K135:K198" si="111">IF(J135=0,0,EXP(-1.0587+0.8836*LN(J135)+0.284))</f>
        <v>0</v>
      </c>
      <c r="L135" s="31">
        <f t="shared" ref="L135:L198" si="112">IF(I135&lt;=$F$10,$F$5+($F$8-$F$5)*(1-EXP(-0.0175*I135)),)</f>
        <v>0</v>
      </c>
      <c r="M135" s="31">
        <f t="shared" ref="M135:M198" si="113">IF(I135&lt;=$F$10,IF(I135&lt;=30,I135*($F$9-$F$6)/30,$F$9-$F$6),)</f>
        <v>0</v>
      </c>
      <c r="N135" s="31">
        <f t="shared" si="94"/>
        <v>0</v>
      </c>
      <c r="O135" s="32">
        <f t="shared" si="95"/>
        <v>0</v>
      </c>
      <c r="P135" s="53">
        <v>130</v>
      </c>
      <c r="Q135" s="31">
        <f t="shared" si="108"/>
        <v>0</v>
      </c>
      <c r="R135" s="31">
        <f t="shared" ref="R135:R198" si="114">IF(P135&lt;=$F$18,Q135+R134,)</f>
        <v>0</v>
      </c>
      <c r="S135" s="31">
        <f t="shared" ref="S135:S198" si="115">$F$19*R135</f>
        <v>0</v>
      </c>
      <c r="T135" s="31">
        <f t="shared" si="96"/>
        <v>0</v>
      </c>
      <c r="U135" s="31">
        <f t="shared" si="109"/>
        <v>0</v>
      </c>
      <c r="V135" s="31">
        <f t="shared" si="97"/>
        <v>0</v>
      </c>
      <c r="W135" s="31">
        <v>0</v>
      </c>
      <c r="X135" s="31">
        <f t="shared" si="98"/>
        <v>0</v>
      </c>
      <c r="Y135" s="36">
        <f t="shared" si="99"/>
        <v>0</v>
      </c>
      <c r="AA135" s="69">
        <v>130</v>
      </c>
      <c r="AB135" s="31">
        <f t="shared" si="100"/>
        <v>0</v>
      </c>
      <c r="AC135" s="203">
        <f t="shared" si="91"/>
        <v>0</v>
      </c>
      <c r="AD135" s="99">
        <f t="shared" si="101"/>
        <v>0</v>
      </c>
      <c r="AE135" s="99">
        <f t="shared" si="102"/>
        <v>0</v>
      </c>
      <c r="AF135" s="188">
        <f t="shared" si="87"/>
        <v>0</v>
      </c>
      <c r="AG135" s="188">
        <f t="shared" si="88"/>
        <v>0</v>
      </c>
      <c r="AH135" s="188">
        <f t="shared" si="89"/>
        <v>0</v>
      </c>
      <c r="AI135" s="193">
        <f t="shared" si="90"/>
        <v>0</v>
      </c>
      <c r="AK135" s="69">
        <v>130</v>
      </c>
      <c r="AL135" s="31">
        <f t="shared" si="103"/>
        <v>0</v>
      </c>
      <c r="AM135" s="31">
        <f t="shared" si="104"/>
        <v>0</v>
      </c>
      <c r="AN135" s="31">
        <f t="shared" si="105"/>
        <v>0</v>
      </c>
      <c r="AO135" s="31">
        <f t="shared" si="106"/>
        <v>0</v>
      </c>
      <c r="AP135" s="31">
        <f t="shared" si="107"/>
        <v>0</v>
      </c>
      <c r="AQ135" s="188">
        <f t="shared" si="93"/>
        <v>0</v>
      </c>
      <c r="AR135" s="188">
        <f t="shared" si="93"/>
        <v>0</v>
      </c>
      <c r="AS135" s="188">
        <f t="shared" si="93"/>
        <v>0</v>
      </c>
      <c r="AT135" s="188">
        <f t="shared" si="92"/>
        <v>0</v>
      </c>
      <c r="AU135" s="31"/>
      <c r="AV135" s="31"/>
      <c r="AW135" s="31"/>
      <c r="AX135" s="31"/>
      <c r="AY135" s="74"/>
    </row>
    <row r="136" spans="3:51" x14ac:dyDescent="0.3">
      <c r="C136" s="172" t="s">
        <v>11</v>
      </c>
      <c r="D136" s="4">
        <v>0.36</v>
      </c>
      <c r="E136" s="184" t="s">
        <v>195</v>
      </c>
      <c r="I136" s="53">
        <v>131</v>
      </c>
      <c r="J136" s="31">
        <f t="shared" si="110"/>
        <v>0</v>
      </c>
      <c r="K136" s="31">
        <f t="shared" si="111"/>
        <v>0</v>
      </c>
      <c r="L136" s="31">
        <f t="shared" si="112"/>
        <v>0</v>
      </c>
      <c r="M136" s="31">
        <f t="shared" si="113"/>
        <v>0</v>
      </c>
      <c r="N136" s="31">
        <f t="shared" si="94"/>
        <v>0</v>
      </c>
      <c r="O136" s="32">
        <f t="shared" si="95"/>
        <v>0</v>
      </c>
      <c r="P136" s="53">
        <v>131</v>
      </c>
      <c r="Q136" s="31">
        <f t="shared" si="108"/>
        <v>0</v>
      </c>
      <c r="R136" s="31">
        <f t="shared" si="114"/>
        <v>0</v>
      </c>
      <c r="S136" s="31">
        <f t="shared" si="115"/>
        <v>0</v>
      </c>
      <c r="T136" s="31">
        <f t="shared" si="96"/>
        <v>0</v>
      </c>
      <c r="U136" s="31">
        <f t="shared" si="109"/>
        <v>0</v>
      </c>
      <c r="V136" s="31">
        <f t="shared" si="97"/>
        <v>0</v>
      </c>
      <c r="W136" s="31">
        <v>0</v>
      </c>
      <c r="X136" s="31">
        <f t="shared" si="98"/>
        <v>0</v>
      </c>
      <c r="Y136" s="36">
        <f t="shared" si="99"/>
        <v>0</v>
      </c>
      <c r="AA136" s="69">
        <v>131</v>
      </c>
      <c r="AB136" s="31">
        <f t="shared" si="100"/>
        <v>0</v>
      </c>
      <c r="AC136" s="203">
        <f t="shared" si="91"/>
        <v>0</v>
      </c>
      <c r="AD136" s="99">
        <f t="shared" si="101"/>
        <v>0</v>
      </c>
      <c r="AE136" s="99">
        <f t="shared" si="102"/>
        <v>0</v>
      </c>
      <c r="AF136" s="188">
        <f t="shared" si="87"/>
        <v>0</v>
      </c>
      <c r="AG136" s="188">
        <f t="shared" si="88"/>
        <v>0</v>
      </c>
      <c r="AH136" s="188">
        <f t="shared" si="89"/>
        <v>0</v>
      </c>
      <c r="AI136" s="193">
        <f t="shared" si="90"/>
        <v>0</v>
      </c>
      <c r="AK136" s="69">
        <v>131</v>
      </c>
      <c r="AL136" s="31">
        <f t="shared" si="103"/>
        <v>0</v>
      </c>
      <c r="AM136" s="31">
        <f t="shared" si="104"/>
        <v>0</v>
      </c>
      <c r="AN136" s="31">
        <f t="shared" si="105"/>
        <v>0</v>
      </c>
      <c r="AO136" s="31">
        <f t="shared" si="106"/>
        <v>0</v>
      </c>
      <c r="AP136" s="31">
        <f t="shared" si="107"/>
        <v>0</v>
      </c>
      <c r="AQ136" s="188">
        <f t="shared" si="93"/>
        <v>0</v>
      </c>
      <c r="AR136" s="188">
        <f t="shared" si="93"/>
        <v>0</v>
      </c>
      <c r="AS136" s="188">
        <f t="shared" si="93"/>
        <v>0</v>
      </c>
      <c r="AT136" s="188">
        <f t="shared" si="92"/>
        <v>0</v>
      </c>
      <c r="AU136" s="31"/>
      <c r="AV136" s="31"/>
      <c r="AW136" s="31"/>
      <c r="AX136" s="31"/>
      <c r="AY136" s="74"/>
    </row>
    <row r="137" spans="3:51" x14ac:dyDescent="0.3">
      <c r="C137" s="172" t="s">
        <v>12</v>
      </c>
      <c r="D137" s="4">
        <v>0.61</v>
      </c>
      <c r="E137" s="184" t="s">
        <v>194</v>
      </c>
      <c r="I137" s="53">
        <v>132</v>
      </c>
      <c r="J137" s="31">
        <f t="shared" si="110"/>
        <v>0</v>
      </c>
      <c r="K137" s="31">
        <f t="shared" si="111"/>
        <v>0</v>
      </c>
      <c r="L137" s="31">
        <f t="shared" si="112"/>
        <v>0</v>
      </c>
      <c r="M137" s="31">
        <f t="shared" si="113"/>
        <v>0</v>
      </c>
      <c r="N137" s="31">
        <f t="shared" si="94"/>
        <v>0</v>
      </c>
      <c r="O137" s="32">
        <f t="shared" si="95"/>
        <v>0</v>
      </c>
      <c r="P137" s="53">
        <v>132</v>
      </c>
      <c r="Q137" s="31">
        <f t="shared" si="108"/>
        <v>0</v>
      </c>
      <c r="R137" s="31">
        <f t="shared" si="114"/>
        <v>0</v>
      </c>
      <c r="S137" s="31">
        <f t="shared" si="115"/>
        <v>0</v>
      </c>
      <c r="T137" s="31">
        <f t="shared" si="96"/>
        <v>0</v>
      </c>
      <c r="U137" s="31">
        <f t="shared" si="109"/>
        <v>0</v>
      </c>
      <c r="V137" s="31">
        <f t="shared" si="97"/>
        <v>0</v>
      </c>
      <c r="W137" s="31">
        <v>0</v>
      </c>
      <c r="X137" s="31">
        <f t="shared" si="98"/>
        <v>0</v>
      </c>
      <c r="Y137" s="36">
        <f t="shared" si="99"/>
        <v>0</v>
      </c>
      <c r="AA137" s="69">
        <v>132</v>
      </c>
      <c r="AB137" s="31">
        <f t="shared" si="100"/>
        <v>0</v>
      </c>
      <c r="AC137" s="203">
        <f t="shared" si="91"/>
        <v>0</v>
      </c>
      <c r="AD137" s="99">
        <f t="shared" si="101"/>
        <v>0</v>
      </c>
      <c r="AE137" s="99">
        <f t="shared" si="102"/>
        <v>0</v>
      </c>
      <c r="AF137" s="188">
        <f t="shared" si="87"/>
        <v>0</v>
      </c>
      <c r="AG137" s="188">
        <f t="shared" si="88"/>
        <v>0</v>
      </c>
      <c r="AH137" s="188">
        <f t="shared" si="89"/>
        <v>0</v>
      </c>
      <c r="AI137" s="193">
        <f t="shared" si="90"/>
        <v>0</v>
      </c>
      <c r="AK137" s="69">
        <v>132</v>
      </c>
      <c r="AL137" s="31">
        <f t="shared" si="103"/>
        <v>0</v>
      </c>
      <c r="AM137" s="31">
        <f t="shared" si="104"/>
        <v>0</v>
      </c>
      <c r="AN137" s="31">
        <f t="shared" si="105"/>
        <v>0</v>
      </c>
      <c r="AO137" s="31">
        <f t="shared" si="106"/>
        <v>0</v>
      </c>
      <c r="AP137" s="31">
        <f t="shared" si="107"/>
        <v>0</v>
      </c>
      <c r="AQ137" s="188">
        <f t="shared" si="93"/>
        <v>0</v>
      </c>
      <c r="AR137" s="188">
        <f t="shared" si="93"/>
        <v>0</v>
      </c>
      <c r="AS137" s="188">
        <f t="shared" si="93"/>
        <v>0</v>
      </c>
      <c r="AT137" s="188">
        <f t="shared" si="92"/>
        <v>0</v>
      </c>
      <c r="AU137" s="31"/>
      <c r="AV137" s="31"/>
      <c r="AW137" s="31"/>
      <c r="AX137" s="31"/>
      <c r="AY137" s="74"/>
    </row>
    <row r="138" spans="3:51" x14ac:dyDescent="0.3">
      <c r="C138" s="172" t="s">
        <v>13</v>
      </c>
      <c r="D138" s="4">
        <v>0.66</v>
      </c>
      <c r="E138" s="184" t="s">
        <v>194</v>
      </c>
      <c r="I138" s="53">
        <v>133</v>
      </c>
      <c r="J138" s="31">
        <f t="shared" si="110"/>
        <v>0</v>
      </c>
      <c r="K138" s="31">
        <f t="shared" si="111"/>
        <v>0</v>
      </c>
      <c r="L138" s="31">
        <f t="shared" si="112"/>
        <v>0</v>
      </c>
      <c r="M138" s="31">
        <f t="shared" si="113"/>
        <v>0</v>
      </c>
      <c r="N138" s="31">
        <f t="shared" si="94"/>
        <v>0</v>
      </c>
      <c r="O138" s="32">
        <f t="shared" si="95"/>
        <v>0</v>
      </c>
      <c r="P138" s="53">
        <v>133</v>
      </c>
      <c r="Q138" s="31">
        <f t="shared" si="108"/>
        <v>0</v>
      </c>
      <c r="R138" s="31">
        <f t="shared" si="114"/>
        <v>0</v>
      </c>
      <c r="S138" s="31">
        <f t="shared" si="115"/>
        <v>0</v>
      </c>
      <c r="T138" s="31">
        <f t="shared" si="96"/>
        <v>0</v>
      </c>
      <c r="U138" s="31">
        <f t="shared" si="109"/>
        <v>0</v>
      </c>
      <c r="V138" s="31">
        <f t="shared" si="97"/>
        <v>0</v>
      </c>
      <c r="W138" s="31">
        <v>0</v>
      </c>
      <c r="X138" s="31">
        <f t="shared" si="98"/>
        <v>0</v>
      </c>
      <c r="Y138" s="36">
        <f t="shared" si="99"/>
        <v>0</v>
      </c>
      <c r="AA138" s="69">
        <v>133</v>
      </c>
      <c r="AB138" s="31">
        <f t="shared" si="100"/>
        <v>0</v>
      </c>
      <c r="AC138" s="203">
        <f t="shared" si="91"/>
        <v>0</v>
      </c>
      <c r="AD138" s="99">
        <f t="shared" si="101"/>
        <v>0</v>
      </c>
      <c r="AE138" s="99">
        <f t="shared" si="102"/>
        <v>0</v>
      </c>
      <c r="AF138" s="188">
        <f t="shared" si="87"/>
        <v>0</v>
      </c>
      <c r="AG138" s="188">
        <f t="shared" si="88"/>
        <v>0</v>
      </c>
      <c r="AH138" s="188">
        <f t="shared" si="89"/>
        <v>0</v>
      </c>
      <c r="AI138" s="193">
        <f t="shared" si="90"/>
        <v>0</v>
      </c>
      <c r="AK138" s="69">
        <v>133</v>
      </c>
      <c r="AL138" s="31">
        <f t="shared" si="103"/>
        <v>0</v>
      </c>
      <c r="AM138" s="31">
        <f t="shared" si="104"/>
        <v>0</v>
      </c>
      <c r="AN138" s="31">
        <f t="shared" si="105"/>
        <v>0</v>
      </c>
      <c r="AO138" s="31">
        <f t="shared" si="106"/>
        <v>0</v>
      </c>
      <c r="AP138" s="31">
        <f t="shared" si="107"/>
        <v>0</v>
      </c>
      <c r="AQ138" s="188">
        <f t="shared" si="93"/>
        <v>0</v>
      </c>
      <c r="AR138" s="188">
        <f t="shared" si="93"/>
        <v>0</v>
      </c>
      <c r="AS138" s="188">
        <f t="shared" si="93"/>
        <v>0</v>
      </c>
      <c r="AT138" s="188">
        <f t="shared" si="92"/>
        <v>0</v>
      </c>
      <c r="AU138" s="31"/>
      <c r="AV138" s="31"/>
      <c r="AW138" s="31"/>
      <c r="AX138" s="31"/>
      <c r="AY138" s="74"/>
    </row>
    <row r="139" spans="3:51" x14ac:dyDescent="0.3">
      <c r="C139" s="173" t="s">
        <v>14</v>
      </c>
      <c r="D139" s="131">
        <v>0.47</v>
      </c>
      <c r="E139" s="184" t="s">
        <v>194</v>
      </c>
      <c r="I139" s="53">
        <v>134</v>
      </c>
      <c r="J139" s="31">
        <f t="shared" si="110"/>
        <v>0</v>
      </c>
      <c r="K139" s="31">
        <f t="shared" si="111"/>
        <v>0</v>
      </c>
      <c r="L139" s="31">
        <f t="shared" si="112"/>
        <v>0</v>
      </c>
      <c r="M139" s="31">
        <f t="shared" si="113"/>
        <v>0</v>
      </c>
      <c r="N139" s="31">
        <f t="shared" si="94"/>
        <v>0</v>
      </c>
      <c r="O139" s="32">
        <f t="shared" si="95"/>
        <v>0</v>
      </c>
      <c r="P139" s="53">
        <v>134</v>
      </c>
      <c r="Q139" s="31">
        <f t="shared" si="108"/>
        <v>0</v>
      </c>
      <c r="R139" s="31">
        <f t="shared" si="114"/>
        <v>0</v>
      </c>
      <c r="S139" s="31">
        <f t="shared" si="115"/>
        <v>0</v>
      </c>
      <c r="T139" s="31">
        <f t="shared" si="96"/>
        <v>0</v>
      </c>
      <c r="U139" s="31">
        <f t="shared" si="109"/>
        <v>0</v>
      </c>
      <c r="V139" s="31">
        <f t="shared" si="97"/>
        <v>0</v>
      </c>
      <c r="W139" s="31">
        <v>0</v>
      </c>
      <c r="X139" s="31">
        <f t="shared" si="98"/>
        <v>0</v>
      </c>
      <c r="Y139" s="36">
        <f t="shared" si="99"/>
        <v>0</v>
      </c>
      <c r="AA139" s="69">
        <v>134</v>
      </c>
      <c r="AB139" s="31">
        <f t="shared" si="100"/>
        <v>0</v>
      </c>
      <c r="AC139" s="203">
        <f t="shared" si="91"/>
        <v>0</v>
      </c>
      <c r="AD139" s="99">
        <f t="shared" si="101"/>
        <v>0</v>
      </c>
      <c r="AE139" s="99">
        <f t="shared" si="102"/>
        <v>0</v>
      </c>
      <c r="AF139" s="188">
        <f t="shared" si="87"/>
        <v>0</v>
      </c>
      <c r="AG139" s="188">
        <f t="shared" si="88"/>
        <v>0</v>
      </c>
      <c r="AH139" s="188">
        <f t="shared" si="89"/>
        <v>0</v>
      </c>
      <c r="AI139" s="193">
        <f t="shared" si="90"/>
        <v>0</v>
      </c>
      <c r="AK139" s="69">
        <v>134</v>
      </c>
      <c r="AL139" s="31">
        <f t="shared" si="103"/>
        <v>0</v>
      </c>
      <c r="AM139" s="31">
        <f t="shared" si="104"/>
        <v>0</v>
      </c>
      <c r="AN139" s="31">
        <f t="shared" si="105"/>
        <v>0</v>
      </c>
      <c r="AO139" s="31">
        <f t="shared" si="106"/>
        <v>0</v>
      </c>
      <c r="AP139" s="31">
        <f t="shared" si="107"/>
        <v>0</v>
      </c>
      <c r="AQ139" s="188">
        <f t="shared" si="93"/>
        <v>0</v>
      </c>
      <c r="AR139" s="188">
        <f t="shared" si="93"/>
        <v>0</v>
      </c>
      <c r="AS139" s="188">
        <f t="shared" si="93"/>
        <v>0</v>
      </c>
      <c r="AT139" s="188">
        <f t="shared" si="92"/>
        <v>0</v>
      </c>
      <c r="AU139" s="31"/>
      <c r="AV139" s="31"/>
      <c r="AW139" s="31"/>
      <c r="AX139" s="31"/>
      <c r="AY139" s="74"/>
    </row>
    <row r="140" spans="3:51" x14ac:dyDescent="0.3">
      <c r="C140" s="172" t="s">
        <v>15</v>
      </c>
      <c r="D140" s="4">
        <v>0.67</v>
      </c>
      <c r="E140" s="184" t="s">
        <v>194</v>
      </c>
      <c r="I140" s="53">
        <v>135</v>
      </c>
      <c r="J140" s="31">
        <f t="shared" si="110"/>
        <v>0</v>
      </c>
      <c r="K140" s="31">
        <f t="shared" si="111"/>
        <v>0</v>
      </c>
      <c r="L140" s="31">
        <f t="shared" si="112"/>
        <v>0</v>
      </c>
      <c r="M140" s="31">
        <f t="shared" si="113"/>
        <v>0</v>
      </c>
      <c r="N140" s="31">
        <f t="shared" si="94"/>
        <v>0</v>
      </c>
      <c r="O140" s="32">
        <f t="shared" si="95"/>
        <v>0</v>
      </c>
      <c r="P140" s="53">
        <v>135</v>
      </c>
      <c r="Q140" s="31">
        <f t="shared" si="108"/>
        <v>0</v>
      </c>
      <c r="R140" s="31">
        <f t="shared" si="114"/>
        <v>0</v>
      </c>
      <c r="S140" s="31">
        <f t="shared" si="115"/>
        <v>0</v>
      </c>
      <c r="T140" s="31">
        <f t="shared" si="96"/>
        <v>0</v>
      </c>
      <c r="U140" s="31">
        <f t="shared" si="109"/>
        <v>0</v>
      </c>
      <c r="V140" s="31">
        <f t="shared" si="97"/>
        <v>0</v>
      </c>
      <c r="W140" s="31">
        <v>0</v>
      </c>
      <c r="X140" s="31">
        <f t="shared" si="98"/>
        <v>0</v>
      </c>
      <c r="Y140" s="36">
        <f t="shared" si="99"/>
        <v>0</v>
      </c>
      <c r="AA140" s="69">
        <v>135</v>
      </c>
      <c r="AB140" s="31">
        <f t="shared" si="100"/>
        <v>0</v>
      </c>
      <c r="AC140" s="203">
        <f t="shared" si="91"/>
        <v>0</v>
      </c>
      <c r="AD140" s="99">
        <f t="shared" si="101"/>
        <v>0</v>
      </c>
      <c r="AE140" s="99">
        <f t="shared" si="102"/>
        <v>0</v>
      </c>
      <c r="AF140" s="188">
        <f t="shared" si="87"/>
        <v>0</v>
      </c>
      <c r="AG140" s="188">
        <f t="shared" si="88"/>
        <v>0</v>
      </c>
      <c r="AH140" s="188">
        <f t="shared" si="89"/>
        <v>0</v>
      </c>
      <c r="AI140" s="193">
        <f t="shared" si="90"/>
        <v>0</v>
      </c>
      <c r="AK140" s="69">
        <v>135</v>
      </c>
      <c r="AL140" s="31">
        <f t="shared" si="103"/>
        <v>0</v>
      </c>
      <c r="AM140" s="31">
        <f t="shared" si="104"/>
        <v>0</v>
      </c>
      <c r="AN140" s="31">
        <f t="shared" si="105"/>
        <v>0</v>
      </c>
      <c r="AO140" s="31">
        <f t="shared" si="106"/>
        <v>0</v>
      </c>
      <c r="AP140" s="31">
        <f t="shared" si="107"/>
        <v>0</v>
      </c>
      <c r="AQ140" s="188">
        <f t="shared" si="93"/>
        <v>0</v>
      </c>
      <c r="AR140" s="188">
        <f t="shared" si="93"/>
        <v>0</v>
      </c>
      <c r="AS140" s="188">
        <f t="shared" si="93"/>
        <v>0</v>
      </c>
      <c r="AT140" s="188">
        <f t="shared" si="92"/>
        <v>0</v>
      </c>
      <c r="AU140" s="31"/>
      <c r="AV140" s="31"/>
      <c r="AW140" s="31"/>
      <c r="AX140" s="31"/>
      <c r="AY140" s="74"/>
    </row>
    <row r="141" spans="3:51" x14ac:dyDescent="0.3">
      <c r="C141" s="172" t="s">
        <v>16</v>
      </c>
      <c r="D141" s="4">
        <v>0.7</v>
      </c>
      <c r="E141" s="184" t="s">
        <v>194</v>
      </c>
      <c r="I141" s="53">
        <v>136</v>
      </c>
      <c r="J141" s="31">
        <f t="shared" si="110"/>
        <v>0</v>
      </c>
      <c r="K141" s="31">
        <f t="shared" si="111"/>
        <v>0</v>
      </c>
      <c r="L141" s="31">
        <f t="shared" si="112"/>
        <v>0</v>
      </c>
      <c r="M141" s="31">
        <f t="shared" si="113"/>
        <v>0</v>
      </c>
      <c r="N141" s="31">
        <f t="shared" si="94"/>
        <v>0</v>
      </c>
      <c r="O141" s="32">
        <f t="shared" si="95"/>
        <v>0</v>
      </c>
      <c r="P141" s="53">
        <v>136</v>
      </c>
      <c r="Q141" s="31">
        <f t="shared" si="108"/>
        <v>0</v>
      </c>
      <c r="R141" s="31">
        <f t="shared" si="114"/>
        <v>0</v>
      </c>
      <c r="S141" s="31">
        <f t="shared" si="115"/>
        <v>0</v>
      </c>
      <c r="T141" s="31">
        <f t="shared" si="96"/>
        <v>0</v>
      </c>
      <c r="U141" s="31">
        <f t="shared" si="109"/>
        <v>0</v>
      </c>
      <c r="V141" s="31">
        <f t="shared" si="97"/>
        <v>0</v>
      </c>
      <c r="W141" s="31">
        <v>0</v>
      </c>
      <c r="X141" s="31">
        <f t="shared" si="98"/>
        <v>0</v>
      </c>
      <c r="Y141" s="36">
        <f t="shared" si="99"/>
        <v>0</v>
      </c>
      <c r="AA141" s="69">
        <v>136</v>
      </c>
      <c r="AB141" s="31">
        <f t="shared" si="100"/>
        <v>0</v>
      </c>
      <c r="AC141" s="203">
        <f t="shared" si="91"/>
        <v>0</v>
      </c>
      <c r="AD141" s="99">
        <f t="shared" si="101"/>
        <v>0</v>
      </c>
      <c r="AE141" s="99">
        <f t="shared" si="102"/>
        <v>0</v>
      </c>
      <c r="AF141" s="188">
        <f t="shared" si="87"/>
        <v>0</v>
      </c>
      <c r="AG141" s="188">
        <f t="shared" si="88"/>
        <v>0</v>
      </c>
      <c r="AH141" s="188">
        <f t="shared" si="89"/>
        <v>0</v>
      </c>
      <c r="AI141" s="193">
        <f t="shared" si="90"/>
        <v>0</v>
      </c>
      <c r="AK141" s="69">
        <v>136</v>
      </c>
      <c r="AL141" s="31">
        <f t="shared" si="103"/>
        <v>0</v>
      </c>
      <c r="AM141" s="31">
        <f t="shared" si="104"/>
        <v>0</v>
      </c>
      <c r="AN141" s="31">
        <f t="shared" si="105"/>
        <v>0</v>
      </c>
      <c r="AO141" s="31">
        <f t="shared" si="106"/>
        <v>0</v>
      </c>
      <c r="AP141" s="31">
        <f t="shared" si="107"/>
        <v>0</v>
      </c>
      <c r="AQ141" s="188">
        <f t="shared" si="93"/>
        <v>0</v>
      </c>
      <c r="AR141" s="188">
        <f t="shared" si="93"/>
        <v>0</v>
      </c>
      <c r="AS141" s="188">
        <f t="shared" si="93"/>
        <v>0</v>
      </c>
      <c r="AT141" s="188">
        <f t="shared" si="92"/>
        <v>0</v>
      </c>
      <c r="AU141" s="31"/>
      <c r="AV141" s="31"/>
      <c r="AW141" s="31"/>
      <c r="AX141" s="31"/>
      <c r="AY141" s="74"/>
    </row>
    <row r="142" spans="3:51" x14ac:dyDescent="0.3">
      <c r="C142" s="172" t="s">
        <v>17</v>
      </c>
      <c r="D142" s="4">
        <v>0.54</v>
      </c>
      <c r="E142" s="184" t="s">
        <v>194</v>
      </c>
      <c r="I142" s="53">
        <v>137</v>
      </c>
      <c r="J142" s="31">
        <f t="shared" si="110"/>
        <v>0</v>
      </c>
      <c r="K142" s="31">
        <f t="shared" si="111"/>
        <v>0</v>
      </c>
      <c r="L142" s="31">
        <f t="shared" si="112"/>
        <v>0</v>
      </c>
      <c r="M142" s="31">
        <f t="shared" si="113"/>
        <v>0</v>
      </c>
      <c r="N142" s="31">
        <f t="shared" si="94"/>
        <v>0</v>
      </c>
      <c r="O142" s="32">
        <f t="shared" si="95"/>
        <v>0</v>
      </c>
      <c r="P142" s="53">
        <v>137</v>
      </c>
      <c r="Q142" s="31">
        <f t="shared" si="108"/>
        <v>0</v>
      </c>
      <c r="R142" s="31">
        <f t="shared" si="114"/>
        <v>0</v>
      </c>
      <c r="S142" s="31">
        <f t="shared" si="115"/>
        <v>0</v>
      </c>
      <c r="T142" s="31">
        <f t="shared" si="96"/>
        <v>0</v>
      </c>
      <c r="U142" s="31">
        <f t="shared" si="109"/>
        <v>0</v>
      </c>
      <c r="V142" s="31">
        <f t="shared" si="97"/>
        <v>0</v>
      </c>
      <c r="W142" s="31">
        <v>0</v>
      </c>
      <c r="X142" s="31">
        <f t="shared" si="98"/>
        <v>0</v>
      </c>
      <c r="Y142" s="36">
        <f t="shared" si="99"/>
        <v>0</v>
      </c>
      <c r="AA142" s="69">
        <v>137</v>
      </c>
      <c r="AB142" s="31">
        <f t="shared" si="100"/>
        <v>0</v>
      </c>
      <c r="AC142" s="203">
        <f t="shared" si="91"/>
        <v>0</v>
      </c>
      <c r="AD142" s="99">
        <f t="shared" si="101"/>
        <v>0</v>
      </c>
      <c r="AE142" s="99">
        <f t="shared" si="102"/>
        <v>0</v>
      </c>
      <c r="AF142" s="188">
        <f t="shared" si="87"/>
        <v>0</v>
      </c>
      <c r="AG142" s="188">
        <f t="shared" si="88"/>
        <v>0</v>
      </c>
      <c r="AH142" s="188">
        <f t="shared" si="89"/>
        <v>0</v>
      </c>
      <c r="AI142" s="193">
        <f t="shared" si="90"/>
        <v>0</v>
      </c>
      <c r="AK142" s="69">
        <v>137</v>
      </c>
      <c r="AL142" s="31">
        <f t="shared" si="103"/>
        <v>0</v>
      </c>
      <c r="AM142" s="31">
        <f t="shared" si="104"/>
        <v>0</v>
      </c>
      <c r="AN142" s="31">
        <f t="shared" si="105"/>
        <v>0</v>
      </c>
      <c r="AO142" s="31">
        <f t="shared" si="106"/>
        <v>0</v>
      </c>
      <c r="AP142" s="31">
        <f t="shared" si="107"/>
        <v>0</v>
      </c>
      <c r="AQ142" s="188">
        <f t="shared" si="93"/>
        <v>0</v>
      </c>
      <c r="AR142" s="188">
        <f t="shared" si="93"/>
        <v>0</v>
      </c>
      <c r="AS142" s="188">
        <f t="shared" si="93"/>
        <v>0</v>
      </c>
      <c r="AT142" s="188">
        <f t="shared" si="92"/>
        <v>0</v>
      </c>
      <c r="AU142" s="31"/>
      <c r="AV142" s="31"/>
      <c r="AW142" s="31"/>
      <c r="AX142" s="31"/>
      <c r="AY142" s="74"/>
    </row>
    <row r="143" spans="3:51" x14ac:dyDescent="0.3">
      <c r="C143" s="172" t="s">
        <v>18</v>
      </c>
      <c r="D143" s="4">
        <v>0.65</v>
      </c>
      <c r="E143" s="184" t="s">
        <v>194</v>
      </c>
      <c r="I143" s="53">
        <v>138</v>
      </c>
      <c r="J143" s="31">
        <f t="shared" si="110"/>
        <v>0</v>
      </c>
      <c r="K143" s="31">
        <f t="shared" si="111"/>
        <v>0</v>
      </c>
      <c r="L143" s="31">
        <f t="shared" si="112"/>
        <v>0</v>
      </c>
      <c r="M143" s="31">
        <f t="shared" si="113"/>
        <v>0</v>
      </c>
      <c r="N143" s="31">
        <f t="shared" si="94"/>
        <v>0</v>
      </c>
      <c r="O143" s="32">
        <f t="shared" si="95"/>
        <v>0</v>
      </c>
      <c r="P143" s="53">
        <v>138</v>
      </c>
      <c r="Q143" s="31">
        <f t="shared" si="108"/>
        <v>0</v>
      </c>
      <c r="R143" s="31">
        <f t="shared" si="114"/>
        <v>0</v>
      </c>
      <c r="S143" s="31">
        <f t="shared" si="115"/>
        <v>0</v>
      </c>
      <c r="T143" s="31">
        <f t="shared" si="96"/>
        <v>0</v>
      </c>
      <c r="U143" s="31">
        <f t="shared" si="109"/>
        <v>0</v>
      </c>
      <c r="V143" s="31">
        <f t="shared" si="97"/>
        <v>0</v>
      </c>
      <c r="W143" s="31">
        <v>0</v>
      </c>
      <c r="X143" s="31">
        <f t="shared" si="98"/>
        <v>0</v>
      </c>
      <c r="Y143" s="36">
        <f t="shared" si="99"/>
        <v>0</v>
      </c>
      <c r="AA143" s="69">
        <v>138</v>
      </c>
      <c r="AB143" s="31">
        <f t="shared" si="100"/>
        <v>0</v>
      </c>
      <c r="AC143" s="203">
        <f t="shared" si="91"/>
        <v>0</v>
      </c>
      <c r="AD143" s="99">
        <f t="shared" si="101"/>
        <v>0</v>
      </c>
      <c r="AE143" s="99">
        <f t="shared" si="102"/>
        <v>0</v>
      </c>
      <c r="AF143" s="188">
        <f t="shared" si="87"/>
        <v>0</v>
      </c>
      <c r="AG143" s="188">
        <f t="shared" si="88"/>
        <v>0</v>
      </c>
      <c r="AH143" s="188">
        <f t="shared" si="89"/>
        <v>0</v>
      </c>
      <c r="AI143" s="193">
        <f t="shared" si="90"/>
        <v>0</v>
      </c>
      <c r="AK143" s="69">
        <v>138</v>
      </c>
      <c r="AL143" s="31">
        <f t="shared" si="103"/>
        <v>0</v>
      </c>
      <c r="AM143" s="31">
        <f t="shared" si="104"/>
        <v>0</v>
      </c>
      <c r="AN143" s="31">
        <f t="shared" si="105"/>
        <v>0</v>
      </c>
      <c r="AO143" s="31">
        <f t="shared" si="106"/>
        <v>0</v>
      </c>
      <c r="AP143" s="31">
        <f t="shared" si="107"/>
        <v>0</v>
      </c>
      <c r="AQ143" s="188">
        <f t="shared" si="93"/>
        <v>0</v>
      </c>
      <c r="AR143" s="188">
        <f t="shared" si="93"/>
        <v>0</v>
      </c>
      <c r="AS143" s="188">
        <f t="shared" si="93"/>
        <v>0</v>
      </c>
      <c r="AT143" s="188">
        <f t="shared" si="92"/>
        <v>0</v>
      </c>
      <c r="AU143" s="31"/>
      <c r="AV143" s="31"/>
      <c r="AW143" s="31"/>
      <c r="AX143" s="31"/>
      <c r="AY143" s="74"/>
    </row>
    <row r="144" spans="3:51" x14ac:dyDescent="0.3">
      <c r="C144" s="172" t="s">
        <v>19</v>
      </c>
      <c r="D144" s="4">
        <v>0.56000000000000005</v>
      </c>
      <c r="E144" s="184" t="s">
        <v>194</v>
      </c>
      <c r="I144" s="53">
        <v>139</v>
      </c>
      <c r="J144" s="31">
        <f t="shared" si="110"/>
        <v>0</v>
      </c>
      <c r="K144" s="31">
        <f t="shared" si="111"/>
        <v>0</v>
      </c>
      <c r="L144" s="31">
        <f t="shared" si="112"/>
        <v>0</v>
      </c>
      <c r="M144" s="31">
        <f t="shared" si="113"/>
        <v>0</v>
      </c>
      <c r="N144" s="31">
        <f t="shared" si="94"/>
        <v>0</v>
      </c>
      <c r="O144" s="32">
        <f t="shared" si="95"/>
        <v>0</v>
      </c>
      <c r="P144" s="53">
        <v>139</v>
      </c>
      <c r="Q144" s="31">
        <f t="shared" si="108"/>
        <v>0</v>
      </c>
      <c r="R144" s="31">
        <f t="shared" si="114"/>
        <v>0</v>
      </c>
      <c r="S144" s="31">
        <f t="shared" si="115"/>
        <v>0</v>
      </c>
      <c r="T144" s="31">
        <f t="shared" si="96"/>
        <v>0</v>
      </c>
      <c r="U144" s="31">
        <f t="shared" si="109"/>
        <v>0</v>
      </c>
      <c r="V144" s="31">
        <f t="shared" si="97"/>
        <v>0</v>
      </c>
      <c r="W144" s="31">
        <v>0</v>
      </c>
      <c r="X144" s="31">
        <f t="shared" si="98"/>
        <v>0</v>
      </c>
      <c r="Y144" s="36">
        <f t="shared" si="99"/>
        <v>0</v>
      </c>
      <c r="AA144" s="69">
        <v>139</v>
      </c>
      <c r="AB144" s="31">
        <f t="shared" si="100"/>
        <v>0</v>
      </c>
      <c r="AC144" s="203">
        <f t="shared" si="91"/>
        <v>0</v>
      </c>
      <c r="AD144" s="99">
        <f t="shared" si="101"/>
        <v>0</v>
      </c>
      <c r="AE144" s="99">
        <f t="shared" si="102"/>
        <v>0</v>
      </c>
      <c r="AF144" s="188">
        <f t="shared" si="87"/>
        <v>0</v>
      </c>
      <c r="AG144" s="188">
        <f t="shared" si="88"/>
        <v>0</v>
      </c>
      <c r="AH144" s="188">
        <f t="shared" si="89"/>
        <v>0</v>
      </c>
      <c r="AI144" s="193">
        <f t="shared" si="90"/>
        <v>0</v>
      </c>
      <c r="AK144" s="69">
        <v>139</v>
      </c>
      <c r="AL144" s="31">
        <f t="shared" si="103"/>
        <v>0</v>
      </c>
      <c r="AM144" s="31">
        <f t="shared" si="104"/>
        <v>0</v>
      </c>
      <c r="AN144" s="31">
        <f t="shared" si="105"/>
        <v>0</v>
      </c>
      <c r="AO144" s="31">
        <f t="shared" si="106"/>
        <v>0</v>
      </c>
      <c r="AP144" s="31">
        <f t="shared" si="107"/>
        <v>0</v>
      </c>
      <c r="AQ144" s="188">
        <f t="shared" si="93"/>
        <v>0</v>
      </c>
      <c r="AR144" s="188">
        <f t="shared" si="93"/>
        <v>0</v>
      </c>
      <c r="AS144" s="188">
        <f t="shared" si="93"/>
        <v>0</v>
      </c>
      <c r="AT144" s="188">
        <f t="shared" si="92"/>
        <v>0</v>
      </c>
      <c r="AU144" s="31"/>
      <c r="AV144" s="31"/>
      <c r="AW144" s="31"/>
      <c r="AX144" s="31"/>
      <c r="AY144" s="74"/>
    </row>
    <row r="145" spans="3:51" x14ac:dyDescent="0.3">
      <c r="C145" s="172" t="s">
        <v>20</v>
      </c>
      <c r="D145" s="4">
        <v>0.57999999999999996</v>
      </c>
      <c r="E145" s="184" t="s">
        <v>194</v>
      </c>
      <c r="I145" s="53">
        <v>140</v>
      </c>
      <c r="J145" s="31">
        <f t="shared" si="110"/>
        <v>0</v>
      </c>
      <c r="K145" s="31">
        <f t="shared" si="111"/>
        <v>0</v>
      </c>
      <c r="L145" s="31">
        <f t="shared" si="112"/>
        <v>0</v>
      </c>
      <c r="M145" s="31">
        <f t="shared" si="113"/>
        <v>0</v>
      </c>
      <c r="N145" s="31">
        <f t="shared" si="94"/>
        <v>0</v>
      </c>
      <c r="O145" s="32">
        <f t="shared" si="95"/>
        <v>0</v>
      </c>
      <c r="P145" s="53">
        <v>140</v>
      </c>
      <c r="Q145" s="31">
        <f t="shared" si="108"/>
        <v>0</v>
      </c>
      <c r="R145" s="31">
        <f t="shared" si="114"/>
        <v>0</v>
      </c>
      <c r="S145" s="31">
        <f t="shared" si="115"/>
        <v>0</v>
      </c>
      <c r="T145" s="31">
        <f t="shared" si="96"/>
        <v>0</v>
      </c>
      <c r="U145" s="31">
        <f t="shared" si="109"/>
        <v>0</v>
      </c>
      <c r="V145" s="31">
        <f t="shared" si="97"/>
        <v>0</v>
      </c>
      <c r="W145" s="31">
        <v>0</v>
      </c>
      <c r="X145" s="31">
        <f t="shared" si="98"/>
        <v>0</v>
      </c>
      <c r="Y145" s="36">
        <f t="shared" si="99"/>
        <v>0</v>
      </c>
      <c r="AA145" s="69">
        <v>140</v>
      </c>
      <c r="AB145" s="31">
        <f t="shared" si="100"/>
        <v>0</v>
      </c>
      <c r="AC145" s="203">
        <f t="shared" si="91"/>
        <v>0</v>
      </c>
      <c r="AD145" s="99">
        <f t="shared" si="101"/>
        <v>0</v>
      </c>
      <c r="AE145" s="99">
        <f t="shared" si="102"/>
        <v>0</v>
      </c>
      <c r="AF145" s="188">
        <f t="shared" si="87"/>
        <v>0</v>
      </c>
      <c r="AG145" s="188">
        <f t="shared" si="88"/>
        <v>0</v>
      </c>
      <c r="AH145" s="188">
        <f t="shared" si="89"/>
        <v>0</v>
      </c>
      <c r="AI145" s="193">
        <f t="shared" si="90"/>
        <v>0</v>
      </c>
      <c r="AK145" s="69">
        <v>140</v>
      </c>
      <c r="AL145" s="31">
        <f t="shared" si="103"/>
        <v>0</v>
      </c>
      <c r="AM145" s="31">
        <f t="shared" si="104"/>
        <v>0</v>
      </c>
      <c r="AN145" s="31">
        <f t="shared" si="105"/>
        <v>0</v>
      </c>
      <c r="AO145" s="31">
        <f t="shared" si="106"/>
        <v>0</v>
      </c>
      <c r="AP145" s="31">
        <f t="shared" si="107"/>
        <v>0</v>
      </c>
      <c r="AQ145" s="188">
        <f t="shared" si="93"/>
        <v>0</v>
      </c>
      <c r="AR145" s="188">
        <f t="shared" si="93"/>
        <v>0</v>
      </c>
      <c r="AS145" s="188">
        <f t="shared" si="93"/>
        <v>0</v>
      </c>
      <c r="AT145" s="188">
        <f t="shared" si="92"/>
        <v>0</v>
      </c>
      <c r="AU145" s="31"/>
      <c r="AV145" s="31"/>
      <c r="AW145" s="31"/>
      <c r="AX145" s="31"/>
      <c r="AY145" s="74"/>
    </row>
    <row r="146" spans="3:51" x14ac:dyDescent="0.3">
      <c r="C146" s="172" t="s">
        <v>21</v>
      </c>
      <c r="D146" s="4">
        <v>0.64</v>
      </c>
      <c r="E146" s="184" t="s">
        <v>194</v>
      </c>
      <c r="I146" s="53">
        <v>141</v>
      </c>
      <c r="J146" s="31">
        <f t="shared" si="110"/>
        <v>0</v>
      </c>
      <c r="K146" s="31">
        <f t="shared" si="111"/>
        <v>0</v>
      </c>
      <c r="L146" s="31">
        <f t="shared" si="112"/>
        <v>0</v>
      </c>
      <c r="M146" s="31">
        <f t="shared" si="113"/>
        <v>0</v>
      </c>
      <c r="N146" s="31">
        <f t="shared" si="94"/>
        <v>0</v>
      </c>
      <c r="O146" s="32">
        <f t="shared" si="95"/>
        <v>0</v>
      </c>
      <c r="P146" s="53">
        <v>141</v>
      </c>
      <c r="Q146" s="31">
        <f t="shared" si="108"/>
        <v>0</v>
      </c>
      <c r="R146" s="31">
        <f t="shared" si="114"/>
        <v>0</v>
      </c>
      <c r="S146" s="31">
        <f t="shared" si="115"/>
        <v>0</v>
      </c>
      <c r="T146" s="31">
        <f t="shared" si="96"/>
        <v>0</v>
      </c>
      <c r="U146" s="31">
        <f t="shared" si="109"/>
        <v>0</v>
      </c>
      <c r="V146" s="31">
        <f t="shared" si="97"/>
        <v>0</v>
      </c>
      <c r="W146" s="31">
        <v>0</v>
      </c>
      <c r="X146" s="31">
        <f t="shared" si="98"/>
        <v>0</v>
      </c>
      <c r="Y146" s="36">
        <f t="shared" si="99"/>
        <v>0</v>
      </c>
      <c r="AA146" s="69">
        <v>141</v>
      </c>
      <c r="AB146" s="31">
        <f t="shared" si="100"/>
        <v>0</v>
      </c>
      <c r="AC146" s="203">
        <f t="shared" si="91"/>
        <v>0</v>
      </c>
      <c r="AD146" s="99">
        <f t="shared" si="101"/>
        <v>0</v>
      </c>
      <c r="AE146" s="99">
        <f t="shared" si="102"/>
        <v>0</v>
      </c>
      <c r="AF146" s="188">
        <f t="shared" si="87"/>
        <v>0</v>
      </c>
      <c r="AG146" s="188">
        <f t="shared" si="88"/>
        <v>0</v>
      </c>
      <c r="AH146" s="188">
        <f t="shared" si="89"/>
        <v>0</v>
      </c>
      <c r="AI146" s="193">
        <f t="shared" si="90"/>
        <v>0</v>
      </c>
      <c r="AK146" s="69">
        <v>141</v>
      </c>
      <c r="AL146" s="31">
        <f t="shared" si="103"/>
        <v>0</v>
      </c>
      <c r="AM146" s="31">
        <f t="shared" si="104"/>
        <v>0</v>
      </c>
      <c r="AN146" s="31">
        <f t="shared" si="105"/>
        <v>0</v>
      </c>
      <c r="AO146" s="31">
        <f t="shared" si="106"/>
        <v>0</v>
      </c>
      <c r="AP146" s="31">
        <f t="shared" si="107"/>
        <v>0</v>
      </c>
      <c r="AQ146" s="188">
        <f t="shared" si="93"/>
        <v>0</v>
      </c>
      <c r="AR146" s="188">
        <f t="shared" si="93"/>
        <v>0</v>
      </c>
      <c r="AS146" s="188">
        <f t="shared" si="93"/>
        <v>0</v>
      </c>
      <c r="AT146" s="188">
        <f t="shared" si="92"/>
        <v>0</v>
      </c>
      <c r="AU146" s="31"/>
      <c r="AV146" s="31"/>
      <c r="AW146" s="31"/>
      <c r="AX146" s="31"/>
      <c r="AY146" s="74"/>
    </row>
    <row r="147" spans="3:51" x14ac:dyDescent="0.3">
      <c r="C147" s="172" t="s">
        <v>22</v>
      </c>
      <c r="D147" s="4">
        <v>0.73</v>
      </c>
      <c r="E147" s="184" t="s">
        <v>194</v>
      </c>
      <c r="I147" s="53">
        <v>142</v>
      </c>
      <c r="J147" s="31">
        <f t="shared" si="110"/>
        <v>0</v>
      </c>
      <c r="K147" s="31">
        <f t="shared" si="111"/>
        <v>0</v>
      </c>
      <c r="L147" s="31">
        <f t="shared" si="112"/>
        <v>0</v>
      </c>
      <c r="M147" s="31">
        <f t="shared" si="113"/>
        <v>0</v>
      </c>
      <c r="N147" s="31">
        <f t="shared" si="94"/>
        <v>0</v>
      </c>
      <c r="O147" s="32">
        <f t="shared" si="95"/>
        <v>0</v>
      </c>
      <c r="P147" s="53">
        <v>142</v>
      </c>
      <c r="Q147" s="31">
        <f t="shared" si="108"/>
        <v>0</v>
      </c>
      <c r="R147" s="31">
        <f t="shared" si="114"/>
        <v>0</v>
      </c>
      <c r="S147" s="31">
        <f t="shared" si="115"/>
        <v>0</v>
      </c>
      <c r="T147" s="31">
        <f t="shared" si="96"/>
        <v>0</v>
      </c>
      <c r="U147" s="31">
        <f t="shared" si="109"/>
        <v>0</v>
      </c>
      <c r="V147" s="31">
        <f t="shared" si="97"/>
        <v>0</v>
      </c>
      <c r="W147" s="31">
        <v>0</v>
      </c>
      <c r="X147" s="31">
        <f t="shared" si="98"/>
        <v>0</v>
      </c>
      <c r="Y147" s="36">
        <f t="shared" si="99"/>
        <v>0</v>
      </c>
      <c r="AA147" s="69">
        <v>142</v>
      </c>
      <c r="AB147" s="31">
        <f t="shared" si="100"/>
        <v>0</v>
      </c>
      <c r="AC147" s="203">
        <f t="shared" si="91"/>
        <v>0</v>
      </c>
      <c r="AD147" s="99">
        <f t="shared" si="101"/>
        <v>0</v>
      </c>
      <c r="AE147" s="99">
        <f t="shared" si="102"/>
        <v>0</v>
      </c>
      <c r="AF147" s="188">
        <f t="shared" si="87"/>
        <v>0</v>
      </c>
      <c r="AG147" s="188">
        <f t="shared" si="88"/>
        <v>0</v>
      </c>
      <c r="AH147" s="188">
        <f t="shared" si="89"/>
        <v>0</v>
      </c>
      <c r="AI147" s="193">
        <f t="shared" si="90"/>
        <v>0</v>
      </c>
      <c r="AK147" s="69">
        <v>142</v>
      </c>
      <c r="AL147" s="31">
        <f t="shared" si="103"/>
        <v>0</v>
      </c>
      <c r="AM147" s="31">
        <f t="shared" si="104"/>
        <v>0</v>
      </c>
      <c r="AN147" s="31">
        <f t="shared" si="105"/>
        <v>0</v>
      </c>
      <c r="AO147" s="31">
        <f t="shared" si="106"/>
        <v>0</v>
      </c>
      <c r="AP147" s="31">
        <f t="shared" si="107"/>
        <v>0</v>
      </c>
      <c r="AQ147" s="188">
        <f t="shared" si="93"/>
        <v>0</v>
      </c>
      <c r="AR147" s="188">
        <f t="shared" si="93"/>
        <v>0</v>
      </c>
      <c r="AS147" s="188">
        <f t="shared" si="93"/>
        <v>0</v>
      </c>
      <c r="AT147" s="188">
        <f t="shared" si="92"/>
        <v>0</v>
      </c>
      <c r="AU147" s="31"/>
      <c r="AV147" s="31"/>
      <c r="AW147" s="31"/>
      <c r="AX147" s="31"/>
      <c r="AY147" s="74"/>
    </row>
    <row r="148" spans="3:51" x14ac:dyDescent="0.3">
      <c r="C148" s="172" t="s">
        <v>23</v>
      </c>
      <c r="D148" s="4">
        <v>0.56000000000000005</v>
      </c>
      <c r="E148" s="184" t="s">
        <v>194</v>
      </c>
      <c r="I148" s="53">
        <v>143</v>
      </c>
      <c r="J148" s="31">
        <f t="shared" si="110"/>
        <v>0</v>
      </c>
      <c r="K148" s="31">
        <f t="shared" si="111"/>
        <v>0</v>
      </c>
      <c r="L148" s="31">
        <f t="shared" si="112"/>
        <v>0</v>
      </c>
      <c r="M148" s="31">
        <f t="shared" si="113"/>
        <v>0</v>
      </c>
      <c r="N148" s="31">
        <f t="shared" si="94"/>
        <v>0</v>
      </c>
      <c r="O148" s="32">
        <f t="shared" si="95"/>
        <v>0</v>
      </c>
      <c r="P148" s="53">
        <v>143</v>
      </c>
      <c r="Q148" s="31">
        <f t="shared" si="108"/>
        <v>0</v>
      </c>
      <c r="R148" s="31">
        <f t="shared" si="114"/>
        <v>0</v>
      </c>
      <c r="S148" s="31">
        <f t="shared" si="115"/>
        <v>0</v>
      </c>
      <c r="T148" s="31">
        <f t="shared" si="96"/>
        <v>0</v>
      </c>
      <c r="U148" s="31">
        <f t="shared" si="109"/>
        <v>0</v>
      </c>
      <c r="V148" s="31">
        <f t="shared" si="97"/>
        <v>0</v>
      </c>
      <c r="W148" s="31">
        <v>0</v>
      </c>
      <c r="X148" s="31">
        <f t="shared" si="98"/>
        <v>0</v>
      </c>
      <c r="Y148" s="36">
        <f t="shared" si="99"/>
        <v>0</v>
      </c>
      <c r="AA148" s="69">
        <v>143</v>
      </c>
      <c r="AB148" s="31">
        <f t="shared" si="100"/>
        <v>0</v>
      </c>
      <c r="AC148" s="203">
        <f t="shared" si="91"/>
        <v>0</v>
      </c>
      <c r="AD148" s="99">
        <f t="shared" si="101"/>
        <v>0</v>
      </c>
      <c r="AE148" s="99">
        <f t="shared" si="102"/>
        <v>0</v>
      </c>
      <c r="AF148" s="188">
        <f t="shared" si="87"/>
        <v>0</v>
      </c>
      <c r="AG148" s="188">
        <f t="shared" si="88"/>
        <v>0</v>
      </c>
      <c r="AH148" s="188">
        <f t="shared" si="89"/>
        <v>0</v>
      </c>
      <c r="AI148" s="193">
        <f t="shared" si="90"/>
        <v>0</v>
      </c>
      <c r="AK148" s="69">
        <v>143</v>
      </c>
      <c r="AL148" s="31">
        <f t="shared" si="103"/>
        <v>0</v>
      </c>
      <c r="AM148" s="31">
        <f t="shared" si="104"/>
        <v>0</v>
      </c>
      <c r="AN148" s="31">
        <f t="shared" si="105"/>
        <v>0</v>
      </c>
      <c r="AO148" s="31">
        <f t="shared" si="106"/>
        <v>0</v>
      </c>
      <c r="AP148" s="31">
        <f t="shared" si="107"/>
        <v>0</v>
      </c>
      <c r="AQ148" s="188">
        <f t="shared" si="93"/>
        <v>0</v>
      </c>
      <c r="AR148" s="188">
        <f t="shared" si="93"/>
        <v>0</v>
      </c>
      <c r="AS148" s="188">
        <f t="shared" si="93"/>
        <v>0</v>
      </c>
      <c r="AT148" s="188">
        <f t="shared" si="92"/>
        <v>0</v>
      </c>
      <c r="AU148" s="31"/>
      <c r="AV148" s="31"/>
      <c r="AW148" s="31"/>
      <c r="AX148" s="31"/>
      <c r="AY148" s="74"/>
    </row>
    <row r="149" spans="3:51" x14ac:dyDescent="0.3">
      <c r="C149" s="172" t="s">
        <v>24</v>
      </c>
      <c r="D149" s="4">
        <v>0.74</v>
      </c>
      <c r="E149" s="184" t="s">
        <v>194</v>
      </c>
      <c r="I149" s="53">
        <v>144</v>
      </c>
      <c r="J149" s="31">
        <f t="shared" si="110"/>
        <v>0</v>
      </c>
      <c r="K149" s="31">
        <f t="shared" si="111"/>
        <v>0</v>
      </c>
      <c r="L149" s="31">
        <f t="shared" si="112"/>
        <v>0</v>
      </c>
      <c r="M149" s="31">
        <f t="shared" si="113"/>
        <v>0</v>
      </c>
      <c r="N149" s="31">
        <f t="shared" si="94"/>
        <v>0</v>
      </c>
      <c r="O149" s="32">
        <f t="shared" si="95"/>
        <v>0</v>
      </c>
      <c r="P149" s="53">
        <v>144</v>
      </c>
      <c r="Q149" s="31">
        <f t="shared" si="108"/>
        <v>0</v>
      </c>
      <c r="R149" s="31">
        <f t="shared" si="114"/>
        <v>0</v>
      </c>
      <c r="S149" s="31">
        <f t="shared" si="115"/>
        <v>0</v>
      </c>
      <c r="T149" s="31">
        <f t="shared" si="96"/>
        <v>0</v>
      </c>
      <c r="U149" s="31">
        <f t="shared" si="109"/>
        <v>0</v>
      </c>
      <c r="V149" s="31">
        <f t="shared" si="97"/>
        <v>0</v>
      </c>
      <c r="W149" s="31">
        <v>0</v>
      </c>
      <c r="X149" s="31">
        <f t="shared" si="98"/>
        <v>0</v>
      </c>
      <c r="Y149" s="36">
        <f t="shared" si="99"/>
        <v>0</v>
      </c>
      <c r="AA149" s="69">
        <v>144</v>
      </c>
      <c r="AB149" s="31">
        <f t="shared" si="100"/>
        <v>0</v>
      </c>
      <c r="AC149" s="203">
        <f t="shared" si="91"/>
        <v>0</v>
      </c>
      <c r="AD149" s="99">
        <f t="shared" si="101"/>
        <v>0</v>
      </c>
      <c r="AE149" s="99">
        <f t="shared" si="102"/>
        <v>0</v>
      </c>
      <c r="AF149" s="188">
        <f t="shared" si="87"/>
        <v>0</v>
      </c>
      <c r="AG149" s="188">
        <f t="shared" si="88"/>
        <v>0</v>
      </c>
      <c r="AH149" s="188">
        <f t="shared" si="89"/>
        <v>0</v>
      </c>
      <c r="AI149" s="193">
        <f t="shared" si="90"/>
        <v>0</v>
      </c>
      <c r="AK149" s="69">
        <v>144</v>
      </c>
      <c r="AL149" s="31">
        <f t="shared" si="103"/>
        <v>0</v>
      </c>
      <c r="AM149" s="31">
        <f t="shared" si="104"/>
        <v>0</v>
      </c>
      <c r="AN149" s="31">
        <f t="shared" si="105"/>
        <v>0</v>
      </c>
      <c r="AO149" s="31">
        <f t="shared" si="106"/>
        <v>0</v>
      </c>
      <c r="AP149" s="31">
        <f t="shared" si="107"/>
        <v>0</v>
      </c>
      <c r="AQ149" s="188">
        <f t="shared" si="93"/>
        <v>0</v>
      </c>
      <c r="AR149" s="188">
        <f t="shared" si="93"/>
        <v>0</v>
      </c>
      <c r="AS149" s="188">
        <f t="shared" si="93"/>
        <v>0</v>
      </c>
      <c r="AT149" s="188">
        <f t="shared" si="92"/>
        <v>0</v>
      </c>
      <c r="AU149" s="31"/>
      <c r="AV149" s="31"/>
      <c r="AW149" s="31"/>
      <c r="AX149" s="31"/>
      <c r="AY149" s="74"/>
    </row>
    <row r="150" spans="3:51" x14ac:dyDescent="0.3">
      <c r="C150" s="172" t="s">
        <v>25</v>
      </c>
      <c r="D150" s="4">
        <v>0.4</v>
      </c>
      <c r="E150" s="184" t="s">
        <v>195</v>
      </c>
      <c r="I150" s="53">
        <v>145</v>
      </c>
      <c r="J150" s="31">
        <f t="shared" si="110"/>
        <v>0</v>
      </c>
      <c r="K150" s="31">
        <f t="shared" si="111"/>
        <v>0</v>
      </c>
      <c r="L150" s="31">
        <f t="shared" si="112"/>
        <v>0</v>
      </c>
      <c r="M150" s="31">
        <f t="shared" si="113"/>
        <v>0</v>
      </c>
      <c r="N150" s="31">
        <f t="shared" si="94"/>
        <v>0</v>
      </c>
      <c r="O150" s="32">
        <f t="shared" si="95"/>
        <v>0</v>
      </c>
      <c r="P150" s="53">
        <v>145</v>
      </c>
      <c r="Q150" s="31">
        <f t="shared" si="108"/>
        <v>0</v>
      </c>
      <c r="R150" s="31">
        <f t="shared" si="114"/>
        <v>0</v>
      </c>
      <c r="S150" s="31">
        <f t="shared" si="115"/>
        <v>0</v>
      </c>
      <c r="T150" s="31">
        <f t="shared" si="96"/>
        <v>0</v>
      </c>
      <c r="U150" s="31">
        <f t="shared" si="109"/>
        <v>0</v>
      </c>
      <c r="V150" s="31">
        <f t="shared" si="97"/>
        <v>0</v>
      </c>
      <c r="W150" s="31">
        <v>0</v>
      </c>
      <c r="X150" s="31">
        <f t="shared" si="98"/>
        <v>0</v>
      </c>
      <c r="Y150" s="36">
        <f t="shared" si="99"/>
        <v>0</v>
      </c>
      <c r="AA150" s="69">
        <v>145</v>
      </c>
      <c r="AB150" s="31">
        <f t="shared" si="100"/>
        <v>0</v>
      </c>
      <c r="AC150" s="203">
        <f t="shared" si="91"/>
        <v>0</v>
      </c>
      <c r="AD150" s="99">
        <f t="shared" si="101"/>
        <v>0</v>
      </c>
      <c r="AE150" s="99">
        <f t="shared" si="102"/>
        <v>0</v>
      </c>
      <c r="AF150" s="188">
        <f t="shared" si="87"/>
        <v>0</v>
      </c>
      <c r="AG150" s="188">
        <f t="shared" si="88"/>
        <v>0</v>
      </c>
      <c r="AH150" s="188">
        <f t="shared" si="89"/>
        <v>0</v>
      </c>
      <c r="AI150" s="193">
        <f t="shared" si="90"/>
        <v>0</v>
      </c>
      <c r="AK150" s="69">
        <v>145</v>
      </c>
      <c r="AL150" s="31">
        <f t="shared" si="103"/>
        <v>0</v>
      </c>
      <c r="AM150" s="31">
        <f t="shared" si="104"/>
        <v>0</v>
      </c>
      <c r="AN150" s="31">
        <f t="shared" si="105"/>
        <v>0</v>
      </c>
      <c r="AO150" s="31">
        <f t="shared" si="106"/>
        <v>0</v>
      </c>
      <c r="AP150" s="31">
        <f t="shared" si="107"/>
        <v>0</v>
      </c>
      <c r="AQ150" s="188">
        <f t="shared" si="93"/>
        <v>0</v>
      </c>
      <c r="AR150" s="188">
        <f t="shared" si="93"/>
        <v>0</v>
      </c>
      <c r="AS150" s="188">
        <f t="shared" si="93"/>
        <v>0</v>
      </c>
      <c r="AT150" s="188">
        <f t="shared" si="92"/>
        <v>0</v>
      </c>
      <c r="AU150" s="31"/>
      <c r="AV150" s="31"/>
      <c r="AW150" s="31"/>
      <c r="AX150" s="31"/>
      <c r="AY150" s="74"/>
    </row>
    <row r="151" spans="3:51" x14ac:dyDescent="0.3">
      <c r="C151" s="172" t="s">
        <v>26</v>
      </c>
      <c r="D151" s="4">
        <v>0.6</v>
      </c>
      <c r="E151" s="184" t="s">
        <v>194</v>
      </c>
      <c r="I151" s="53">
        <v>146</v>
      </c>
      <c r="J151" s="31">
        <f t="shared" si="110"/>
        <v>0</v>
      </c>
      <c r="K151" s="31">
        <f t="shared" si="111"/>
        <v>0</v>
      </c>
      <c r="L151" s="31">
        <f t="shared" si="112"/>
        <v>0</v>
      </c>
      <c r="M151" s="31">
        <f t="shared" si="113"/>
        <v>0</v>
      </c>
      <c r="N151" s="31">
        <f t="shared" si="94"/>
        <v>0</v>
      </c>
      <c r="O151" s="32">
        <f t="shared" si="95"/>
        <v>0</v>
      </c>
      <c r="P151" s="53">
        <v>146</v>
      </c>
      <c r="Q151" s="31">
        <f t="shared" si="108"/>
        <v>0</v>
      </c>
      <c r="R151" s="31">
        <f t="shared" si="114"/>
        <v>0</v>
      </c>
      <c r="S151" s="31">
        <f t="shared" si="115"/>
        <v>0</v>
      </c>
      <c r="T151" s="31">
        <f t="shared" si="96"/>
        <v>0</v>
      </c>
      <c r="U151" s="31">
        <f t="shared" si="109"/>
        <v>0</v>
      </c>
      <c r="V151" s="31">
        <f t="shared" si="97"/>
        <v>0</v>
      </c>
      <c r="W151" s="31">
        <v>0</v>
      </c>
      <c r="X151" s="31">
        <f t="shared" si="98"/>
        <v>0</v>
      </c>
      <c r="Y151" s="36">
        <f t="shared" si="99"/>
        <v>0</v>
      </c>
      <c r="AA151" s="69">
        <v>146</v>
      </c>
      <c r="AB151" s="31">
        <f t="shared" si="100"/>
        <v>0</v>
      </c>
      <c r="AC151" s="203">
        <f t="shared" si="91"/>
        <v>0</v>
      </c>
      <c r="AD151" s="99">
        <f t="shared" si="101"/>
        <v>0</v>
      </c>
      <c r="AE151" s="99">
        <f t="shared" si="102"/>
        <v>0</v>
      </c>
      <c r="AF151" s="188">
        <f t="shared" si="87"/>
        <v>0</v>
      </c>
      <c r="AG151" s="188">
        <f t="shared" si="88"/>
        <v>0</v>
      </c>
      <c r="AH151" s="188">
        <f t="shared" si="89"/>
        <v>0</v>
      </c>
      <c r="AI151" s="193">
        <f t="shared" si="90"/>
        <v>0</v>
      </c>
      <c r="AK151" s="69">
        <v>146</v>
      </c>
      <c r="AL151" s="31">
        <f t="shared" si="103"/>
        <v>0</v>
      </c>
      <c r="AM151" s="31">
        <f t="shared" si="104"/>
        <v>0</v>
      </c>
      <c r="AN151" s="31">
        <f t="shared" si="105"/>
        <v>0</v>
      </c>
      <c r="AO151" s="31">
        <f t="shared" si="106"/>
        <v>0</v>
      </c>
      <c r="AP151" s="31">
        <f t="shared" si="107"/>
        <v>0</v>
      </c>
      <c r="AQ151" s="188">
        <f t="shared" si="93"/>
        <v>0</v>
      </c>
      <c r="AR151" s="188">
        <f t="shared" si="93"/>
        <v>0</v>
      </c>
      <c r="AS151" s="188">
        <f t="shared" si="93"/>
        <v>0</v>
      </c>
      <c r="AT151" s="188">
        <f t="shared" si="92"/>
        <v>0</v>
      </c>
      <c r="AU151" s="31"/>
      <c r="AV151" s="31"/>
      <c r="AW151" s="31"/>
      <c r="AX151" s="31"/>
      <c r="AY151" s="74"/>
    </row>
    <row r="152" spans="3:51" x14ac:dyDescent="0.3">
      <c r="C152" s="172" t="s">
        <v>27</v>
      </c>
      <c r="D152" s="4">
        <v>0.43</v>
      </c>
      <c r="E152" s="184" t="s">
        <v>195</v>
      </c>
      <c r="I152" s="53">
        <v>147</v>
      </c>
      <c r="J152" s="31">
        <f t="shared" si="110"/>
        <v>0</v>
      </c>
      <c r="K152" s="31">
        <f t="shared" si="111"/>
        <v>0</v>
      </c>
      <c r="L152" s="31">
        <f t="shared" si="112"/>
        <v>0</v>
      </c>
      <c r="M152" s="31">
        <f t="shared" si="113"/>
        <v>0</v>
      </c>
      <c r="N152" s="31">
        <f t="shared" si="94"/>
        <v>0</v>
      </c>
      <c r="O152" s="32">
        <f t="shared" si="95"/>
        <v>0</v>
      </c>
      <c r="P152" s="53">
        <v>147</v>
      </c>
      <c r="Q152" s="31">
        <f t="shared" si="108"/>
        <v>0</v>
      </c>
      <c r="R152" s="31">
        <f t="shared" si="114"/>
        <v>0</v>
      </c>
      <c r="S152" s="31">
        <f t="shared" si="115"/>
        <v>0</v>
      </c>
      <c r="T152" s="31">
        <f t="shared" si="96"/>
        <v>0</v>
      </c>
      <c r="U152" s="31">
        <f t="shared" si="109"/>
        <v>0</v>
      </c>
      <c r="V152" s="31">
        <f t="shared" si="97"/>
        <v>0</v>
      </c>
      <c r="W152" s="31">
        <v>0</v>
      </c>
      <c r="X152" s="31">
        <f t="shared" si="98"/>
        <v>0</v>
      </c>
      <c r="Y152" s="36">
        <f t="shared" si="99"/>
        <v>0</v>
      </c>
      <c r="AA152" s="69">
        <v>147</v>
      </c>
      <c r="AB152" s="31">
        <f t="shared" si="100"/>
        <v>0</v>
      </c>
      <c r="AC152" s="203">
        <f t="shared" si="91"/>
        <v>0</v>
      </c>
      <c r="AD152" s="99">
        <f t="shared" si="101"/>
        <v>0</v>
      </c>
      <c r="AE152" s="99">
        <f t="shared" si="102"/>
        <v>0</v>
      </c>
      <c r="AF152" s="188">
        <f t="shared" si="87"/>
        <v>0</v>
      </c>
      <c r="AG152" s="188">
        <f t="shared" si="88"/>
        <v>0</v>
      </c>
      <c r="AH152" s="188">
        <f t="shared" si="89"/>
        <v>0</v>
      </c>
      <c r="AI152" s="193">
        <f t="shared" si="90"/>
        <v>0</v>
      </c>
      <c r="AK152" s="69">
        <v>147</v>
      </c>
      <c r="AL152" s="31">
        <f t="shared" si="103"/>
        <v>0</v>
      </c>
      <c r="AM152" s="31">
        <f t="shared" si="104"/>
        <v>0</v>
      </c>
      <c r="AN152" s="31">
        <f t="shared" si="105"/>
        <v>0</v>
      </c>
      <c r="AO152" s="31">
        <f t="shared" si="106"/>
        <v>0</v>
      </c>
      <c r="AP152" s="31">
        <f t="shared" si="107"/>
        <v>0</v>
      </c>
      <c r="AQ152" s="188">
        <f t="shared" si="93"/>
        <v>0</v>
      </c>
      <c r="AR152" s="188">
        <f t="shared" si="93"/>
        <v>0</v>
      </c>
      <c r="AS152" s="188">
        <f t="shared" si="93"/>
        <v>0</v>
      </c>
      <c r="AT152" s="188">
        <f t="shared" si="92"/>
        <v>0</v>
      </c>
      <c r="AU152" s="31"/>
      <c r="AV152" s="31"/>
      <c r="AW152" s="31"/>
      <c r="AX152" s="31"/>
      <c r="AY152" s="74"/>
    </row>
    <row r="153" spans="3:51" x14ac:dyDescent="0.3">
      <c r="C153" s="172" t="s">
        <v>28</v>
      </c>
      <c r="D153" s="4">
        <v>0.37</v>
      </c>
      <c r="E153" s="184" t="s">
        <v>195</v>
      </c>
      <c r="I153" s="53">
        <v>148</v>
      </c>
      <c r="J153" s="31">
        <f t="shared" si="110"/>
        <v>0</v>
      </c>
      <c r="K153" s="31">
        <f t="shared" si="111"/>
        <v>0</v>
      </c>
      <c r="L153" s="31">
        <f t="shared" si="112"/>
        <v>0</v>
      </c>
      <c r="M153" s="31">
        <f t="shared" si="113"/>
        <v>0</v>
      </c>
      <c r="N153" s="31">
        <f t="shared" si="94"/>
        <v>0</v>
      </c>
      <c r="O153" s="32">
        <f t="shared" si="95"/>
        <v>0</v>
      </c>
      <c r="P153" s="53">
        <v>148</v>
      </c>
      <c r="Q153" s="31">
        <f t="shared" si="108"/>
        <v>0</v>
      </c>
      <c r="R153" s="31">
        <f t="shared" si="114"/>
        <v>0</v>
      </c>
      <c r="S153" s="31">
        <f t="shared" si="115"/>
        <v>0</v>
      </c>
      <c r="T153" s="31">
        <f t="shared" si="96"/>
        <v>0</v>
      </c>
      <c r="U153" s="31">
        <f t="shared" si="109"/>
        <v>0</v>
      </c>
      <c r="V153" s="31">
        <f t="shared" si="97"/>
        <v>0</v>
      </c>
      <c r="W153" s="31">
        <v>0</v>
      </c>
      <c r="X153" s="31">
        <f t="shared" si="98"/>
        <v>0</v>
      </c>
      <c r="Y153" s="36">
        <f t="shared" si="99"/>
        <v>0</v>
      </c>
      <c r="AA153" s="69">
        <v>148</v>
      </c>
      <c r="AB153" s="31">
        <f t="shared" si="100"/>
        <v>0</v>
      </c>
      <c r="AC153" s="203">
        <f t="shared" si="91"/>
        <v>0</v>
      </c>
      <c r="AD153" s="99">
        <f t="shared" si="101"/>
        <v>0</v>
      </c>
      <c r="AE153" s="99">
        <f t="shared" si="102"/>
        <v>0</v>
      </c>
      <c r="AF153" s="188">
        <f t="shared" si="87"/>
        <v>0</v>
      </c>
      <c r="AG153" s="188">
        <f t="shared" si="88"/>
        <v>0</v>
      </c>
      <c r="AH153" s="188">
        <f t="shared" si="89"/>
        <v>0</v>
      </c>
      <c r="AI153" s="193">
        <f t="shared" si="90"/>
        <v>0</v>
      </c>
      <c r="AK153" s="69">
        <v>148</v>
      </c>
      <c r="AL153" s="31">
        <f t="shared" si="103"/>
        <v>0</v>
      </c>
      <c r="AM153" s="31">
        <f t="shared" si="104"/>
        <v>0</v>
      </c>
      <c r="AN153" s="31">
        <f t="shared" si="105"/>
        <v>0</v>
      </c>
      <c r="AO153" s="31">
        <f t="shared" si="106"/>
        <v>0</v>
      </c>
      <c r="AP153" s="31">
        <f t="shared" si="107"/>
        <v>0</v>
      </c>
      <c r="AQ153" s="188">
        <f t="shared" si="93"/>
        <v>0</v>
      </c>
      <c r="AR153" s="188">
        <f t="shared" si="93"/>
        <v>0</v>
      </c>
      <c r="AS153" s="188">
        <f t="shared" si="93"/>
        <v>0</v>
      </c>
      <c r="AT153" s="188">
        <f t="shared" si="92"/>
        <v>0</v>
      </c>
      <c r="AU153" s="31"/>
      <c r="AV153" s="31"/>
      <c r="AW153" s="31"/>
      <c r="AX153" s="31"/>
      <c r="AY153" s="74"/>
    </row>
    <row r="154" spans="3:51" x14ac:dyDescent="0.3">
      <c r="C154" s="172" t="s">
        <v>29</v>
      </c>
      <c r="D154" s="4">
        <v>0.36</v>
      </c>
      <c r="E154" s="184" t="s">
        <v>195</v>
      </c>
      <c r="I154" s="53">
        <v>149</v>
      </c>
      <c r="J154" s="31">
        <f t="shared" si="110"/>
        <v>0</v>
      </c>
      <c r="K154" s="31">
        <f t="shared" si="111"/>
        <v>0</v>
      </c>
      <c r="L154" s="31">
        <f t="shared" si="112"/>
        <v>0</v>
      </c>
      <c r="M154" s="31">
        <f t="shared" si="113"/>
        <v>0</v>
      </c>
      <c r="N154" s="31">
        <f t="shared" si="94"/>
        <v>0</v>
      </c>
      <c r="O154" s="32">
        <f t="shared" si="95"/>
        <v>0</v>
      </c>
      <c r="P154" s="53">
        <v>149</v>
      </c>
      <c r="Q154" s="31">
        <f t="shared" si="108"/>
        <v>0</v>
      </c>
      <c r="R154" s="31">
        <f t="shared" si="114"/>
        <v>0</v>
      </c>
      <c r="S154" s="31">
        <f t="shared" si="115"/>
        <v>0</v>
      </c>
      <c r="T154" s="31">
        <f t="shared" si="96"/>
        <v>0</v>
      </c>
      <c r="U154" s="31">
        <f t="shared" si="109"/>
        <v>0</v>
      </c>
      <c r="V154" s="31">
        <f t="shared" si="97"/>
        <v>0</v>
      </c>
      <c r="W154" s="31">
        <v>0</v>
      </c>
      <c r="X154" s="31">
        <f t="shared" si="98"/>
        <v>0</v>
      </c>
      <c r="Y154" s="36">
        <f t="shared" si="99"/>
        <v>0</v>
      </c>
      <c r="AA154" s="69">
        <v>149</v>
      </c>
      <c r="AB154" s="31">
        <f t="shared" si="100"/>
        <v>0</v>
      </c>
      <c r="AC154" s="203">
        <f t="shared" si="91"/>
        <v>0</v>
      </c>
      <c r="AD154" s="99">
        <f t="shared" si="101"/>
        <v>0</v>
      </c>
      <c r="AE154" s="99">
        <f t="shared" si="102"/>
        <v>0</v>
      </c>
      <c r="AF154" s="188">
        <f t="shared" si="87"/>
        <v>0</v>
      </c>
      <c r="AG154" s="188">
        <f t="shared" si="88"/>
        <v>0</v>
      </c>
      <c r="AH154" s="188">
        <f t="shared" si="89"/>
        <v>0</v>
      </c>
      <c r="AI154" s="193">
        <f t="shared" si="90"/>
        <v>0</v>
      </c>
      <c r="AK154" s="69">
        <v>149</v>
      </c>
      <c r="AL154" s="31">
        <f t="shared" si="103"/>
        <v>0</v>
      </c>
      <c r="AM154" s="31">
        <f t="shared" si="104"/>
        <v>0</v>
      </c>
      <c r="AN154" s="31">
        <f t="shared" si="105"/>
        <v>0</v>
      </c>
      <c r="AO154" s="31">
        <f t="shared" si="106"/>
        <v>0</v>
      </c>
      <c r="AP154" s="31">
        <f t="shared" si="107"/>
        <v>0</v>
      </c>
      <c r="AQ154" s="188">
        <f t="shared" si="93"/>
        <v>0</v>
      </c>
      <c r="AR154" s="188">
        <f t="shared" si="93"/>
        <v>0</v>
      </c>
      <c r="AS154" s="188">
        <f t="shared" si="93"/>
        <v>0</v>
      </c>
      <c r="AT154" s="188">
        <f t="shared" si="92"/>
        <v>0</v>
      </c>
      <c r="AU154" s="31"/>
      <c r="AV154" s="31"/>
      <c r="AW154" s="31"/>
      <c r="AX154" s="31"/>
      <c r="AY154" s="74"/>
    </row>
    <row r="155" spans="3:51" x14ac:dyDescent="0.3">
      <c r="C155" s="172" t="s">
        <v>30</v>
      </c>
      <c r="D155" s="4">
        <v>0.51</v>
      </c>
      <c r="E155" s="184" t="s">
        <v>194</v>
      </c>
      <c r="I155" s="53">
        <v>150</v>
      </c>
      <c r="J155" s="31">
        <f t="shared" si="110"/>
        <v>0</v>
      </c>
      <c r="K155" s="31">
        <f t="shared" si="111"/>
        <v>0</v>
      </c>
      <c r="L155" s="31">
        <f t="shared" si="112"/>
        <v>0</v>
      </c>
      <c r="M155" s="31">
        <f t="shared" si="113"/>
        <v>0</v>
      </c>
      <c r="N155" s="31">
        <f t="shared" si="94"/>
        <v>0</v>
      </c>
      <c r="O155" s="32">
        <f t="shared" si="95"/>
        <v>0</v>
      </c>
      <c r="P155" s="53">
        <v>150</v>
      </c>
      <c r="Q155" s="31">
        <f t="shared" si="108"/>
        <v>0</v>
      </c>
      <c r="R155" s="31">
        <f t="shared" si="114"/>
        <v>0</v>
      </c>
      <c r="S155" s="31">
        <f t="shared" si="115"/>
        <v>0</v>
      </c>
      <c r="T155" s="31">
        <f t="shared" si="96"/>
        <v>0</v>
      </c>
      <c r="U155" s="31">
        <f t="shared" si="109"/>
        <v>0</v>
      </c>
      <c r="V155" s="31">
        <f t="shared" si="97"/>
        <v>0</v>
      </c>
      <c r="W155" s="31">
        <v>0</v>
      </c>
      <c r="X155" s="31">
        <f t="shared" si="98"/>
        <v>0</v>
      </c>
      <c r="Y155" s="36">
        <f t="shared" si="99"/>
        <v>0</v>
      </c>
      <c r="AA155" s="69">
        <v>150</v>
      </c>
      <c r="AB155" s="31">
        <f t="shared" si="100"/>
        <v>0</v>
      </c>
      <c r="AC155" s="203">
        <f t="shared" si="91"/>
        <v>0</v>
      </c>
      <c r="AD155" s="99">
        <f t="shared" si="101"/>
        <v>0</v>
      </c>
      <c r="AE155" s="99">
        <f t="shared" si="102"/>
        <v>0</v>
      </c>
      <c r="AF155" s="188">
        <f t="shared" ref="AF155:AF205" si="116">IF(OR(AA155&lt;=$F$18,AA155&lt;=30),EXP(-LN(2)/$D$104)*AF154+((1-EXP(-LN(2)/$D$104))/(LN(2)/$D$104))*$AB155*AC155*0.475*$F$19*44/12,)</f>
        <v>0</v>
      </c>
      <c r="AG155" s="188">
        <f t="shared" ref="AG155:AG205" si="117">IF(OR(AA155&lt;=$F$18,AA155&lt;=30),EXP(-LN(2)/$D$106)*AG154+((1-EXP(-LN(2)/$D$106))/(LN(2)/$D$106))*$AB155*AD155*0.475*$F$19*44/12,)</f>
        <v>0</v>
      </c>
      <c r="AH155" s="188">
        <f t="shared" ref="AH155:AH205" si="118">IF(OR(AA155&lt;=$F$18,AA155&lt;=30),EXP(-LN(2)/$D$105)*AH154+((1-EXP(-LN(2)/$D$105))/(LN(2)/$D$105))*$AB155*AE155*0.475*$F$19*44/12,)</f>
        <v>0</v>
      </c>
      <c r="AI155" s="193">
        <f t="shared" ref="AI155:AI205" si="119">IF(OR(AA155&lt;=$F$18,AA155&lt;=30),SUM(AF155:AH155),)</f>
        <v>0</v>
      </c>
      <c r="AK155" s="69">
        <v>150</v>
      </c>
      <c r="AL155" s="31">
        <f t="shared" si="103"/>
        <v>0</v>
      </c>
      <c r="AM155" s="31">
        <f t="shared" si="104"/>
        <v>0</v>
      </c>
      <c r="AN155" s="31">
        <f t="shared" si="105"/>
        <v>0</v>
      </c>
      <c r="AO155" s="31">
        <f t="shared" si="106"/>
        <v>0</v>
      </c>
      <c r="AP155" s="31">
        <f t="shared" si="107"/>
        <v>0</v>
      </c>
      <c r="AQ155" s="188">
        <f t="shared" si="93"/>
        <v>0</v>
      </c>
      <c r="AR155" s="188">
        <f t="shared" si="93"/>
        <v>0</v>
      </c>
      <c r="AS155" s="188">
        <f t="shared" si="93"/>
        <v>0</v>
      </c>
      <c r="AT155" s="188">
        <f t="shared" si="92"/>
        <v>0</v>
      </c>
      <c r="AU155" s="31"/>
      <c r="AV155" s="31"/>
      <c r="AW155" s="31"/>
      <c r="AX155" s="31"/>
      <c r="AY155" s="74"/>
    </row>
    <row r="156" spans="3:51" x14ac:dyDescent="0.3">
      <c r="C156" s="172" t="s">
        <v>31</v>
      </c>
      <c r="D156" s="4">
        <v>0.56000000000000005</v>
      </c>
      <c r="E156" s="184" t="s">
        <v>194</v>
      </c>
      <c r="I156" s="53">
        <v>151</v>
      </c>
      <c r="J156" s="31">
        <f t="shared" si="110"/>
        <v>0</v>
      </c>
      <c r="K156" s="31">
        <f t="shared" si="111"/>
        <v>0</v>
      </c>
      <c r="L156" s="31">
        <f t="shared" si="112"/>
        <v>0</v>
      </c>
      <c r="M156" s="31">
        <f t="shared" si="113"/>
        <v>0</v>
      </c>
      <c r="N156" s="31">
        <f t="shared" si="94"/>
        <v>0</v>
      </c>
      <c r="O156" s="32">
        <f t="shared" si="95"/>
        <v>0</v>
      </c>
      <c r="P156" s="53">
        <v>151</v>
      </c>
      <c r="Q156" s="31">
        <f t="shared" si="108"/>
        <v>0</v>
      </c>
      <c r="R156" s="31">
        <f t="shared" si="114"/>
        <v>0</v>
      </c>
      <c r="S156" s="31">
        <f t="shared" si="115"/>
        <v>0</v>
      </c>
      <c r="T156" s="31">
        <f t="shared" si="96"/>
        <v>0</v>
      </c>
      <c r="U156" s="31">
        <f t="shared" si="109"/>
        <v>0</v>
      </c>
      <c r="V156" s="31">
        <f t="shared" si="97"/>
        <v>0</v>
      </c>
      <c r="W156" s="31">
        <v>0</v>
      </c>
      <c r="X156" s="31">
        <f t="shared" si="98"/>
        <v>0</v>
      </c>
      <c r="Y156" s="36">
        <f t="shared" si="99"/>
        <v>0</v>
      </c>
      <c r="AA156" s="69">
        <v>151</v>
      </c>
      <c r="AB156" s="31">
        <f t="shared" si="100"/>
        <v>0</v>
      </c>
      <c r="AC156" s="203">
        <f t="shared" si="91"/>
        <v>0</v>
      </c>
      <c r="AD156" s="99">
        <f t="shared" si="101"/>
        <v>0</v>
      </c>
      <c r="AE156" s="99">
        <f t="shared" si="102"/>
        <v>0</v>
      </c>
      <c r="AF156" s="188">
        <f t="shared" si="116"/>
        <v>0</v>
      </c>
      <c r="AG156" s="188">
        <f t="shared" si="117"/>
        <v>0</v>
      </c>
      <c r="AH156" s="188">
        <f t="shared" si="118"/>
        <v>0</v>
      </c>
      <c r="AI156" s="193">
        <f t="shared" si="119"/>
        <v>0</v>
      </c>
      <c r="AK156" s="69">
        <v>151</v>
      </c>
      <c r="AL156" s="31">
        <f t="shared" si="103"/>
        <v>0</v>
      </c>
      <c r="AM156" s="31">
        <f t="shared" si="104"/>
        <v>0</v>
      </c>
      <c r="AN156" s="31">
        <f t="shared" si="105"/>
        <v>0</v>
      </c>
      <c r="AO156" s="31">
        <f t="shared" si="106"/>
        <v>0</v>
      </c>
      <c r="AP156" s="31">
        <f t="shared" si="107"/>
        <v>0</v>
      </c>
      <c r="AQ156" s="188">
        <f t="shared" si="93"/>
        <v>0</v>
      </c>
      <c r="AR156" s="188">
        <f t="shared" si="93"/>
        <v>0</v>
      </c>
      <c r="AS156" s="188">
        <f t="shared" si="93"/>
        <v>0</v>
      </c>
      <c r="AT156" s="188">
        <f t="shared" si="92"/>
        <v>0</v>
      </c>
      <c r="AU156" s="31"/>
      <c r="AV156" s="31"/>
      <c r="AW156" s="31"/>
      <c r="AX156" s="31"/>
      <c r="AY156" s="74"/>
    </row>
    <row r="157" spans="3:51" x14ac:dyDescent="0.3">
      <c r="C157" s="172" t="s">
        <v>32</v>
      </c>
      <c r="D157" s="4">
        <v>0.56000000000000005</v>
      </c>
      <c r="E157" s="184" t="s">
        <v>194</v>
      </c>
      <c r="I157" s="53">
        <v>152</v>
      </c>
      <c r="J157" s="31">
        <f t="shared" si="110"/>
        <v>0</v>
      </c>
      <c r="K157" s="31">
        <f t="shared" si="111"/>
        <v>0</v>
      </c>
      <c r="L157" s="31">
        <f t="shared" si="112"/>
        <v>0</v>
      </c>
      <c r="M157" s="31">
        <f t="shared" si="113"/>
        <v>0</v>
      </c>
      <c r="N157" s="31">
        <f t="shared" si="94"/>
        <v>0</v>
      </c>
      <c r="O157" s="32">
        <f t="shared" si="95"/>
        <v>0</v>
      </c>
      <c r="P157" s="53">
        <v>152</v>
      </c>
      <c r="Q157" s="31">
        <f t="shared" si="108"/>
        <v>0</v>
      </c>
      <c r="R157" s="31">
        <f t="shared" si="114"/>
        <v>0</v>
      </c>
      <c r="S157" s="31">
        <f t="shared" si="115"/>
        <v>0</v>
      </c>
      <c r="T157" s="31">
        <f t="shared" si="96"/>
        <v>0</v>
      </c>
      <c r="U157" s="31">
        <f t="shared" si="109"/>
        <v>0</v>
      </c>
      <c r="V157" s="31">
        <f t="shared" si="97"/>
        <v>0</v>
      </c>
      <c r="W157" s="31">
        <v>0</v>
      </c>
      <c r="X157" s="31">
        <f t="shared" si="98"/>
        <v>0</v>
      </c>
      <c r="Y157" s="36">
        <f t="shared" si="99"/>
        <v>0</v>
      </c>
      <c r="AA157" s="69">
        <v>152</v>
      </c>
      <c r="AB157" s="31">
        <f t="shared" si="100"/>
        <v>0</v>
      </c>
      <c r="AC157" s="203">
        <f t="shared" si="91"/>
        <v>0</v>
      </c>
      <c r="AD157" s="99">
        <f t="shared" si="101"/>
        <v>0</v>
      </c>
      <c r="AE157" s="99">
        <f t="shared" si="102"/>
        <v>0</v>
      </c>
      <c r="AF157" s="188">
        <f t="shared" si="116"/>
        <v>0</v>
      </c>
      <c r="AG157" s="188">
        <f t="shared" si="117"/>
        <v>0</v>
      </c>
      <c r="AH157" s="188">
        <f t="shared" si="118"/>
        <v>0</v>
      </c>
      <c r="AI157" s="193">
        <f t="shared" si="119"/>
        <v>0</v>
      </c>
      <c r="AK157" s="69">
        <v>152</v>
      </c>
      <c r="AL157" s="31">
        <f t="shared" si="103"/>
        <v>0</v>
      </c>
      <c r="AM157" s="31">
        <f t="shared" si="104"/>
        <v>0</v>
      </c>
      <c r="AN157" s="31">
        <f t="shared" si="105"/>
        <v>0</v>
      </c>
      <c r="AO157" s="31">
        <f t="shared" si="106"/>
        <v>0</v>
      </c>
      <c r="AP157" s="31">
        <f t="shared" si="107"/>
        <v>0</v>
      </c>
      <c r="AQ157" s="188">
        <f t="shared" si="93"/>
        <v>0</v>
      </c>
      <c r="AR157" s="188">
        <f t="shared" si="93"/>
        <v>0</v>
      </c>
      <c r="AS157" s="188">
        <f t="shared" si="93"/>
        <v>0</v>
      </c>
      <c r="AT157" s="188">
        <f t="shared" si="92"/>
        <v>0</v>
      </c>
      <c r="AU157" s="31"/>
      <c r="AV157" s="31"/>
      <c r="AW157" s="31"/>
      <c r="AX157" s="31"/>
      <c r="AY157" s="74"/>
    </row>
    <row r="158" spans="3:51" x14ac:dyDescent="0.3">
      <c r="C158" s="172" t="s">
        <v>33</v>
      </c>
      <c r="D158" s="4">
        <v>0.48</v>
      </c>
      <c r="E158" s="184" t="s">
        <v>194</v>
      </c>
      <c r="I158" s="53">
        <v>153</v>
      </c>
      <c r="J158" s="31">
        <f t="shared" si="110"/>
        <v>0</v>
      </c>
      <c r="K158" s="31">
        <f t="shared" si="111"/>
        <v>0</v>
      </c>
      <c r="L158" s="31">
        <f t="shared" si="112"/>
        <v>0</v>
      </c>
      <c r="M158" s="31">
        <f t="shared" si="113"/>
        <v>0</v>
      </c>
      <c r="N158" s="31">
        <f t="shared" si="94"/>
        <v>0</v>
      </c>
      <c r="O158" s="32">
        <f t="shared" si="95"/>
        <v>0</v>
      </c>
      <c r="P158" s="53">
        <v>153</v>
      </c>
      <c r="Q158" s="31">
        <f t="shared" si="108"/>
        <v>0</v>
      </c>
      <c r="R158" s="31">
        <f t="shared" si="114"/>
        <v>0</v>
      </c>
      <c r="S158" s="31">
        <f t="shared" si="115"/>
        <v>0</v>
      </c>
      <c r="T158" s="31">
        <f t="shared" si="96"/>
        <v>0</v>
      </c>
      <c r="U158" s="31">
        <f t="shared" si="109"/>
        <v>0</v>
      </c>
      <c r="V158" s="31">
        <f t="shared" si="97"/>
        <v>0</v>
      </c>
      <c r="W158" s="31">
        <v>0</v>
      </c>
      <c r="X158" s="31">
        <f t="shared" si="98"/>
        <v>0</v>
      </c>
      <c r="Y158" s="36">
        <f t="shared" si="99"/>
        <v>0</v>
      </c>
      <c r="AA158" s="69">
        <v>153</v>
      </c>
      <c r="AB158" s="31">
        <f t="shared" si="100"/>
        <v>0</v>
      </c>
      <c r="AC158" s="203">
        <f t="shared" si="91"/>
        <v>0</v>
      </c>
      <c r="AD158" s="99">
        <f t="shared" si="101"/>
        <v>0</v>
      </c>
      <c r="AE158" s="99">
        <f t="shared" si="102"/>
        <v>0</v>
      </c>
      <c r="AF158" s="188">
        <f t="shared" si="116"/>
        <v>0</v>
      </c>
      <c r="AG158" s="188">
        <f t="shared" si="117"/>
        <v>0</v>
      </c>
      <c r="AH158" s="188">
        <f t="shared" si="118"/>
        <v>0</v>
      </c>
      <c r="AI158" s="193">
        <f t="shared" si="119"/>
        <v>0</v>
      </c>
      <c r="AK158" s="69">
        <v>153</v>
      </c>
      <c r="AL158" s="31">
        <f t="shared" si="103"/>
        <v>0</v>
      </c>
      <c r="AM158" s="31">
        <f t="shared" si="104"/>
        <v>0</v>
      </c>
      <c r="AN158" s="31">
        <f t="shared" si="105"/>
        <v>0</v>
      </c>
      <c r="AO158" s="31">
        <f t="shared" si="106"/>
        <v>0</v>
      </c>
      <c r="AP158" s="31">
        <f t="shared" si="107"/>
        <v>0</v>
      </c>
      <c r="AQ158" s="188">
        <f t="shared" si="93"/>
        <v>0</v>
      </c>
      <c r="AR158" s="188">
        <f t="shared" si="93"/>
        <v>0</v>
      </c>
      <c r="AS158" s="188">
        <f t="shared" si="93"/>
        <v>0</v>
      </c>
      <c r="AT158" s="188">
        <f t="shared" si="92"/>
        <v>0</v>
      </c>
      <c r="AU158" s="31"/>
      <c r="AV158" s="31"/>
      <c r="AW158" s="31"/>
      <c r="AX158" s="31"/>
      <c r="AY158" s="74"/>
    </row>
    <row r="159" spans="3:51" x14ac:dyDescent="0.3">
      <c r="C159" s="172" t="s">
        <v>34</v>
      </c>
      <c r="D159" s="4">
        <v>0.55000000000000004</v>
      </c>
      <c r="E159" s="184" t="s">
        <v>194</v>
      </c>
      <c r="I159" s="53">
        <v>154</v>
      </c>
      <c r="J159" s="31">
        <f t="shared" si="110"/>
        <v>0</v>
      </c>
      <c r="K159" s="31">
        <f t="shared" si="111"/>
        <v>0</v>
      </c>
      <c r="L159" s="31">
        <f t="shared" si="112"/>
        <v>0</v>
      </c>
      <c r="M159" s="31">
        <f t="shared" si="113"/>
        <v>0</v>
      </c>
      <c r="N159" s="31">
        <f t="shared" si="94"/>
        <v>0</v>
      </c>
      <c r="O159" s="32">
        <f t="shared" si="95"/>
        <v>0</v>
      </c>
      <c r="P159" s="53">
        <v>154</v>
      </c>
      <c r="Q159" s="31">
        <f t="shared" si="108"/>
        <v>0</v>
      </c>
      <c r="R159" s="31">
        <f t="shared" si="114"/>
        <v>0</v>
      </c>
      <c r="S159" s="31">
        <f t="shared" si="115"/>
        <v>0</v>
      </c>
      <c r="T159" s="31">
        <f t="shared" si="96"/>
        <v>0</v>
      </c>
      <c r="U159" s="31">
        <f t="shared" si="109"/>
        <v>0</v>
      </c>
      <c r="V159" s="31">
        <f t="shared" si="97"/>
        <v>0</v>
      </c>
      <c r="W159" s="31">
        <v>0</v>
      </c>
      <c r="X159" s="31">
        <f t="shared" si="98"/>
        <v>0</v>
      </c>
      <c r="Y159" s="36">
        <f t="shared" si="99"/>
        <v>0</v>
      </c>
      <c r="AA159" s="69">
        <v>154</v>
      </c>
      <c r="AB159" s="31">
        <f t="shared" si="100"/>
        <v>0</v>
      </c>
      <c r="AC159" s="203">
        <f t="shared" ref="AC159:AC205" si="120">IF(AA159&lt;=$F$18,IFERROR(VLOOKUP($AA159,$B$82:$G$94,3,FALSE),0),)*50%</f>
        <v>0</v>
      </c>
      <c r="AD159" s="99">
        <f t="shared" si="101"/>
        <v>0</v>
      </c>
      <c r="AE159" s="99">
        <f t="shared" si="102"/>
        <v>0</v>
      </c>
      <c r="AF159" s="188">
        <f t="shared" si="116"/>
        <v>0</v>
      </c>
      <c r="AG159" s="188">
        <f t="shared" si="117"/>
        <v>0</v>
      </c>
      <c r="AH159" s="188">
        <f t="shared" si="118"/>
        <v>0</v>
      </c>
      <c r="AI159" s="193">
        <f t="shared" si="119"/>
        <v>0</v>
      </c>
      <c r="AK159" s="69">
        <v>154</v>
      </c>
      <c r="AL159" s="31">
        <f t="shared" si="103"/>
        <v>0</v>
      </c>
      <c r="AM159" s="31">
        <f t="shared" si="104"/>
        <v>0</v>
      </c>
      <c r="AN159" s="31">
        <f t="shared" si="105"/>
        <v>0</v>
      </c>
      <c r="AO159" s="31">
        <f t="shared" si="106"/>
        <v>0</v>
      </c>
      <c r="AP159" s="31">
        <f t="shared" si="107"/>
        <v>0</v>
      </c>
      <c r="AQ159" s="188">
        <f t="shared" si="93"/>
        <v>0</v>
      </c>
      <c r="AR159" s="188">
        <f t="shared" si="93"/>
        <v>0</v>
      </c>
      <c r="AS159" s="188">
        <f t="shared" si="93"/>
        <v>0</v>
      </c>
      <c r="AT159" s="188">
        <f t="shared" si="92"/>
        <v>0</v>
      </c>
      <c r="AU159" s="31"/>
      <c r="AV159" s="31"/>
      <c r="AW159" s="31"/>
      <c r="AX159" s="31"/>
      <c r="AY159" s="74"/>
    </row>
    <row r="160" spans="3:51" x14ac:dyDescent="0.3">
      <c r="C160" s="172" t="s">
        <v>35</v>
      </c>
      <c r="D160" s="4">
        <v>0.56000000000000005</v>
      </c>
      <c r="E160" s="184" t="s">
        <v>194</v>
      </c>
      <c r="I160" s="53">
        <v>155</v>
      </c>
      <c r="J160" s="31">
        <f t="shared" si="110"/>
        <v>0</v>
      </c>
      <c r="K160" s="31">
        <f t="shared" si="111"/>
        <v>0</v>
      </c>
      <c r="L160" s="31">
        <f t="shared" si="112"/>
        <v>0</v>
      </c>
      <c r="M160" s="31">
        <f t="shared" si="113"/>
        <v>0</v>
      </c>
      <c r="N160" s="31">
        <f t="shared" si="94"/>
        <v>0</v>
      </c>
      <c r="O160" s="32">
        <f t="shared" si="95"/>
        <v>0</v>
      </c>
      <c r="P160" s="53">
        <v>155</v>
      </c>
      <c r="Q160" s="31">
        <f t="shared" si="108"/>
        <v>0</v>
      </c>
      <c r="R160" s="31">
        <f t="shared" si="114"/>
        <v>0</v>
      </c>
      <c r="S160" s="31">
        <f t="shared" si="115"/>
        <v>0</v>
      </c>
      <c r="T160" s="31">
        <f t="shared" si="96"/>
        <v>0</v>
      </c>
      <c r="U160" s="31">
        <f t="shared" si="109"/>
        <v>0</v>
      </c>
      <c r="V160" s="31">
        <f t="shared" si="97"/>
        <v>0</v>
      </c>
      <c r="W160" s="31">
        <v>0</v>
      </c>
      <c r="X160" s="31">
        <f t="shared" si="98"/>
        <v>0</v>
      </c>
      <c r="Y160" s="36">
        <f t="shared" si="99"/>
        <v>0</v>
      </c>
      <c r="AA160" s="69">
        <v>155</v>
      </c>
      <c r="AB160" s="31">
        <f t="shared" si="100"/>
        <v>0</v>
      </c>
      <c r="AC160" s="203">
        <f t="shared" si="120"/>
        <v>0</v>
      </c>
      <c r="AD160" s="99">
        <f t="shared" si="101"/>
        <v>0</v>
      </c>
      <c r="AE160" s="99">
        <f t="shared" si="102"/>
        <v>0</v>
      </c>
      <c r="AF160" s="188">
        <f t="shared" si="116"/>
        <v>0</v>
      </c>
      <c r="AG160" s="188">
        <f t="shared" si="117"/>
        <v>0</v>
      </c>
      <c r="AH160" s="188">
        <f t="shared" si="118"/>
        <v>0</v>
      </c>
      <c r="AI160" s="193">
        <f t="shared" si="119"/>
        <v>0</v>
      </c>
      <c r="AK160" s="69">
        <v>155</v>
      </c>
      <c r="AL160" s="31">
        <f t="shared" si="103"/>
        <v>0</v>
      </c>
      <c r="AM160" s="31">
        <f t="shared" si="104"/>
        <v>0</v>
      </c>
      <c r="AN160" s="31">
        <f t="shared" si="105"/>
        <v>0</v>
      </c>
      <c r="AO160" s="31">
        <f t="shared" si="106"/>
        <v>0</v>
      </c>
      <c r="AP160" s="31">
        <f t="shared" si="107"/>
        <v>0</v>
      </c>
      <c r="AQ160" s="188">
        <f t="shared" si="93"/>
        <v>0</v>
      </c>
      <c r="AR160" s="188">
        <f t="shared" si="93"/>
        <v>0</v>
      </c>
      <c r="AS160" s="188">
        <f t="shared" si="93"/>
        <v>0</v>
      </c>
      <c r="AT160" s="188">
        <f t="shared" si="92"/>
        <v>0</v>
      </c>
      <c r="AU160" s="31"/>
      <c r="AV160" s="31"/>
      <c r="AW160" s="31"/>
      <c r="AX160" s="31"/>
      <c r="AY160" s="74"/>
    </row>
    <row r="161" spans="3:51" x14ac:dyDescent="0.3">
      <c r="C161" s="172" t="s">
        <v>36</v>
      </c>
      <c r="D161" s="4">
        <v>0.57999999999999996</v>
      </c>
      <c r="E161" s="184" t="s">
        <v>194</v>
      </c>
      <c r="I161" s="53">
        <v>156</v>
      </c>
      <c r="J161" s="31">
        <f t="shared" si="110"/>
        <v>0</v>
      </c>
      <c r="K161" s="31">
        <f t="shared" si="111"/>
        <v>0</v>
      </c>
      <c r="L161" s="31">
        <f t="shared" si="112"/>
        <v>0</v>
      </c>
      <c r="M161" s="31">
        <f t="shared" si="113"/>
        <v>0</v>
      </c>
      <c r="N161" s="31">
        <f t="shared" si="94"/>
        <v>0</v>
      </c>
      <c r="O161" s="32">
        <f t="shared" si="95"/>
        <v>0</v>
      </c>
      <c r="P161" s="53">
        <v>156</v>
      </c>
      <c r="Q161" s="31">
        <f t="shared" si="108"/>
        <v>0</v>
      </c>
      <c r="R161" s="31">
        <f t="shared" si="114"/>
        <v>0</v>
      </c>
      <c r="S161" s="31">
        <f t="shared" si="115"/>
        <v>0</v>
      </c>
      <c r="T161" s="31">
        <f t="shared" si="96"/>
        <v>0</v>
      </c>
      <c r="U161" s="31">
        <f t="shared" si="109"/>
        <v>0</v>
      </c>
      <c r="V161" s="31">
        <f t="shared" si="97"/>
        <v>0</v>
      </c>
      <c r="W161" s="31">
        <v>0</v>
      </c>
      <c r="X161" s="31">
        <f t="shared" si="98"/>
        <v>0</v>
      </c>
      <c r="Y161" s="36">
        <f t="shared" si="99"/>
        <v>0</v>
      </c>
      <c r="AA161" s="69">
        <v>156</v>
      </c>
      <c r="AB161" s="31">
        <f t="shared" si="100"/>
        <v>0</v>
      </c>
      <c r="AC161" s="203">
        <f t="shared" si="120"/>
        <v>0</v>
      </c>
      <c r="AD161" s="99">
        <f t="shared" si="101"/>
        <v>0</v>
      </c>
      <c r="AE161" s="99">
        <f t="shared" si="102"/>
        <v>0</v>
      </c>
      <c r="AF161" s="188">
        <f t="shared" si="116"/>
        <v>0</v>
      </c>
      <c r="AG161" s="188">
        <f t="shared" si="117"/>
        <v>0</v>
      </c>
      <c r="AH161" s="188">
        <f t="shared" si="118"/>
        <v>0</v>
      </c>
      <c r="AI161" s="193">
        <f t="shared" si="119"/>
        <v>0</v>
      </c>
      <c r="AK161" s="69">
        <v>156</v>
      </c>
      <c r="AL161" s="31">
        <f t="shared" si="103"/>
        <v>0</v>
      </c>
      <c r="AM161" s="31">
        <f t="shared" si="104"/>
        <v>0</v>
      </c>
      <c r="AN161" s="31">
        <f t="shared" si="105"/>
        <v>0</v>
      </c>
      <c r="AO161" s="31">
        <f t="shared" si="106"/>
        <v>0</v>
      </c>
      <c r="AP161" s="31">
        <f t="shared" si="107"/>
        <v>0</v>
      </c>
      <c r="AQ161" s="188">
        <f t="shared" si="93"/>
        <v>0</v>
      </c>
      <c r="AR161" s="188">
        <f t="shared" si="93"/>
        <v>0</v>
      </c>
      <c r="AS161" s="188">
        <f t="shared" si="93"/>
        <v>0</v>
      </c>
      <c r="AT161" s="188">
        <f t="shared" si="92"/>
        <v>0</v>
      </c>
      <c r="AU161" s="31"/>
      <c r="AV161" s="31"/>
      <c r="AW161" s="31"/>
      <c r="AX161" s="31"/>
      <c r="AY161" s="74"/>
    </row>
    <row r="162" spans="3:51" x14ac:dyDescent="0.3">
      <c r="C162" s="172" t="s">
        <v>37</v>
      </c>
      <c r="D162" s="4">
        <v>0.57999999999999996</v>
      </c>
      <c r="E162" s="184" t="s">
        <v>195</v>
      </c>
      <c r="I162" s="53">
        <v>157</v>
      </c>
      <c r="J162" s="31">
        <f t="shared" si="110"/>
        <v>0</v>
      </c>
      <c r="K162" s="31">
        <f t="shared" si="111"/>
        <v>0</v>
      </c>
      <c r="L162" s="31">
        <f t="shared" si="112"/>
        <v>0</v>
      </c>
      <c r="M162" s="31">
        <f t="shared" si="113"/>
        <v>0</v>
      </c>
      <c r="N162" s="31">
        <f t="shared" si="94"/>
        <v>0</v>
      </c>
      <c r="O162" s="32">
        <f t="shared" si="95"/>
        <v>0</v>
      </c>
      <c r="P162" s="53">
        <v>157</v>
      </c>
      <c r="Q162" s="31">
        <f t="shared" si="108"/>
        <v>0</v>
      </c>
      <c r="R162" s="31">
        <f t="shared" si="114"/>
        <v>0</v>
      </c>
      <c r="S162" s="31">
        <f t="shared" si="115"/>
        <v>0</v>
      </c>
      <c r="T162" s="31">
        <f t="shared" si="96"/>
        <v>0</v>
      </c>
      <c r="U162" s="31">
        <f t="shared" si="109"/>
        <v>0</v>
      </c>
      <c r="V162" s="31">
        <f t="shared" si="97"/>
        <v>0</v>
      </c>
      <c r="W162" s="31">
        <v>0</v>
      </c>
      <c r="X162" s="31">
        <f t="shared" si="98"/>
        <v>0</v>
      </c>
      <c r="Y162" s="36">
        <f t="shared" si="99"/>
        <v>0</v>
      </c>
      <c r="AA162" s="69">
        <v>157</v>
      </c>
      <c r="AB162" s="31">
        <f t="shared" si="100"/>
        <v>0</v>
      </c>
      <c r="AC162" s="203">
        <f t="shared" si="120"/>
        <v>0</v>
      </c>
      <c r="AD162" s="99">
        <f t="shared" si="101"/>
        <v>0</v>
      </c>
      <c r="AE162" s="99">
        <f t="shared" si="102"/>
        <v>0</v>
      </c>
      <c r="AF162" s="188">
        <f t="shared" si="116"/>
        <v>0</v>
      </c>
      <c r="AG162" s="188">
        <f t="shared" si="117"/>
        <v>0</v>
      </c>
      <c r="AH162" s="188">
        <f t="shared" si="118"/>
        <v>0</v>
      </c>
      <c r="AI162" s="193">
        <f t="shared" si="119"/>
        <v>0</v>
      </c>
      <c r="AK162" s="69">
        <v>157</v>
      </c>
      <c r="AL162" s="31">
        <f t="shared" si="103"/>
        <v>0</v>
      </c>
      <c r="AM162" s="31">
        <f t="shared" si="104"/>
        <v>0</v>
      </c>
      <c r="AN162" s="31">
        <f t="shared" si="105"/>
        <v>0</v>
      </c>
      <c r="AO162" s="31">
        <f t="shared" si="106"/>
        <v>0</v>
      </c>
      <c r="AP162" s="31">
        <f t="shared" si="107"/>
        <v>0</v>
      </c>
      <c r="AQ162" s="188">
        <f t="shared" si="93"/>
        <v>0</v>
      </c>
      <c r="AR162" s="188">
        <f t="shared" si="93"/>
        <v>0</v>
      </c>
      <c r="AS162" s="188">
        <f t="shared" si="93"/>
        <v>0</v>
      </c>
      <c r="AT162" s="188">
        <f t="shared" si="92"/>
        <v>0</v>
      </c>
      <c r="AU162" s="31"/>
      <c r="AV162" s="31"/>
      <c r="AW162" s="31"/>
      <c r="AX162" s="31"/>
      <c r="AY162" s="74"/>
    </row>
    <row r="163" spans="3:51" x14ac:dyDescent="0.3">
      <c r="C163" s="172" t="s">
        <v>38</v>
      </c>
      <c r="D163" s="4">
        <v>0.48</v>
      </c>
      <c r="E163" s="184" t="s">
        <v>195</v>
      </c>
      <c r="I163" s="53">
        <v>158</v>
      </c>
      <c r="J163" s="31">
        <f t="shared" si="110"/>
        <v>0</v>
      </c>
      <c r="K163" s="31">
        <f t="shared" si="111"/>
        <v>0</v>
      </c>
      <c r="L163" s="31">
        <f t="shared" si="112"/>
        <v>0</v>
      </c>
      <c r="M163" s="31">
        <f t="shared" si="113"/>
        <v>0</v>
      </c>
      <c r="N163" s="31">
        <f t="shared" si="94"/>
        <v>0</v>
      </c>
      <c r="O163" s="32">
        <f t="shared" si="95"/>
        <v>0</v>
      </c>
      <c r="P163" s="53">
        <v>158</v>
      </c>
      <c r="Q163" s="31">
        <f t="shared" si="108"/>
        <v>0</v>
      </c>
      <c r="R163" s="31">
        <f t="shared" si="114"/>
        <v>0</v>
      </c>
      <c r="S163" s="31">
        <f t="shared" si="115"/>
        <v>0</v>
      </c>
      <c r="T163" s="31">
        <f t="shared" si="96"/>
        <v>0</v>
      </c>
      <c r="U163" s="31">
        <f t="shared" si="109"/>
        <v>0</v>
      </c>
      <c r="V163" s="31">
        <f t="shared" si="97"/>
        <v>0</v>
      </c>
      <c r="W163" s="31">
        <v>0</v>
      </c>
      <c r="X163" s="31">
        <f t="shared" si="98"/>
        <v>0</v>
      </c>
      <c r="Y163" s="36">
        <f t="shared" si="99"/>
        <v>0</v>
      </c>
      <c r="AA163" s="69">
        <v>158</v>
      </c>
      <c r="AB163" s="31">
        <f t="shared" si="100"/>
        <v>0</v>
      </c>
      <c r="AC163" s="203">
        <f t="shared" si="120"/>
        <v>0</v>
      </c>
      <c r="AD163" s="99">
        <f t="shared" si="101"/>
        <v>0</v>
      </c>
      <c r="AE163" s="99">
        <f t="shared" si="102"/>
        <v>0</v>
      </c>
      <c r="AF163" s="188">
        <f t="shared" si="116"/>
        <v>0</v>
      </c>
      <c r="AG163" s="188">
        <f t="shared" si="117"/>
        <v>0</v>
      </c>
      <c r="AH163" s="188">
        <f t="shared" si="118"/>
        <v>0</v>
      </c>
      <c r="AI163" s="193">
        <f t="shared" si="119"/>
        <v>0</v>
      </c>
      <c r="AK163" s="69">
        <v>158</v>
      </c>
      <c r="AL163" s="31">
        <f t="shared" si="103"/>
        <v>0</v>
      </c>
      <c r="AM163" s="31">
        <f t="shared" si="104"/>
        <v>0</v>
      </c>
      <c r="AN163" s="31">
        <f t="shared" si="105"/>
        <v>0</v>
      </c>
      <c r="AO163" s="31">
        <f t="shared" si="106"/>
        <v>0</v>
      </c>
      <c r="AP163" s="31">
        <f t="shared" si="107"/>
        <v>0</v>
      </c>
      <c r="AQ163" s="188">
        <f t="shared" si="93"/>
        <v>0</v>
      </c>
      <c r="AR163" s="188">
        <f t="shared" si="93"/>
        <v>0</v>
      </c>
      <c r="AS163" s="188">
        <f t="shared" si="93"/>
        <v>0</v>
      </c>
      <c r="AT163" s="188">
        <f t="shared" si="93"/>
        <v>0</v>
      </c>
      <c r="AU163" s="31"/>
      <c r="AV163" s="31"/>
      <c r="AW163" s="31"/>
      <c r="AX163" s="31"/>
      <c r="AY163" s="74"/>
    </row>
    <row r="164" spans="3:51" x14ac:dyDescent="0.3">
      <c r="C164" s="172" t="s">
        <v>39</v>
      </c>
      <c r="D164" s="4">
        <v>0.42</v>
      </c>
      <c r="E164" s="184" t="s">
        <v>195</v>
      </c>
      <c r="I164" s="53">
        <v>159</v>
      </c>
      <c r="J164" s="31">
        <f t="shared" si="110"/>
        <v>0</v>
      </c>
      <c r="K164" s="31">
        <f t="shared" si="111"/>
        <v>0</v>
      </c>
      <c r="L164" s="31">
        <f t="shared" si="112"/>
        <v>0</v>
      </c>
      <c r="M164" s="31">
        <f t="shared" si="113"/>
        <v>0</v>
      </c>
      <c r="N164" s="31">
        <f t="shared" si="94"/>
        <v>0</v>
      </c>
      <c r="O164" s="32">
        <f t="shared" si="95"/>
        <v>0</v>
      </c>
      <c r="P164" s="53">
        <v>159</v>
      </c>
      <c r="Q164" s="31">
        <f t="shared" si="108"/>
        <v>0</v>
      </c>
      <c r="R164" s="31">
        <f t="shared" si="114"/>
        <v>0</v>
      </c>
      <c r="S164" s="31">
        <f t="shared" si="115"/>
        <v>0</v>
      </c>
      <c r="T164" s="31">
        <f t="shared" si="96"/>
        <v>0</v>
      </c>
      <c r="U164" s="31">
        <f t="shared" si="109"/>
        <v>0</v>
      </c>
      <c r="V164" s="31">
        <f t="shared" si="97"/>
        <v>0</v>
      </c>
      <c r="W164" s="31">
        <v>0</v>
      </c>
      <c r="X164" s="31">
        <f t="shared" si="98"/>
        <v>0</v>
      </c>
      <c r="Y164" s="36">
        <f t="shared" si="99"/>
        <v>0</v>
      </c>
      <c r="AA164" s="69">
        <v>159</v>
      </c>
      <c r="AB164" s="31">
        <f t="shared" si="100"/>
        <v>0</v>
      </c>
      <c r="AC164" s="203">
        <f t="shared" si="120"/>
        <v>0</v>
      </c>
      <c r="AD164" s="99">
        <f t="shared" si="101"/>
        <v>0</v>
      </c>
      <c r="AE164" s="99">
        <f t="shared" si="102"/>
        <v>0</v>
      </c>
      <c r="AF164" s="188">
        <f t="shared" si="116"/>
        <v>0</v>
      </c>
      <c r="AG164" s="188">
        <f t="shared" si="117"/>
        <v>0</v>
      </c>
      <c r="AH164" s="188">
        <f t="shared" si="118"/>
        <v>0</v>
      </c>
      <c r="AI164" s="193">
        <f t="shared" si="119"/>
        <v>0</v>
      </c>
      <c r="AK164" s="69">
        <v>159</v>
      </c>
      <c r="AL164" s="31">
        <f t="shared" si="103"/>
        <v>0</v>
      </c>
      <c r="AM164" s="31">
        <f t="shared" si="104"/>
        <v>0</v>
      </c>
      <c r="AN164" s="31">
        <f t="shared" si="105"/>
        <v>0</v>
      </c>
      <c r="AO164" s="31">
        <f t="shared" si="106"/>
        <v>0</v>
      </c>
      <c r="AP164" s="31">
        <f t="shared" si="107"/>
        <v>0</v>
      </c>
      <c r="AQ164" s="188">
        <f t="shared" ref="AQ164:AT205" si="121">IF($AK164&lt;=$F$18,$AL164*AM164,)</f>
        <v>0</v>
      </c>
      <c r="AR164" s="188">
        <f t="shared" si="121"/>
        <v>0</v>
      </c>
      <c r="AS164" s="188">
        <f t="shared" si="121"/>
        <v>0</v>
      </c>
      <c r="AT164" s="188">
        <f t="shared" si="121"/>
        <v>0</v>
      </c>
      <c r="AU164" s="31"/>
      <c r="AV164" s="31"/>
      <c r="AW164" s="31"/>
      <c r="AX164" s="31"/>
      <c r="AY164" s="74"/>
    </row>
    <row r="165" spans="3:51" x14ac:dyDescent="0.3">
      <c r="C165" s="172" t="s">
        <v>40</v>
      </c>
      <c r="D165" s="4">
        <v>0.5</v>
      </c>
      <c r="E165" s="184" t="s">
        <v>194</v>
      </c>
      <c r="I165" s="53">
        <v>160</v>
      </c>
      <c r="J165" s="31">
        <f t="shared" si="110"/>
        <v>0</v>
      </c>
      <c r="K165" s="31">
        <f t="shared" si="111"/>
        <v>0</v>
      </c>
      <c r="L165" s="31">
        <f t="shared" si="112"/>
        <v>0</v>
      </c>
      <c r="M165" s="31">
        <f t="shared" si="113"/>
        <v>0</v>
      </c>
      <c r="N165" s="31">
        <f t="shared" si="94"/>
        <v>0</v>
      </c>
      <c r="O165" s="32">
        <f t="shared" si="95"/>
        <v>0</v>
      </c>
      <c r="P165" s="53">
        <v>160</v>
      </c>
      <c r="Q165" s="31">
        <f t="shared" si="108"/>
        <v>0</v>
      </c>
      <c r="R165" s="31">
        <f t="shared" si="114"/>
        <v>0</v>
      </c>
      <c r="S165" s="31">
        <f t="shared" si="115"/>
        <v>0</v>
      </c>
      <c r="T165" s="31">
        <f t="shared" si="96"/>
        <v>0</v>
      </c>
      <c r="U165" s="31">
        <f t="shared" si="109"/>
        <v>0</v>
      </c>
      <c r="V165" s="31">
        <f t="shared" si="97"/>
        <v>0</v>
      </c>
      <c r="W165" s="31">
        <v>0</v>
      </c>
      <c r="X165" s="31">
        <f t="shared" si="98"/>
        <v>0</v>
      </c>
      <c r="Y165" s="36">
        <f t="shared" si="99"/>
        <v>0</v>
      </c>
      <c r="AA165" s="69">
        <v>160</v>
      </c>
      <c r="AB165" s="31">
        <f t="shared" si="100"/>
        <v>0</v>
      </c>
      <c r="AC165" s="203">
        <f t="shared" si="120"/>
        <v>0</v>
      </c>
      <c r="AD165" s="99">
        <f t="shared" si="101"/>
        <v>0</v>
      </c>
      <c r="AE165" s="99">
        <f t="shared" si="102"/>
        <v>0</v>
      </c>
      <c r="AF165" s="188">
        <f t="shared" si="116"/>
        <v>0</v>
      </c>
      <c r="AG165" s="188">
        <f t="shared" si="117"/>
        <v>0</v>
      </c>
      <c r="AH165" s="188">
        <f t="shared" si="118"/>
        <v>0</v>
      </c>
      <c r="AI165" s="193">
        <f t="shared" si="119"/>
        <v>0</v>
      </c>
      <c r="AK165" s="69">
        <v>160</v>
      </c>
      <c r="AL165" s="31">
        <f t="shared" si="103"/>
        <v>0</v>
      </c>
      <c r="AM165" s="31">
        <f t="shared" si="104"/>
        <v>0</v>
      </c>
      <c r="AN165" s="31">
        <f t="shared" si="105"/>
        <v>0</v>
      </c>
      <c r="AO165" s="31">
        <f t="shared" si="106"/>
        <v>0</v>
      </c>
      <c r="AP165" s="31">
        <f t="shared" si="107"/>
        <v>0</v>
      </c>
      <c r="AQ165" s="188">
        <f t="shared" si="121"/>
        <v>0</v>
      </c>
      <c r="AR165" s="188">
        <f t="shared" si="121"/>
        <v>0</v>
      </c>
      <c r="AS165" s="188">
        <f t="shared" si="121"/>
        <v>0</v>
      </c>
      <c r="AT165" s="188">
        <f t="shared" si="121"/>
        <v>0</v>
      </c>
      <c r="AU165" s="31"/>
      <c r="AV165" s="31"/>
      <c r="AW165" s="31"/>
      <c r="AX165" s="31"/>
      <c r="AY165" s="74"/>
    </row>
    <row r="166" spans="3:51" x14ac:dyDescent="0.3">
      <c r="C166" s="172" t="s">
        <v>41</v>
      </c>
      <c r="D166" s="4">
        <v>0.55000000000000004</v>
      </c>
      <c r="E166" s="184" t="s">
        <v>194</v>
      </c>
      <c r="I166" s="53">
        <v>161</v>
      </c>
      <c r="J166" s="31">
        <f t="shared" si="110"/>
        <v>0</v>
      </c>
      <c r="K166" s="31">
        <f t="shared" si="111"/>
        <v>0</v>
      </c>
      <c r="L166" s="31">
        <f t="shared" si="112"/>
        <v>0</v>
      </c>
      <c r="M166" s="31">
        <f t="shared" si="113"/>
        <v>0</v>
      </c>
      <c r="N166" s="31">
        <f t="shared" si="94"/>
        <v>0</v>
      </c>
      <c r="O166" s="32">
        <f t="shared" si="95"/>
        <v>0</v>
      </c>
      <c r="P166" s="53">
        <v>161</v>
      </c>
      <c r="Q166" s="31">
        <f t="shared" si="108"/>
        <v>0</v>
      </c>
      <c r="R166" s="31">
        <f t="shared" si="114"/>
        <v>0</v>
      </c>
      <c r="S166" s="31">
        <f t="shared" si="115"/>
        <v>0</v>
      </c>
      <c r="T166" s="31">
        <f t="shared" si="96"/>
        <v>0</v>
      </c>
      <c r="U166" s="31">
        <f t="shared" si="109"/>
        <v>0</v>
      </c>
      <c r="V166" s="31">
        <f t="shared" si="97"/>
        <v>0</v>
      </c>
      <c r="W166" s="31">
        <v>0</v>
      </c>
      <c r="X166" s="31">
        <f t="shared" si="98"/>
        <v>0</v>
      </c>
      <c r="Y166" s="36">
        <f t="shared" si="99"/>
        <v>0</v>
      </c>
      <c r="AA166" s="69">
        <v>161</v>
      </c>
      <c r="AB166" s="31">
        <f t="shared" si="100"/>
        <v>0</v>
      </c>
      <c r="AC166" s="203">
        <f t="shared" si="120"/>
        <v>0</v>
      </c>
      <c r="AD166" s="99">
        <f t="shared" si="101"/>
        <v>0</v>
      </c>
      <c r="AE166" s="99">
        <f t="shared" si="102"/>
        <v>0</v>
      </c>
      <c r="AF166" s="188">
        <f t="shared" si="116"/>
        <v>0</v>
      </c>
      <c r="AG166" s="188">
        <f t="shared" si="117"/>
        <v>0</v>
      </c>
      <c r="AH166" s="188">
        <f t="shared" si="118"/>
        <v>0</v>
      </c>
      <c r="AI166" s="193">
        <f t="shared" si="119"/>
        <v>0</v>
      </c>
      <c r="AK166" s="69">
        <v>161</v>
      </c>
      <c r="AL166" s="31">
        <f t="shared" si="103"/>
        <v>0</v>
      </c>
      <c r="AM166" s="31">
        <f t="shared" si="104"/>
        <v>0</v>
      </c>
      <c r="AN166" s="31">
        <f t="shared" si="105"/>
        <v>0</v>
      </c>
      <c r="AO166" s="31">
        <f t="shared" si="106"/>
        <v>0</v>
      </c>
      <c r="AP166" s="31">
        <f t="shared" si="107"/>
        <v>0</v>
      </c>
      <c r="AQ166" s="188">
        <f t="shared" si="121"/>
        <v>0</v>
      </c>
      <c r="AR166" s="188">
        <f t="shared" si="121"/>
        <v>0</v>
      </c>
      <c r="AS166" s="188">
        <f t="shared" si="121"/>
        <v>0</v>
      </c>
      <c r="AT166" s="188">
        <f t="shared" si="121"/>
        <v>0</v>
      </c>
      <c r="AU166" s="31"/>
      <c r="AV166" s="31"/>
      <c r="AW166" s="31"/>
      <c r="AX166" s="31"/>
      <c r="AY166" s="74"/>
    </row>
    <row r="167" spans="3:51" x14ac:dyDescent="0.3">
      <c r="C167" s="172" t="s">
        <v>42</v>
      </c>
      <c r="D167" s="4">
        <v>0.53</v>
      </c>
      <c r="E167" s="184" t="s">
        <v>194</v>
      </c>
      <c r="I167" s="53">
        <v>162</v>
      </c>
      <c r="J167" s="31">
        <f t="shared" si="110"/>
        <v>0</v>
      </c>
      <c r="K167" s="31">
        <f t="shared" si="111"/>
        <v>0</v>
      </c>
      <c r="L167" s="31">
        <f t="shared" si="112"/>
        <v>0</v>
      </c>
      <c r="M167" s="31">
        <f t="shared" si="113"/>
        <v>0</v>
      </c>
      <c r="N167" s="31">
        <f t="shared" si="94"/>
        <v>0</v>
      </c>
      <c r="O167" s="32">
        <f t="shared" si="95"/>
        <v>0</v>
      </c>
      <c r="P167" s="53">
        <v>162</v>
      </c>
      <c r="Q167" s="31">
        <f t="shared" si="108"/>
        <v>0</v>
      </c>
      <c r="R167" s="31">
        <f t="shared" si="114"/>
        <v>0</v>
      </c>
      <c r="S167" s="31">
        <f t="shared" si="115"/>
        <v>0</v>
      </c>
      <c r="T167" s="31">
        <f t="shared" si="96"/>
        <v>0</v>
      </c>
      <c r="U167" s="31">
        <f t="shared" si="109"/>
        <v>0</v>
      </c>
      <c r="V167" s="31">
        <f t="shared" si="97"/>
        <v>0</v>
      </c>
      <c r="W167" s="31">
        <v>0</v>
      </c>
      <c r="X167" s="31">
        <f t="shared" si="98"/>
        <v>0</v>
      </c>
      <c r="Y167" s="36">
        <f t="shared" si="99"/>
        <v>0</v>
      </c>
      <c r="AA167" s="69">
        <v>162</v>
      </c>
      <c r="AB167" s="31">
        <f t="shared" si="100"/>
        <v>0</v>
      </c>
      <c r="AC167" s="203">
        <f t="shared" si="120"/>
        <v>0</v>
      </c>
      <c r="AD167" s="99">
        <f t="shared" si="101"/>
        <v>0</v>
      </c>
      <c r="AE167" s="99">
        <f t="shared" si="102"/>
        <v>0</v>
      </c>
      <c r="AF167" s="188">
        <f t="shared" si="116"/>
        <v>0</v>
      </c>
      <c r="AG167" s="188">
        <f t="shared" si="117"/>
        <v>0</v>
      </c>
      <c r="AH167" s="188">
        <f t="shared" si="118"/>
        <v>0</v>
      </c>
      <c r="AI167" s="193">
        <f t="shared" si="119"/>
        <v>0</v>
      </c>
      <c r="AK167" s="69">
        <v>162</v>
      </c>
      <c r="AL167" s="31">
        <f t="shared" si="103"/>
        <v>0</v>
      </c>
      <c r="AM167" s="31">
        <f t="shared" si="104"/>
        <v>0</v>
      </c>
      <c r="AN167" s="31">
        <f t="shared" si="105"/>
        <v>0</v>
      </c>
      <c r="AO167" s="31">
        <f t="shared" si="106"/>
        <v>0</v>
      </c>
      <c r="AP167" s="31">
        <f t="shared" si="107"/>
        <v>0</v>
      </c>
      <c r="AQ167" s="188">
        <f t="shared" si="121"/>
        <v>0</v>
      </c>
      <c r="AR167" s="188">
        <f t="shared" si="121"/>
        <v>0</v>
      </c>
      <c r="AS167" s="188">
        <f t="shared" si="121"/>
        <v>0</v>
      </c>
      <c r="AT167" s="188">
        <f t="shared" si="121"/>
        <v>0</v>
      </c>
      <c r="AU167" s="31"/>
      <c r="AV167" s="31"/>
      <c r="AW167" s="31"/>
      <c r="AX167" s="31"/>
      <c r="AY167" s="74"/>
    </row>
    <row r="168" spans="3:51" x14ac:dyDescent="0.3">
      <c r="C168" s="172" t="s">
        <v>43</v>
      </c>
      <c r="D168" s="4">
        <v>0.52</v>
      </c>
      <c r="E168" s="184" t="s">
        <v>194</v>
      </c>
      <c r="I168" s="53">
        <v>163</v>
      </c>
      <c r="J168" s="31">
        <f t="shared" si="110"/>
        <v>0</v>
      </c>
      <c r="K168" s="31">
        <f t="shared" si="111"/>
        <v>0</v>
      </c>
      <c r="L168" s="31">
        <f t="shared" si="112"/>
        <v>0</v>
      </c>
      <c r="M168" s="31">
        <f t="shared" si="113"/>
        <v>0</v>
      </c>
      <c r="N168" s="31">
        <f t="shared" si="94"/>
        <v>0</v>
      </c>
      <c r="O168" s="32">
        <f t="shared" si="95"/>
        <v>0</v>
      </c>
      <c r="P168" s="53">
        <v>163</v>
      </c>
      <c r="Q168" s="31">
        <f t="shared" si="108"/>
        <v>0</v>
      </c>
      <c r="R168" s="31">
        <f t="shared" si="114"/>
        <v>0</v>
      </c>
      <c r="S168" s="31">
        <f t="shared" si="115"/>
        <v>0</v>
      </c>
      <c r="T168" s="31">
        <f t="shared" si="96"/>
        <v>0</v>
      </c>
      <c r="U168" s="31">
        <f t="shared" si="109"/>
        <v>0</v>
      </c>
      <c r="V168" s="31">
        <f t="shared" si="97"/>
        <v>0</v>
      </c>
      <c r="W168" s="31">
        <v>0</v>
      </c>
      <c r="X168" s="31">
        <f t="shared" si="98"/>
        <v>0</v>
      </c>
      <c r="Y168" s="36">
        <f t="shared" si="99"/>
        <v>0</v>
      </c>
      <c r="AA168" s="69">
        <v>163</v>
      </c>
      <c r="AB168" s="31">
        <f t="shared" si="100"/>
        <v>0</v>
      </c>
      <c r="AC168" s="203">
        <f t="shared" si="120"/>
        <v>0</v>
      </c>
      <c r="AD168" s="99">
        <f t="shared" si="101"/>
        <v>0</v>
      </c>
      <c r="AE168" s="99">
        <f t="shared" si="102"/>
        <v>0</v>
      </c>
      <c r="AF168" s="188">
        <f t="shared" si="116"/>
        <v>0</v>
      </c>
      <c r="AG168" s="188">
        <f t="shared" si="117"/>
        <v>0</v>
      </c>
      <c r="AH168" s="188">
        <f t="shared" si="118"/>
        <v>0</v>
      </c>
      <c r="AI168" s="193">
        <f t="shared" si="119"/>
        <v>0</v>
      </c>
      <c r="AK168" s="69">
        <v>163</v>
      </c>
      <c r="AL168" s="31">
        <f t="shared" si="103"/>
        <v>0</v>
      </c>
      <c r="AM168" s="31">
        <f t="shared" si="104"/>
        <v>0</v>
      </c>
      <c r="AN168" s="31">
        <f t="shared" si="105"/>
        <v>0</v>
      </c>
      <c r="AO168" s="31">
        <f t="shared" si="106"/>
        <v>0</v>
      </c>
      <c r="AP168" s="31">
        <f t="shared" si="107"/>
        <v>0</v>
      </c>
      <c r="AQ168" s="188">
        <f t="shared" si="121"/>
        <v>0</v>
      </c>
      <c r="AR168" s="188">
        <f t="shared" si="121"/>
        <v>0</v>
      </c>
      <c r="AS168" s="188">
        <f t="shared" si="121"/>
        <v>0</v>
      </c>
      <c r="AT168" s="188">
        <f t="shared" si="121"/>
        <v>0</v>
      </c>
      <c r="AU168" s="31"/>
      <c r="AV168" s="31"/>
      <c r="AW168" s="31"/>
      <c r="AX168" s="31"/>
      <c r="AY168" s="74"/>
    </row>
    <row r="169" spans="3:51" x14ac:dyDescent="0.3">
      <c r="C169" s="172" t="s">
        <v>44</v>
      </c>
      <c r="D169" s="4">
        <v>0.52</v>
      </c>
      <c r="E169" s="184" t="s">
        <v>194</v>
      </c>
      <c r="I169" s="53">
        <v>164</v>
      </c>
      <c r="J169" s="31">
        <f t="shared" si="110"/>
        <v>0</v>
      </c>
      <c r="K169" s="31">
        <f t="shared" si="111"/>
        <v>0</v>
      </c>
      <c r="L169" s="31">
        <f t="shared" si="112"/>
        <v>0</v>
      </c>
      <c r="M169" s="31">
        <f t="shared" si="113"/>
        <v>0</v>
      </c>
      <c r="N169" s="31">
        <f t="shared" si="94"/>
        <v>0</v>
      </c>
      <c r="O169" s="32">
        <f t="shared" si="95"/>
        <v>0</v>
      </c>
      <c r="P169" s="53">
        <v>164</v>
      </c>
      <c r="Q169" s="31">
        <f t="shared" si="108"/>
        <v>0</v>
      </c>
      <c r="R169" s="31">
        <f t="shared" si="114"/>
        <v>0</v>
      </c>
      <c r="S169" s="31">
        <f t="shared" si="115"/>
        <v>0</v>
      </c>
      <c r="T169" s="31">
        <f t="shared" si="96"/>
        <v>0</v>
      </c>
      <c r="U169" s="31">
        <f t="shared" si="109"/>
        <v>0</v>
      </c>
      <c r="V169" s="31">
        <f t="shared" si="97"/>
        <v>0</v>
      </c>
      <c r="W169" s="31">
        <v>0</v>
      </c>
      <c r="X169" s="31">
        <f t="shared" si="98"/>
        <v>0</v>
      </c>
      <c r="Y169" s="36">
        <f t="shared" si="99"/>
        <v>0</v>
      </c>
      <c r="AA169" s="69">
        <v>164</v>
      </c>
      <c r="AB169" s="31">
        <f t="shared" si="100"/>
        <v>0</v>
      </c>
      <c r="AC169" s="203">
        <f t="shared" si="120"/>
        <v>0</v>
      </c>
      <c r="AD169" s="99">
        <f t="shared" si="101"/>
        <v>0</v>
      </c>
      <c r="AE169" s="99">
        <f t="shared" si="102"/>
        <v>0</v>
      </c>
      <c r="AF169" s="188">
        <f t="shared" si="116"/>
        <v>0</v>
      </c>
      <c r="AG169" s="188">
        <f t="shared" si="117"/>
        <v>0</v>
      </c>
      <c r="AH169" s="188">
        <f t="shared" si="118"/>
        <v>0</v>
      </c>
      <c r="AI169" s="193">
        <f t="shared" si="119"/>
        <v>0</v>
      </c>
      <c r="AK169" s="69">
        <v>164</v>
      </c>
      <c r="AL169" s="31">
        <f t="shared" si="103"/>
        <v>0</v>
      </c>
      <c r="AM169" s="31">
        <f t="shared" si="104"/>
        <v>0</v>
      </c>
      <c r="AN169" s="31">
        <f t="shared" si="105"/>
        <v>0</v>
      </c>
      <c r="AO169" s="31">
        <f t="shared" si="106"/>
        <v>0</v>
      </c>
      <c r="AP169" s="31">
        <f t="shared" si="107"/>
        <v>0</v>
      </c>
      <c r="AQ169" s="188">
        <f t="shared" si="121"/>
        <v>0</v>
      </c>
      <c r="AR169" s="188">
        <f t="shared" si="121"/>
        <v>0</v>
      </c>
      <c r="AS169" s="188">
        <f t="shared" si="121"/>
        <v>0</v>
      </c>
      <c r="AT169" s="188">
        <f t="shared" si="121"/>
        <v>0</v>
      </c>
      <c r="AU169" s="31"/>
      <c r="AV169" s="31"/>
      <c r="AW169" s="31"/>
      <c r="AX169" s="31"/>
      <c r="AY169" s="74"/>
    </row>
    <row r="170" spans="3:51" x14ac:dyDescent="0.3">
      <c r="C170" s="172" t="s">
        <v>45</v>
      </c>
      <c r="D170" s="4">
        <v>0.75</v>
      </c>
      <c r="E170" s="184" t="s">
        <v>194</v>
      </c>
      <c r="I170" s="53">
        <v>165</v>
      </c>
      <c r="J170" s="31">
        <f t="shared" si="110"/>
        <v>0</v>
      </c>
      <c r="K170" s="31">
        <f t="shared" si="111"/>
        <v>0</v>
      </c>
      <c r="L170" s="31">
        <f t="shared" si="112"/>
        <v>0</v>
      </c>
      <c r="M170" s="31">
        <f t="shared" si="113"/>
        <v>0</v>
      </c>
      <c r="N170" s="31">
        <f t="shared" si="94"/>
        <v>0</v>
      </c>
      <c r="O170" s="32">
        <f t="shared" si="95"/>
        <v>0</v>
      </c>
      <c r="P170" s="53">
        <v>165</v>
      </c>
      <c r="Q170" s="31">
        <f t="shared" si="108"/>
        <v>0</v>
      </c>
      <c r="R170" s="31">
        <f t="shared" si="114"/>
        <v>0</v>
      </c>
      <c r="S170" s="31">
        <f t="shared" si="115"/>
        <v>0</v>
      </c>
      <c r="T170" s="31">
        <f t="shared" si="96"/>
        <v>0</v>
      </c>
      <c r="U170" s="31">
        <f t="shared" si="109"/>
        <v>0</v>
      </c>
      <c r="V170" s="31">
        <f t="shared" si="97"/>
        <v>0</v>
      </c>
      <c r="W170" s="31">
        <v>0</v>
      </c>
      <c r="X170" s="31">
        <f t="shared" si="98"/>
        <v>0</v>
      </c>
      <c r="Y170" s="36">
        <f t="shared" si="99"/>
        <v>0</v>
      </c>
      <c r="AA170" s="69">
        <v>165</v>
      </c>
      <c r="AB170" s="31">
        <f t="shared" si="100"/>
        <v>0</v>
      </c>
      <c r="AC170" s="203">
        <f t="shared" si="120"/>
        <v>0</v>
      </c>
      <c r="AD170" s="99">
        <f t="shared" si="101"/>
        <v>0</v>
      </c>
      <c r="AE170" s="99">
        <f t="shared" si="102"/>
        <v>0</v>
      </c>
      <c r="AF170" s="188">
        <f t="shared" si="116"/>
        <v>0</v>
      </c>
      <c r="AG170" s="188">
        <f t="shared" si="117"/>
        <v>0</v>
      </c>
      <c r="AH170" s="188">
        <f t="shared" si="118"/>
        <v>0</v>
      </c>
      <c r="AI170" s="193">
        <f t="shared" si="119"/>
        <v>0</v>
      </c>
      <c r="AK170" s="69">
        <v>165</v>
      </c>
      <c r="AL170" s="31">
        <f t="shared" si="103"/>
        <v>0</v>
      </c>
      <c r="AM170" s="31">
        <f t="shared" si="104"/>
        <v>0</v>
      </c>
      <c r="AN170" s="31">
        <f t="shared" si="105"/>
        <v>0</v>
      </c>
      <c r="AO170" s="31">
        <f t="shared" si="106"/>
        <v>0</v>
      </c>
      <c r="AP170" s="31">
        <f t="shared" si="107"/>
        <v>0</v>
      </c>
      <c r="AQ170" s="188">
        <f t="shared" si="121"/>
        <v>0</v>
      </c>
      <c r="AR170" s="188">
        <f t="shared" si="121"/>
        <v>0</v>
      </c>
      <c r="AS170" s="188">
        <f t="shared" si="121"/>
        <v>0</v>
      </c>
      <c r="AT170" s="188">
        <f t="shared" si="121"/>
        <v>0</v>
      </c>
      <c r="AU170" s="31"/>
      <c r="AV170" s="31"/>
      <c r="AW170" s="31"/>
      <c r="AX170" s="31"/>
      <c r="AY170" s="74"/>
    </row>
    <row r="171" spans="3:51" x14ac:dyDescent="0.3">
      <c r="C171" s="172" t="s">
        <v>46</v>
      </c>
      <c r="D171" s="4">
        <v>0.52</v>
      </c>
      <c r="E171" s="184" t="s">
        <v>194</v>
      </c>
      <c r="I171" s="53">
        <v>166</v>
      </c>
      <c r="J171" s="31">
        <f t="shared" si="110"/>
        <v>0</v>
      </c>
      <c r="K171" s="31">
        <f t="shared" si="111"/>
        <v>0</v>
      </c>
      <c r="L171" s="31">
        <f t="shared" si="112"/>
        <v>0</v>
      </c>
      <c r="M171" s="31">
        <f t="shared" si="113"/>
        <v>0</v>
      </c>
      <c r="N171" s="31">
        <f t="shared" si="94"/>
        <v>0</v>
      </c>
      <c r="O171" s="32">
        <f t="shared" si="95"/>
        <v>0</v>
      </c>
      <c r="P171" s="53">
        <v>166</v>
      </c>
      <c r="Q171" s="31">
        <f t="shared" si="108"/>
        <v>0</v>
      </c>
      <c r="R171" s="31">
        <f t="shared" si="114"/>
        <v>0</v>
      </c>
      <c r="S171" s="31">
        <f t="shared" si="115"/>
        <v>0</v>
      </c>
      <c r="T171" s="31">
        <f t="shared" si="96"/>
        <v>0</v>
      </c>
      <c r="U171" s="31">
        <f t="shared" si="109"/>
        <v>0</v>
      </c>
      <c r="V171" s="31">
        <f t="shared" si="97"/>
        <v>0</v>
      </c>
      <c r="W171" s="31">
        <v>0</v>
      </c>
      <c r="X171" s="31">
        <f t="shared" si="98"/>
        <v>0</v>
      </c>
      <c r="Y171" s="36">
        <f t="shared" si="99"/>
        <v>0</v>
      </c>
      <c r="AA171" s="69">
        <v>166</v>
      </c>
      <c r="AB171" s="31">
        <f t="shared" si="100"/>
        <v>0</v>
      </c>
      <c r="AC171" s="203">
        <f t="shared" si="120"/>
        <v>0</v>
      </c>
      <c r="AD171" s="99">
        <f t="shared" si="101"/>
        <v>0</v>
      </c>
      <c r="AE171" s="99">
        <f t="shared" si="102"/>
        <v>0</v>
      </c>
      <c r="AF171" s="188">
        <f t="shared" si="116"/>
        <v>0</v>
      </c>
      <c r="AG171" s="188">
        <f t="shared" si="117"/>
        <v>0</v>
      </c>
      <c r="AH171" s="188">
        <f t="shared" si="118"/>
        <v>0</v>
      </c>
      <c r="AI171" s="193">
        <f t="shared" si="119"/>
        <v>0</v>
      </c>
      <c r="AK171" s="69">
        <v>166</v>
      </c>
      <c r="AL171" s="31">
        <f t="shared" si="103"/>
        <v>0</v>
      </c>
      <c r="AM171" s="31">
        <f t="shared" si="104"/>
        <v>0</v>
      </c>
      <c r="AN171" s="31">
        <f t="shared" si="105"/>
        <v>0</v>
      </c>
      <c r="AO171" s="31">
        <f t="shared" si="106"/>
        <v>0</v>
      </c>
      <c r="AP171" s="31">
        <f t="shared" si="107"/>
        <v>0</v>
      </c>
      <c r="AQ171" s="188">
        <f t="shared" si="121"/>
        <v>0</v>
      </c>
      <c r="AR171" s="188">
        <f t="shared" si="121"/>
        <v>0</v>
      </c>
      <c r="AS171" s="188">
        <f t="shared" si="121"/>
        <v>0</v>
      </c>
      <c r="AT171" s="188">
        <f t="shared" si="121"/>
        <v>0</v>
      </c>
      <c r="AU171" s="31"/>
      <c r="AV171" s="31"/>
      <c r="AW171" s="31"/>
      <c r="AX171" s="31"/>
      <c r="AY171" s="74"/>
    </row>
    <row r="172" spans="3:51" x14ac:dyDescent="0.3">
      <c r="C172" s="172" t="s">
        <v>47</v>
      </c>
      <c r="D172" s="4">
        <v>0.35</v>
      </c>
      <c r="E172" s="184" t="s">
        <v>196</v>
      </c>
      <c r="I172" s="53">
        <v>167</v>
      </c>
      <c r="J172" s="31">
        <f t="shared" si="110"/>
        <v>0</v>
      </c>
      <c r="K172" s="31">
        <f t="shared" si="111"/>
        <v>0</v>
      </c>
      <c r="L172" s="31">
        <f t="shared" si="112"/>
        <v>0</v>
      </c>
      <c r="M172" s="31">
        <f t="shared" si="113"/>
        <v>0</v>
      </c>
      <c r="N172" s="31">
        <f t="shared" si="94"/>
        <v>0</v>
      </c>
      <c r="O172" s="32">
        <f t="shared" si="95"/>
        <v>0</v>
      </c>
      <c r="P172" s="53">
        <v>167</v>
      </c>
      <c r="Q172" s="31">
        <f t="shared" si="108"/>
        <v>0</v>
      </c>
      <c r="R172" s="31">
        <f t="shared" si="114"/>
        <v>0</v>
      </c>
      <c r="S172" s="31">
        <f t="shared" si="115"/>
        <v>0</v>
      </c>
      <c r="T172" s="31">
        <f t="shared" si="96"/>
        <v>0</v>
      </c>
      <c r="U172" s="31">
        <f t="shared" si="109"/>
        <v>0</v>
      </c>
      <c r="V172" s="31">
        <f t="shared" si="97"/>
        <v>0</v>
      </c>
      <c r="W172" s="31">
        <v>0</v>
      </c>
      <c r="X172" s="31">
        <f t="shared" si="98"/>
        <v>0</v>
      </c>
      <c r="Y172" s="36">
        <f t="shared" si="99"/>
        <v>0</v>
      </c>
      <c r="AA172" s="69">
        <v>167</v>
      </c>
      <c r="AB172" s="31">
        <f t="shared" si="100"/>
        <v>0</v>
      </c>
      <c r="AC172" s="203">
        <f t="shared" si="120"/>
        <v>0</v>
      </c>
      <c r="AD172" s="99">
        <f t="shared" si="101"/>
        <v>0</v>
      </c>
      <c r="AE172" s="99">
        <f t="shared" si="102"/>
        <v>0</v>
      </c>
      <c r="AF172" s="188">
        <f t="shared" si="116"/>
        <v>0</v>
      </c>
      <c r="AG172" s="188">
        <f t="shared" si="117"/>
        <v>0</v>
      </c>
      <c r="AH172" s="188">
        <f t="shared" si="118"/>
        <v>0</v>
      </c>
      <c r="AI172" s="193">
        <f t="shared" si="119"/>
        <v>0</v>
      </c>
      <c r="AK172" s="69">
        <v>167</v>
      </c>
      <c r="AL172" s="31">
        <f t="shared" si="103"/>
        <v>0</v>
      </c>
      <c r="AM172" s="31">
        <f t="shared" si="104"/>
        <v>0</v>
      </c>
      <c r="AN172" s="31">
        <f t="shared" si="105"/>
        <v>0</v>
      </c>
      <c r="AO172" s="31">
        <f t="shared" si="106"/>
        <v>0</v>
      </c>
      <c r="AP172" s="31">
        <f t="shared" si="107"/>
        <v>0</v>
      </c>
      <c r="AQ172" s="188">
        <f t="shared" si="121"/>
        <v>0</v>
      </c>
      <c r="AR172" s="188">
        <f t="shared" si="121"/>
        <v>0</v>
      </c>
      <c r="AS172" s="188">
        <f t="shared" si="121"/>
        <v>0</v>
      </c>
      <c r="AT172" s="188">
        <f t="shared" si="121"/>
        <v>0</v>
      </c>
      <c r="AU172" s="31"/>
      <c r="AV172" s="31"/>
      <c r="AW172" s="31"/>
      <c r="AX172" s="31"/>
      <c r="AY172" s="74"/>
    </row>
    <row r="173" spans="3:51" x14ac:dyDescent="0.3">
      <c r="C173" s="172" t="s">
        <v>48</v>
      </c>
      <c r="D173" s="4">
        <v>0.37</v>
      </c>
      <c r="E173" s="184" t="s">
        <v>194</v>
      </c>
      <c r="I173" s="53">
        <v>168</v>
      </c>
      <c r="J173" s="31">
        <f t="shared" si="110"/>
        <v>0</v>
      </c>
      <c r="K173" s="31">
        <f t="shared" si="111"/>
        <v>0</v>
      </c>
      <c r="L173" s="31">
        <f t="shared" si="112"/>
        <v>0</v>
      </c>
      <c r="M173" s="31">
        <f t="shared" si="113"/>
        <v>0</v>
      </c>
      <c r="N173" s="31">
        <f t="shared" si="94"/>
        <v>0</v>
      </c>
      <c r="O173" s="32">
        <f t="shared" si="95"/>
        <v>0</v>
      </c>
      <c r="P173" s="53">
        <v>168</v>
      </c>
      <c r="Q173" s="31">
        <f t="shared" si="108"/>
        <v>0</v>
      </c>
      <c r="R173" s="31">
        <f t="shared" si="114"/>
        <v>0</v>
      </c>
      <c r="S173" s="31">
        <f t="shared" si="115"/>
        <v>0</v>
      </c>
      <c r="T173" s="31">
        <f t="shared" si="96"/>
        <v>0</v>
      </c>
      <c r="U173" s="31">
        <f t="shared" si="109"/>
        <v>0</v>
      </c>
      <c r="V173" s="31">
        <f t="shared" si="97"/>
        <v>0</v>
      </c>
      <c r="W173" s="31">
        <v>0</v>
      </c>
      <c r="X173" s="31">
        <f t="shared" si="98"/>
        <v>0</v>
      </c>
      <c r="Y173" s="36">
        <f t="shared" si="99"/>
        <v>0</v>
      </c>
      <c r="AA173" s="69">
        <v>168</v>
      </c>
      <c r="AB173" s="31">
        <f t="shared" si="100"/>
        <v>0</v>
      </c>
      <c r="AC173" s="203">
        <f t="shared" si="120"/>
        <v>0</v>
      </c>
      <c r="AD173" s="99">
        <f t="shared" si="101"/>
        <v>0</v>
      </c>
      <c r="AE173" s="99">
        <f t="shared" si="102"/>
        <v>0</v>
      </c>
      <c r="AF173" s="188">
        <f t="shared" si="116"/>
        <v>0</v>
      </c>
      <c r="AG173" s="188">
        <f t="shared" si="117"/>
        <v>0</v>
      </c>
      <c r="AH173" s="188">
        <f t="shared" si="118"/>
        <v>0</v>
      </c>
      <c r="AI173" s="193">
        <f t="shared" si="119"/>
        <v>0</v>
      </c>
      <c r="AK173" s="69">
        <v>168</v>
      </c>
      <c r="AL173" s="31">
        <f t="shared" si="103"/>
        <v>0</v>
      </c>
      <c r="AM173" s="31">
        <f t="shared" si="104"/>
        <v>0</v>
      </c>
      <c r="AN173" s="31">
        <f t="shared" si="105"/>
        <v>0</v>
      </c>
      <c r="AO173" s="31">
        <f t="shared" si="106"/>
        <v>0</v>
      </c>
      <c r="AP173" s="31">
        <f t="shared" si="107"/>
        <v>0</v>
      </c>
      <c r="AQ173" s="188">
        <f t="shared" si="121"/>
        <v>0</v>
      </c>
      <c r="AR173" s="188">
        <f t="shared" si="121"/>
        <v>0</v>
      </c>
      <c r="AS173" s="188">
        <f t="shared" si="121"/>
        <v>0</v>
      </c>
      <c r="AT173" s="188">
        <f t="shared" si="121"/>
        <v>0</v>
      </c>
      <c r="AU173" s="31"/>
      <c r="AV173" s="31"/>
      <c r="AW173" s="31"/>
      <c r="AX173" s="31"/>
      <c r="AY173" s="74"/>
    </row>
    <row r="174" spans="3:51" x14ac:dyDescent="0.3">
      <c r="C174" s="172" t="s">
        <v>49</v>
      </c>
      <c r="D174" s="4">
        <v>0.45</v>
      </c>
      <c r="E174" s="184" t="s">
        <v>195</v>
      </c>
      <c r="I174" s="53">
        <v>169</v>
      </c>
      <c r="J174" s="31">
        <f t="shared" si="110"/>
        <v>0</v>
      </c>
      <c r="K174" s="31">
        <f t="shared" si="111"/>
        <v>0</v>
      </c>
      <c r="L174" s="31">
        <f t="shared" si="112"/>
        <v>0</v>
      </c>
      <c r="M174" s="31">
        <f t="shared" si="113"/>
        <v>0</v>
      </c>
      <c r="N174" s="31">
        <f t="shared" si="94"/>
        <v>0</v>
      </c>
      <c r="O174" s="32">
        <f t="shared" si="95"/>
        <v>0</v>
      </c>
      <c r="P174" s="53">
        <v>169</v>
      </c>
      <c r="Q174" s="31">
        <f t="shared" si="108"/>
        <v>0</v>
      </c>
      <c r="R174" s="31">
        <f t="shared" si="114"/>
        <v>0</v>
      </c>
      <c r="S174" s="31">
        <f t="shared" si="115"/>
        <v>0</v>
      </c>
      <c r="T174" s="31">
        <f t="shared" si="96"/>
        <v>0</v>
      </c>
      <c r="U174" s="31">
        <f t="shared" si="109"/>
        <v>0</v>
      </c>
      <c r="V174" s="31">
        <f t="shared" si="97"/>
        <v>0</v>
      </c>
      <c r="W174" s="31">
        <v>0</v>
      </c>
      <c r="X174" s="31">
        <f t="shared" si="98"/>
        <v>0</v>
      </c>
      <c r="Y174" s="36">
        <f t="shared" si="99"/>
        <v>0</v>
      </c>
      <c r="AA174" s="69">
        <v>169</v>
      </c>
      <c r="AB174" s="31">
        <f t="shared" si="100"/>
        <v>0</v>
      </c>
      <c r="AC174" s="203">
        <f t="shared" si="120"/>
        <v>0</v>
      </c>
      <c r="AD174" s="99">
        <f t="shared" si="101"/>
        <v>0</v>
      </c>
      <c r="AE174" s="99">
        <f t="shared" si="102"/>
        <v>0</v>
      </c>
      <c r="AF174" s="188">
        <f t="shared" si="116"/>
        <v>0</v>
      </c>
      <c r="AG174" s="188">
        <f t="shared" si="117"/>
        <v>0</v>
      </c>
      <c r="AH174" s="188">
        <f t="shared" si="118"/>
        <v>0</v>
      </c>
      <c r="AI174" s="193">
        <f t="shared" si="119"/>
        <v>0</v>
      </c>
      <c r="AK174" s="69">
        <v>169</v>
      </c>
      <c r="AL174" s="31">
        <f t="shared" si="103"/>
        <v>0</v>
      </c>
      <c r="AM174" s="31">
        <f t="shared" si="104"/>
        <v>0</v>
      </c>
      <c r="AN174" s="31">
        <f t="shared" si="105"/>
        <v>0</v>
      </c>
      <c r="AO174" s="31">
        <f t="shared" si="106"/>
        <v>0</v>
      </c>
      <c r="AP174" s="31">
        <f t="shared" si="107"/>
        <v>0</v>
      </c>
      <c r="AQ174" s="188">
        <f t="shared" si="121"/>
        <v>0</v>
      </c>
      <c r="AR174" s="188">
        <f t="shared" si="121"/>
        <v>0</v>
      </c>
      <c r="AS174" s="188">
        <f t="shared" si="121"/>
        <v>0</v>
      </c>
      <c r="AT174" s="188">
        <f t="shared" si="121"/>
        <v>0</v>
      </c>
      <c r="AU174" s="31"/>
      <c r="AV174" s="31"/>
      <c r="AW174" s="31"/>
      <c r="AX174" s="31"/>
      <c r="AY174" s="74"/>
    </row>
    <row r="175" spans="3:51" x14ac:dyDescent="0.3">
      <c r="C175" s="172" t="s">
        <v>50</v>
      </c>
      <c r="D175" s="4">
        <v>0.39</v>
      </c>
      <c r="E175" s="184" t="s">
        <v>195</v>
      </c>
      <c r="I175" s="53">
        <v>170</v>
      </c>
      <c r="J175" s="31">
        <f t="shared" si="110"/>
        <v>0</v>
      </c>
      <c r="K175" s="31">
        <f t="shared" si="111"/>
        <v>0</v>
      </c>
      <c r="L175" s="31">
        <f t="shared" si="112"/>
        <v>0</v>
      </c>
      <c r="M175" s="31">
        <f t="shared" si="113"/>
        <v>0</v>
      </c>
      <c r="N175" s="31">
        <f t="shared" si="94"/>
        <v>0</v>
      </c>
      <c r="O175" s="32">
        <f t="shared" si="95"/>
        <v>0</v>
      </c>
      <c r="P175" s="53">
        <v>170</v>
      </c>
      <c r="Q175" s="31">
        <f t="shared" si="108"/>
        <v>0</v>
      </c>
      <c r="R175" s="31">
        <f t="shared" si="114"/>
        <v>0</v>
      </c>
      <c r="S175" s="31">
        <f t="shared" si="115"/>
        <v>0</v>
      </c>
      <c r="T175" s="31">
        <f t="shared" si="96"/>
        <v>0</v>
      </c>
      <c r="U175" s="31">
        <f t="shared" si="109"/>
        <v>0</v>
      </c>
      <c r="V175" s="31">
        <f t="shared" si="97"/>
        <v>0</v>
      </c>
      <c r="W175" s="31">
        <v>0</v>
      </c>
      <c r="X175" s="31">
        <f t="shared" si="98"/>
        <v>0</v>
      </c>
      <c r="Y175" s="36">
        <f t="shared" si="99"/>
        <v>0</v>
      </c>
      <c r="AA175" s="69">
        <v>170</v>
      </c>
      <c r="AB175" s="31">
        <f t="shared" si="100"/>
        <v>0</v>
      </c>
      <c r="AC175" s="203">
        <f t="shared" si="120"/>
        <v>0</v>
      </c>
      <c r="AD175" s="99">
        <f t="shared" si="101"/>
        <v>0</v>
      </c>
      <c r="AE175" s="99">
        <f t="shared" si="102"/>
        <v>0</v>
      </c>
      <c r="AF175" s="188">
        <f t="shared" si="116"/>
        <v>0</v>
      </c>
      <c r="AG175" s="188">
        <f t="shared" si="117"/>
        <v>0</v>
      </c>
      <c r="AH175" s="188">
        <f t="shared" si="118"/>
        <v>0</v>
      </c>
      <c r="AI175" s="193">
        <f t="shared" si="119"/>
        <v>0</v>
      </c>
      <c r="AK175" s="69">
        <v>170</v>
      </c>
      <c r="AL175" s="31">
        <f t="shared" si="103"/>
        <v>0</v>
      </c>
      <c r="AM175" s="31">
        <f t="shared" si="104"/>
        <v>0</v>
      </c>
      <c r="AN175" s="31">
        <f t="shared" si="105"/>
        <v>0</v>
      </c>
      <c r="AO175" s="31">
        <f t="shared" si="106"/>
        <v>0</v>
      </c>
      <c r="AP175" s="31">
        <f t="shared" si="107"/>
        <v>0</v>
      </c>
      <c r="AQ175" s="188">
        <f t="shared" si="121"/>
        <v>0</v>
      </c>
      <c r="AR175" s="188">
        <f t="shared" si="121"/>
        <v>0</v>
      </c>
      <c r="AS175" s="188">
        <f t="shared" si="121"/>
        <v>0</v>
      </c>
      <c r="AT175" s="188">
        <f t="shared" si="121"/>
        <v>0</v>
      </c>
      <c r="AU175" s="31"/>
      <c r="AV175" s="31"/>
      <c r="AW175" s="31"/>
      <c r="AX175" s="31"/>
      <c r="AY175" s="74"/>
    </row>
    <row r="176" spans="3:51" x14ac:dyDescent="0.3">
      <c r="C176" s="172" t="s">
        <v>51</v>
      </c>
      <c r="D176" s="4">
        <v>0.44</v>
      </c>
      <c r="E176" s="184" t="s">
        <v>195</v>
      </c>
      <c r="I176" s="53">
        <v>171</v>
      </c>
      <c r="J176" s="31">
        <f t="shared" si="110"/>
        <v>0</v>
      </c>
      <c r="K176" s="31">
        <f t="shared" si="111"/>
        <v>0</v>
      </c>
      <c r="L176" s="31">
        <f t="shared" si="112"/>
        <v>0</v>
      </c>
      <c r="M176" s="31">
        <f t="shared" si="113"/>
        <v>0</v>
      </c>
      <c r="N176" s="31">
        <f t="shared" si="94"/>
        <v>0</v>
      </c>
      <c r="O176" s="32">
        <f t="shared" si="95"/>
        <v>0</v>
      </c>
      <c r="P176" s="53">
        <v>171</v>
      </c>
      <c r="Q176" s="31">
        <f t="shared" si="108"/>
        <v>0</v>
      </c>
      <c r="R176" s="31">
        <f t="shared" si="114"/>
        <v>0</v>
      </c>
      <c r="S176" s="31">
        <f t="shared" si="115"/>
        <v>0</v>
      </c>
      <c r="T176" s="31">
        <f t="shared" si="96"/>
        <v>0</v>
      </c>
      <c r="U176" s="31">
        <f t="shared" si="109"/>
        <v>0</v>
      </c>
      <c r="V176" s="31">
        <f t="shared" si="97"/>
        <v>0</v>
      </c>
      <c r="W176" s="31">
        <v>0</v>
      </c>
      <c r="X176" s="31">
        <f t="shared" si="98"/>
        <v>0</v>
      </c>
      <c r="Y176" s="36">
        <f t="shared" si="99"/>
        <v>0</v>
      </c>
      <c r="AA176" s="69">
        <v>171</v>
      </c>
      <c r="AB176" s="31">
        <f t="shared" si="100"/>
        <v>0</v>
      </c>
      <c r="AC176" s="203">
        <f t="shared" si="120"/>
        <v>0</v>
      </c>
      <c r="AD176" s="99">
        <f t="shared" si="101"/>
        <v>0</v>
      </c>
      <c r="AE176" s="99">
        <f t="shared" si="102"/>
        <v>0</v>
      </c>
      <c r="AF176" s="188">
        <f t="shared" si="116"/>
        <v>0</v>
      </c>
      <c r="AG176" s="188">
        <f t="shared" si="117"/>
        <v>0</v>
      </c>
      <c r="AH176" s="188">
        <f t="shared" si="118"/>
        <v>0</v>
      </c>
      <c r="AI176" s="193">
        <f t="shared" si="119"/>
        <v>0</v>
      </c>
      <c r="AK176" s="69">
        <v>171</v>
      </c>
      <c r="AL176" s="31">
        <f t="shared" si="103"/>
        <v>0</v>
      </c>
      <c r="AM176" s="31">
        <f t="shared" si="104"/>
        <v>0</v>
      </c>
      <c r="AN176" s="31">
        <f t="shared" si="105"/>
        <v>0</v>
      </c>
      <c r="AO176" s="31">
        <f t="shared" si="106"/>
        <v>0</v>
      </c>
      <c r="AP176" s="31">
        <f t="shared" si="107"/>
        <v>0</v>
      </c>
      <c r="AQ176" s="188">
        <f t="shared" si="121"/>
        <v>0</v>
      </c>
      <c r="AR176" s="188">
        <f t="shared" si="121"/>
        <v>0</v>
      </c>
      <c r="AS176" s="188">
        <f t="shared" si="121"/>
        <v>0</v>
      </c>
      <c r="AT176" s="188">
        <f t="shared" si="121"/>
        <v>0</v>
      </c>
      <c r="AU176" s="31"/>
      <c r="AV176" s="31"/>
      <c r="AW176" s="31"/>
      <c r="AX176" s="31"/>
      <c r="AY176" s="74"/>
    </row>
    <row r="177" spans="3:51" x14ac:dyDescent="0.3">
      <c r="C177" s="172" t="s">
        <v>52</v>
      </c>
      <c r="D177" s="4">
        <v>0.46</v>
      </c>
      <c r="E177" s="184" t="s">
        <v>195</v>
      </c>
      <c r="I177" s="53">
        <v>172</v>
      </c>
      <c r="J177" s="31">
        <f t="shared" si="110"/>
        <v>0</v>
      </c>
      <c r="K177" s="31">
        <f t="shared" si="111"/>
        <v>0</v>
      </c>
      <c r="L177" s="31">
        <f t="shared" si="112"/>
        <v>0</v>
      </c>
      <c r="M177" s="31">
        <f t="shared" si="113"/>
        <v>0</v>
      </c>
      <c r="N177" s="31">
        <f t="shared" si="94"/>
        <v>0</v>
      </c>
      <c r="O177" s="32">
        <f t="shared" si="95"/>
        <v>0</v>
      </c>
      <c r="P177" s="53">
        <v>172</v>
      </c>
      <c r="Q177" s="31">
        <f t="shared" si="108"/>
        <v>0</v>
      </c>
      <c r="R177" s="31">
        <f t="shared" si="114"/>
        <v>0</v>
      </c>
      <c r="S177" s="31">
        <f t="shared" si="115"/>
        <v>0</v>
      </c>
      <c r="T177" s="31">
        <f t="shared" si="96"/>
        <v>0</v>
      </c>
      <c r="U177" s="31">
        <f t="shared" si="109"/>
        <v>0</v>
      </c>
      <c r="V177" s="31">
        <f t="shared" si="97"/>
        <v>0</v>
      </c>
      <c r="W177" s="31">
        <v>0</v>
      </c>
      <c r="X177" s="31">
        <f t="shared" si="98"/>
        <v>0</v>
      </c>
      <c r="Y177" s="36">
        <f t="shared" si="99"/>
        <v>0</v>
      </c>
      <c r="AA177" s="69">
        <v>172</v>
      </c>
      <c r="AB177" s="31">
        <f t="shared" si="100"/>
        <v>0</v>
      </c>
      <c r="AC177" s="203">
        <f t="shared" si="120"/>
        <v>0</v>
      </c>
      <c r="AD177" s="99">
        <f t="shared" si="101"/>
        <v>0</v>
      </c>
      <c r="AE177" s="99">
        <f t="shared" si="102"/>
        <v>0</v>
      </c>
      <c r="AF177" s="188">
        <f t="shared" si="116"/>
        <v>0</v>
      </c>
      <c r="AG177" s="188">
        <f t="shared" si="117"/>
        <v>0</v>
      </c>
      <c r="AH177" s="188">
        <f t="shared" si="118"/>
        <v>0</v>
      </c>
      <c r="AI177" s="193">
        <f t="shared" si="119"/>
        <v>0</v>
      </c>
      <c r="AK177" s="69">
        <v>172</v>
      </c>
      <c r="AL177" s="31">
        <f t="shared" si="103"/>
        <v>0</v>
      </c>
      <c r="AM177" s="31">
        <f t="shared" si="104"/>
        <v>0</v>
      </c>
      <c r="AN177" s="31">
        <f t="shared" si="105"/>
        <v>0</v>
      </c>
      <c r="AO177" s="31">
        <f t="shared" si="106"/>
        <v>0</v>
      </c>
      <c r="AP177" s="31">
        <f t="shared" si="107"/>
        <v>0</v>
      </c>
      <c r="AQ177" s="188">
        <f t="shared" si="121"/>
        <v>0</v>
      </c>
      <c r="AR177" s="188">
        <f t="shared" si="121"/>
        <v>0</v>
      </c>
      <c r="AS177" s="188">
        <f t="shared" si="121"/>
        <v>0</v>
      </c>
      <c r="AT177" s="188">
        <f t="shared" si="121"/>
        <v>0</v>
      </c>
      <c r="AU177" s="31"/>
      <c r="AV177" s="31"/>
      <c r="AW177" s="31"/>
      <c r="AX177" s="31"/>
      <c r="AY177" s="74"/>
    </row>
    <row r="178" spans="3:51" ht="27.6" x14ac:dyDescent="0.3">
      <c r="C178" s="172" t="s">
        <v>53</v>
      </c>
      <c r="D178" s="4">
        <v>0.46</v>
      </c>
      <c r="E178" s="184" t="s">
        <v>197</v>
      </c>
      <c r="I178" s="53">
        <v>173</v>
      </c>
      <c r="J178" s="31">
        <f t="shared" si="110"/>
        <v>0</v>
      </c>
      <c r="K178" s="31">
        <f t="shared" si="111"/>
        <v>0</v>
      </c>
      <c r="L178" s="31">
        <f t="shared" si="112"/>
        <v>0</v>
      </c>
      <c r="M178" s="31">
        <f t="shared" si="113"/>
        <v>0</v>
      </c>
      <c r="N178" s="31">
        <f t="shared" si="94"/>
        <v>0</v>
      </c>
      <c r="O178" s="32">
        <f t="shared" si="95"/>
        <v>0</v>
      </c>
      <c r="P178" s="53">
        <v>173</v>
      </c>
      <c r="Q178" s="31">
        <f t="shared" si="108"/>
        <v>0</v>
      </c>
      <c r="R178" s="31">
        <f t="shared" si="114"/>
        <v>0</v>
      </c>
      <c r="S178" s="31">
        <f t="shared" si="115"/>
        <v>0</v>
      </c>
      <c r="T178" s="31">
        <f t="shared" si="96"/>
        <v>0</v>
      </c>
      <c r="U178" s="31">
        <f t="shared" si="109"/>
        <v>0</v>
      </c>
      <c r="V178" s="31">
        <f t="shared" si="97"/>
        <v>0</v>
      </c>
      <c r="W178" s="31">
        <v>0</v>
      </c>
      <c r="X178" s="31">
        <f t="shared" si="98"/>
        <v>0</v>
      </c>
      <c r="Y178" s="36">
        <f t="shared" si="99"/>
        <v>0</v>
      </c>
      <c r="AA178" s="69">
        <v>173</v>
      </c>
      <c r="AB178" s="31">
        <f t="shared" si="100"/>
        <v>0</v>
      </c>
      <c r="AC178" s="203">
        <f t="shared" si="120"/>
        <v>0</v>
      </c>
      <c r="AD178" s="99">
        <f t="shared" si="101"/>
        <v>0</v>
      </c>
      <c r="AE178" s="99">
        <f t="shared" si="102"/>
        <v>0</v>
      </c>
      <c r="AF178" s="188">
        <f t="shared" si="116"/>
        <v>0</v>
      </c>
      <c r="AG178" s="188">
        <f t="shared" si="117"/>
        <v>0</v>
      </c>
      <c r="AH178" s="188">
        <f t="shared" si="118"/>
        <v>0</v>
      </c>
      <c r="AI178" s="193">
        <f t="shared" si="119"/>
        <v>0</v>
      </c>
      <c r="AK178" s="69">
        <v>173</v>
      </c>
      <c r="AL178" s="31">
        <f t="shared" si="103"/>
        <v>0</v>
      </c>
      <c r="AM178" s="31">
        <f t="shared" si="104"/>
        <v>0</v>
      </c>
      <c r="AN178" s="31">
        <f t="shared" si="105"/>
        <v>0</v>
      </c>
      <c r="AO178" s="31">
        <f t="shared" si="106"/>
        <v>0</v>
      </c>
      <c r="AP178" s="31">
        <f t="shared" si="107"/>
        <v>0</v>
      </c>
      <c r="AQ178" s="188">
        <f t="shared" si="121"/>
        <v>0</v>
      </c>
      <c r="AR178" s="188">
        <f t="shared" si="121"/>
        <v>0</v>
      </c>
      <c r="AS178" s="188">
        <f t="shared" si="121"/>
        <v>0</v>
      </c>
      <c r="AT178" s="188">
        <f t="shared" si="121"/>
        <v>0</v>
      </c>
      <c r="AU178" s="31"/>
      <c r="AV178" s="31"/>
      <c r="AW178" s="31"/>
      <c r="AX178" s="31"/>
      <c r="AY178" s="74"/>
    </row>
    <row r="179" spans="3:51" x14ac:dyDescent="0.3">
      <c r="C179" s="172" t="s">
        <v>54</v>
      </c>
      <c r="D179" s="4">
        <v>0.44</v>
      </c>
      <c r="E179" s="184" t="s">
        <v>195</v>
      </c>
      <c r="I179" s="53">
        <v>174</v>
      </c>
      <c r="J179" s="31">
        <f t="shared" si="110"/>
        <v>0</v>
      </c>
      <c r="K179" s="31">
        <f t="shared" si="111"/>
        <v>0</v>
      </c>
      <c r="L179" s="31">
        <f t="shared" si="112"/>
        <v>0</v>
      </c>
      <c r="M179" s="31">
        <f t="shared" si="113"/>
        <v>0</v>
      </c>
      <c r="N179" s="31">
        <f t="shared" si="94"/>
        <v>0</v>
      </c>
      <c r="O179" s="32">
        <f t="shared" si="95"/>
        <v>0</v>
      </c>
      <c r="P179" s="53">
        <v>174</v>
      </c>
      <c r="Q179" s="31">
        <f t="shared" si="108"/>
        <v>0</v>
      </c>
      <c r="R179" s="31">
        <f t="shared" si="114"/>
        <v>0</v>
      </c>
      <c r="S179" s="31">
        <f t="shared" si="115"/>
        <v>0</v>
      </c>
      <c r="T179" s="31">
        <f t="shared" si="96"/>
        <v>0</v>
      </c>
      <c r="U179" s="31">
        <f t="shared" si="109"/>
        <v>0</v>
      </c>
      <c r="V179" s="31">
        <f t="shared" si="97"/>
        <v>0</v>
      </c>
      <c r="W179" s="31">
        <v>0</v>
      </c>
      <c r="X179" s="31">
        <f t="shared" si="98"/>
        <v>0</v>
      </c>
      <c r="Y179" s="36">
        <f t="shared" si="99"/>
        <v>0</v>
      </c>
      <c r="AA179" s="69">
        <v>174</v>
      </c>
      <c r="AB179" s="31">
        <f t="shared" si="100"/>
        <v>0</v>
      </c>
      <c r="AC179" s="203">
        <f t="shared" si="120"/>
        <v>0</v>
      </c>
      <c r="AD179" s="99">
        <f t="shared" si="101"/>
        <v>0</v>
      </c>
      <c r="AE179" s="99">
        <f t="shared" si="102"/>
        <v>0</v>
      </c>
      <c r="AF179" s="188">
        <f t="shared" si="116"/>
        <v>0</v>
      </c>
      <c r="AG179" s="188">
        <f t="shared" si="117"/>
        <v>0</v>
      </c>
      <c r="AH179" s="188">
        <f t="shared" si="118"/>
        <v>0</v>
      </c>
      <c r="AI179" s="193">
        <f t="shared" si="119"/>
        <v>0</v>
      </c>
      <c r="AK179" s="69">
        <v>174</v>
      </c>
      <c r="AL179" s="31">
        <f t="shared" si="103"/>
        <v>0</v>
      </c>
      <c r="AM179" s="31">
        <f t="shared" si="104"/>
        <v>0</v>
      </c>
      <c r="AN179" s="31">
        <f t="shared" si="105"/>
        <v>0</v>
      </c>
      <c r="AO179" s="31">
        <f t="shared" si="106"/>
        <v>0</v>
      </c>
      <c r="AP179" s="31">
        <f t="shared" si="107"/>
        <v>0</v>
      </c>
      <c r="AQ179" s="188">
        <f t="shared" si="121"/>
        <v>0</v>
      </c>
      <c r="AR179" s="188">
        <f t="shared" si="121"/>
        <v>0</v>
      </c>
      <c r="AS179" s="188">
        <f t="shared" si="121"/>
        <v>0</v>
      </c>
      <c r="AT179" s="188">
        <f t="shared" si="121"/>
        <v>0</v>
      </c>
      <c r="AU179" s="31"/>
      <c r="AV179" s="31"/>
      <c r="AW179" s="31"/>
      <c r="AX179" s="31"/>
      <c r="AY179" s="74"/>
    </row>
    <row r="180" spans="3:51" x14ac:dyDescent="0.3">
      <c r="C180" s="172" t="s">
        <v>55</v>
      </c>
      <c r="D180" s="4">
        <v>0.46</v>
      </c>
      <c r="E180" s="184" t="s">
        <v>195</v>
      </c>
      <c r="I180" s="53">
        <v>175</v>
      </c>
      <c r="J180" s="31">
        <f t="shared" si="110"/>
        <v>0</v>
      </c>
      <c r="K180" s="31">
        <f t="shared" si="111"/>
        <v>0</v>
      </c>
      <c r="L180" s="31">
        <f t="shared" si="112"/>
        <v>0</v>
      </c>
      <c r="M180" s="31">
        <f t="shared" si="113"/>
        <v>0</v>
      </c>
      <c r="N180" s="31">
        <f t="shared" si="94"/>
        <v>0</v>
      </c>
      <c r="O180" s="32">
        <f t="shared" si="95"/>
        <v>0</v>
      </c>
      <c r="P180" s="53">
        <v>175</v>
      </c>
      <c r="Q180" s="31">
        <f t="shared" si="108"/>
        <v>0</v>
      </c>
      <c r="R180" s="31">
        <f t="shared" si="114"/>
        <v>0</v>
      </c>
      <c r="S180" s="31">
        <f t="shared" si="115"/>
        <v>0</v>
      </c>
      <c r="T180" s="31">
        <f t="shared" si="96"/>
        <v>0</v>
      </c>
      <c r="U180" s="31">
        <f t="shared" si="109"/>
        <v>0</v>
      </c>
      <c r="V180" s="31">
        <f t="shared" si="97"/>
        <v>0</v>
      </c>
      <c r="W180" s="31">
        <v>0</v>
      </c>
      <c r="X180" s="31">
        <f t="shared" si="98"/>
        <v>0</v>
      </c>
      <c r="Y180" s="36">
        <f t="shared" si="99"/>
        <v>0</v>
      </c>
      <c r="AA180" s="69">
        <v>175</v>
      </c>
      <c r="AB180" s="31">
        <f t="shared" si="100"/>
        <v>0</v>
      </c>
      <c r="AC180" s="203">
        <f t="shared" si="120"/>
        <v>0</v>
      </c>
      <c r="AD180" s="99">
        <f t="shared" si="101"/>
        <v>0</v>
      </c>
      <c r="AE180" s="99">
        <f t="shared" si="102"/>
        <v>0</v>
      </c>
      <c r="AF180" s="188">
        <f t="shared" si="116"/>
        <v>0</v>
      </c>
      <c r="AG180" s="188">
        <f t="shared" si="117"/>
        <v>0</v>
      </c>
      <c r="AH180" s="188">
        <f t="shared" si="118"/>
        <v>0</v>
      </c>
      <c r="AI180" s="193">
        <f t="shared" si="119"/>
        <v>0</v>
      </c>
      <c r="AK180" s="69">
        <v>175</v>
      </c>
      <c r="AL180" s="31">
        <f t="shared" si="103"/>
        <v>0</v>
      </c>
      <c r="AM180" s="31">
        <f t="shared" si="104"/>
        <v>0</v>
      </c>
      <c r="AN180" s="31">
        <f t="shared" si="105"/>
        <v>0</v>
      </c>
      <c r="AO180" s="31">
        <f t="shared" si="106"/>
        <v>0</v>
      </c>
      <c r="AP180" s="31">
        <f t="shared" si="107"/>
        <v>0</v>
      </c>
      <c r="AQ180" s="188">
        <f t="shared" si="121"/>
        <v>0</v>
      </c>
      <c r="AR180" s="188">
        <f t="shared" si="121"/>
        <v>0</v>
      </c>
      <c r="AS180" s="188">
        <f t="shared" si="121"/>
        <v>0</v>
      </c>
      <c r="AT180" s="188">
        <f t="shared" si="121"/>
        <v>0</v>
      </c>
      <c r="AU180" s="31"/>
      <c r="AV180" s="31"/>
      <c r="AW180" s="31"/>
      <c r="AX180" s="31"/>
      <c r="AY180" s="74"/>
    </row>
    <row r="181" spans="3:51" x14ac:dyDescent="0.3">
      <c r="C181" s="172" t="s">
        <v>56</v>
      </c>
      <c r="D181" s="4">
        <v>0.48</v>
      </c>
      <c r="E181" s="184" t="s">
        <v>195</v>
      </c>
      <c r="I181" s="53">
        <v>176</v>
      </c>
      <c r="J181" s="31">
        <f t="shared" si="110"/>
        <v>0</v>
      </c>
      <c r="K181" s="31">
        <f t="shared" si="111"/>
        <v>0</v>
      </c>
      <c r="L181" s="31">
        <f t="shared" si="112"/>
        <v>0</v>
      </c>
      <c r="M181" s="31">
        <f t="shared" si="113"/>
        <v>0</v>
      </c>
      <c r="N181" s="31">
        <f t="shared" si="94"/>
        <v>0</v>
      </c>
      <c r="O181" s="32">
        <f t="shared" si="95"/>
        <v>0</v>
      </c>
      <c r="P181" s="53">
        <v>176</v>
      </c>
      <c r="Q181" s="31">
        <f t="shared" si="108"/>
        <v>0</v>
      </c>
      <c r="R181" s="31">
        <f t="shared" si="114"/>
        <v>0</v>
      </c>
      <c r="S181" s="31">
        <f t="shared" si="115"/>
        <v>0</v>
      </c>
      <c r="T181" s="31">
        <f t="shared" si="96"/>
        <v>0</v>
      </c>
      <c r="U181" s="31">
        <f t="shared" si="109"/>
        <v>0</v>
      </c>
      <c r="V181" s="31">
        <f t="shared" si="97"/>
        <v>0</v>
      </c>
      <c r="W181" s="31">
        <v>0</v>
      </c>
      <c r="X181" s="31">
        <f t="shared" si="98"/>
        <v>0</v>
      </c>
      <c r="Y181" s="36">
        <f t="shared" si="99"/>
        <v>0</v>
      </c>
      <c r="AA181" s="69">
        <v>176</v>
      </c>
      <c r="AB181" s="31">
        <f t="shared" si="100"/>
        <v>0</v>
      </c>
      <c r="AC181" s="203">
        <f t="shared" si="120"/>
        <v>0</v>
      </c>
      <c r="AD181" s="99">
        <f t="shared" si="101"/>
        <v>0</v>
      </c>
      <c r="AE181" s="99">
        <f t="shared" si="102"/>
        <v>0</v>
      </c>
      <c r="AF181" s="188">
        <f t="shared" si="116"/>
        <v>0</v>
      </c>
      <c r="AG181" s="188">
        <f t="shared" si="117"/>
        <v>0</v>
      </c>
      <c r="AH181" s="188">
        <f t="shared" si="118"/>
        <v>0</v>
      </c>
      <c r="AI181" s="193">
        <f t="shared" si="119"/>
        <v>0</v>
      </c>
      <c r="AK181" s="69">
        <v>176</v>
      </c>
      <c r="AL181" s="31">
        <f t="shared" si="103"/>
        <v>0</v>
      </c>
      <c r="AM181" s="31">
        <f t="shared" si="104"/>
        <v>0</v>
      </c>
      <c r="AN181" s="31">
        <f t="shared" si="105"/>
        <v>0</v>
      </c>
      <c r="AO181" s="31">
        <f t="shared" si="106"/>
        <v>0</v>
      </c>
      <c r="AP181" s="31">
        <f t="shared" si="107"/>
        <v>0</v>
      </c>
      <c r="AQ181" s="188">
        <f t="shared" si="121"/>
        <v>0</v>
      </c>
      <c r="AR181" s="188">
        <f t="shared" si="121"/>
        <v>0</v>
      </c>
      <c r="AS181" s="188">
        <f t="shared" si="121"/>
        <v>0</v>
      </c>
      <c r="AT181" s="188">
        <f t="shared" si="121"/>
        <v>0</v>
      </c>
      <c r="AU181" s="31"/>
      <c r="AV181" s="31"/>
      <c r="AW181" s="31"/>
      <c r="AX181" s="31"/>
      <c r="AY181" s="74"/>
    </row>
    <row r="182" spans="3:51" x14ac:dyDescent="0.3">
      <c r="C182" s="172" t="s">
        <v>57</v>
      </c>
      <c r="D182" s="4">
        <v>0.44</v>
      </c>
      <c r="E182" s="184" t="s">
        <v>195</v>
      </c>
      <c r="I182" s="53">
        <v>177</v>
      </c>
      <c r="J182" s="31">
        <f t="shared" si="110"/>
        <v>0</v>
      </c>
      <c r="K182" s="31">
        <f t="shared" si="111"/>
        <v>0</v>
      </c>
      <c r="L182" s="31">
        <f t="shared" si="112"/>
        <v>0</v>
      </c>
      <c r="M182" s="31">
        <f t="shared" si="113"/>
        <v>0</v>
      </c>
      <c r="N182" s="31">
        <f t="shared" si="94"/>
        <v>0</v>
      </c>
      <c r="O182" s="32">
        <f t="shared" si="95"/>
        <v>0</v>
      </c>
      <c r="P182" s="53">
        <v>177</v>
      </c>
      <c r="Q182" s="31">
        <f t="shared" si="108"/>
        <v>0</v>
      </c>
      <c r="R182" s="31">
        <f t="shared" si="114"/>
        <v>0</v>
      </c>
      <c r="S182" s="31">
        <f t="shared" si="115"/>
        <v>0</v>
      </c>
      <c r="T182" s="31">
        <f t="shared" si="96"/>
        <v>0</v>
      </c>
      <c r="U182" s="31">
        <f t="shared" si="109"/>
        <v>0</v>
      </c>
      <c r="V182" s="31">
        <f t="shared" si="97"/>
        <v>0</v>
      </c>
      <c r="W182" s="31">
        <v>0</v>
      </c>
      <c r="X182" s="31">
        <f t="shared" si="98"/>
        <v>0</v>
      </c>
      <c r="Y182" s="36">
        <f t="shared" si="99"/>
        <v>0</v>
      </c>
      <c r="AA182" s="69">
        <v>177</v>
      </c>
      <c r="AB182" s="31">
        <f t="shared" si="100"/>
        <v>0</v>
      </c>
      <c r="AC182" s="203">
        <f t="shared" si="120"/>
        <v>0</v>
      </c>
      <c r="AD182" s="99">
        <f t="shared" si="101"/>
        <v>0</v>
      </c>
      <c r="AE182" s="99">
        <f t="shared" si="102"/>
        <v>0</v>
      </c>
      <c r="AF182" s="188">
        <f t="shared" si="116"/>
        <v>0</v>
      </c>
      <c r="AG182" s="188">
        <f t="shared" si="117"/>
        <v>0</v>
      </c>
      <c r="AH182" s="188">
        <f t="shared" si="118"/>
        <v>0</v>
      </c>
      <c r="AI182" s="193">
        <f t="shared" si="119"/>
        <v>0</v>
      </c>
      <c r="AK182" s="69">
        <v>177</v>
      </c>
      <c r="AL182" s="31">
        <f t="shared" si="103"/>
        <v>0</v>
      </c>
      <c r="AM182" s="31">
        <f t="shared" si="104"/>
        <v>0</v>
      </c>
      <c r="AN182" s="31">
        <f t="shared" si="105"/>
        <v>0</v>
      </c>
      <c r="AO182" s="31">
        <f t="shared" si="106"/>
        <v>0</v>
      </c>
      <c r="AP182" s="31">
        <f t="shared" si="107"/>
        <v>0</v>
      </c>
      <c r="AQ182" s="188">
        <f t="shared" si="121"/>
        <v>0</v>
      </c>
      <c r="AR182" s="188">
        <f t="shared" si="121"/>
        <v>0</v>
      </c>
      <c r="AS182" s="188">
        <f t="shared" si="121"/>
        <v>0</v>
      </c>
      <c r="AT182" s="188">
        <f t="shared" si="121"/>
        <v>0</v>
      </c>
      <c r="AU182" s="31"/>
      <c r="AV182" s="31"/>
      <c r="AW182" s="31"/>
      <c r="AX182" s="31"/>
      <c r="AY182" s="74"/>
    </row>
    <row r="183" spans="3:51" x14ac:dyDescent="0.3">
      <c r="C183" s="172" t="s">
        <v>58</v>
      </c>
      <c r="D183" s="4">
        <v>0.34</v>
      </c>
      <c r="E183" s="184" t="s">
        <v>195</v>
      </c>
      <c r="I183" s="53">
        <v>178</v>
      </c>
      <c r="J183" s="31">
        <f t="shared" si="110"/>
        <v>0</v>
      </c>
      <c r="K183" s="31">
        <f t="shared" si="111"/>
        <v>0</v>
      </c>
      <c r="L183" s="31">
        <f t="shared" si="112"/>
        <v>0</v>
      </c>
      <c r="M183" s="31">
        <f t="shared" si="113"/>
        <v>0</v>
      </c>
      <c r="N183" s="31">
        <f t="shared" si="94"/>
        <v>0</v>
      </c>
      <c r="O183" s="32">
        <f t="shared" si="95"/>
        <v>0</v>
      </c>
      <c r="P183" s="53">
        <v>178</v>
      </c>
      <c r="Q183" s="31">
        <f t="shared" si="108"/>
        <v>0</v>
      </c>
      <c r="R183" s="31">
        <f t="shared" si="114"/>
        <v>0</v>
      </c>
      <c r="S183" s="31">
        <f t="shared" si="115"/>
        <v>0</v>
      </c>
      <c r="T183" s="31">
        <f t="shared" si="96"/>
        <v>0</v>
      </c>
      <c r="U183" s="31">
        <f t="shared" si="109"/>
        <v>0</v>
      </c>
      <c r="V183" s="31">
        <f t="shared" si="97"/>
        <v>0</v>
      </c>
      <c r="W183" s="31">
        <v>0</v>
      </c>
      <c r="X183" s="31">
        <f t="shared" si="98"/>
        <v>0</v>
      </c>
      <c r="Y183" s="36">
        <f t="shared" si="99"/>
        <v>0</v>
      </c>
      <c r="AA183" s="69">
        <v>178</v>
      </c>
      <c r="AB183" s="31">
        <f t="shared" si="100"/>
        <v>0</v>
      </c>
      <c r="AC183" s="203">
        <f t="shared" si="120"/>
        <v>0</v>
      </c>
      <c r="AD183" s="99">
        <f t="shared" si="101"/>
        <v>0</v>
      </c>
      <c r="AE183" s="99">
        <f t="shared" si="102"/>
        <v>0</v>
      </c>
      <c r="AF183" s="188">
        <f t="shared" si="116"/>
        <v>0</v>
      </c>
      <c r="AG183" s="188">
        <f t="shared" si="117"/>
        <v>0</v>
      </c>
      <c r="AH183" s="188">
        <f t="shared" si="118"/>
        <v>0</v>
      </c>
      <c r="AI183" s="193">
        <f t="shared" si="119"/>
        <v>0</v>
      </c>
      <c r="AK183" s="69">
        <v>178</v>
      </c>
      <c r="AL183" s="31">
        <f t="shared" si="103"/>
        <v>0</v>
      </c>
      <c r="AM183" s="31">
        <f t="shared" si="104"/>
        <v>0</v>
      </c>
      <c r="AN183" s="31">
        <f t="shared" si="105"/>
        <v>0</v>
      </c>
      <c r="AO183" s="31">
        <f t="shared" si="106"/>
        <v>0</v>
      </c>
      <c r="AP183" s="31">
        <f t="shared" si="107"/>
        <v>0</v>
      </c>
      <c r="AQ183" s="188">
        <f t="shared" si="121"/>
        <v>0</v>
      </c>
      <c r="AR183" s="188">
        <f t="shared" si="121"/>
        <v>0</v>
      </c>
      <c r="AS183" s="188">
        <f t="shared" si="121"/>
        <v>0</v>
      </c>
      <c r="AT183" s="188">
        <f t="shared" si="121"/>
        <v>0</v>
      </c>
      <c r="AU183" s="31"/>
      <c r="AV183" s="31"/>
      <c r="AW183" s="31"/>
      <c r="AX183" s="31"/>
      <c r="AY183" s="74"/>
    </row>
    <row r="184" spans="3:51" x14ac:dyDescent="0.3">
      <c r="C184" s="172" t="s">
        <v>59</v>
      </c>
      <c r="D184" s="4">
        <v>0.5</v>
      </c>
      <c r="E184" s="184" t="s">
        <v>194</v>
      </c>
      <c r="I184" s="53">
        <v>179</v>
      </c>
      <c r="J184" s="31">
        <f t="shared" si="110"/>
        <v>0</v>
      </c>
      <c r="K184" s="31">
        <f t="shared" si="111"/>
        <v>0</v>
      </c>
      <c r="L184" s="31">
        <f t="shared" si="112"/>
        <v>0</v>
      </c>
      <c r="M184" s="31">
        <f t="shared" si="113"/>
        <v>0</v>
      </c>
      <c r="N184" s="31">
        <f t="shared" si="94"/>
        <v>0</v>
      </c>
      <c r="O184" s="32">
        <f t="shared" si="95"/>
        <v>0</v>
      </c>
      <c r="P184" s="53">
        <v>179</v>
      </c>
      <c r="Q184" s="31">
        <f t="shared" si="108"/>
        <v>0</v>
      </c>
      <c r="R184" s="31">
        <f t="shared" si="114"/>
        <v>0</v>
      </c>
      <c r="S184" s="31">
        <f t="shared" si="115"/>
        <v>0</v>
      </c>
      <c r="T184" s="31">
        <f t="shared" si="96"/>
        <v>0</v>
      </c>
      <c r="U184" s="31">
        <f t="shared" si="109"/>
        <v>0</v>
      </c>
      <c r="V184" s="31">
        <f t="shared" si="97"/>
        <v>0</v>
      </c>
      <c r="W184" s="31">
        <v>0</v>
      </c>
      <c r="X184" s="31">
        <f t="shared" si="98"/>
        <v>0</v>
      </c>
      <c r="Y184" s="36">
        <f t="shared" si="99"/>
        <v>0</v>
      </c>
      <c r="AA184" s="69">
        <v>179</v>
      </c>
      <c r="AB184" s="31">
        <f t="shared" si="100"/>
        <v>0</v>
      </c>
      <c r="AC184" s="203">
        <f t="shared" si="120"/>
        <v>0</v>
      </c>
      <c r="AD184" s="99">
        <f t="shared" si="101"/>
        <v>0</v>
      </c>
      <c r="AE184" s="99">
        <f t="shared" si="102"/>
        <v>0</v>
      </c>
      <c r="AF184" s="188">
        <f t="shared" si="116"/>
        <v>0</v>
      </c>
      <c r="AG184" s="188">
        <f t="shared" si="117"/>
        <v>0</v>
      </c>
      <c r="AH184" s="188">
        <f t="shared" si="118"/>
        <v>0</v>
      </c>
      <c r="AI184" s="193">
        <f t="shared" si="119"/>
        <v>0</v>
      </c>
      <c r="AK184" s="69">
        <v>179</v>
      </c>
      <c r="AL184" s="31">
        <f t="shared" si="103"/>
        <v>0</v>
      </c>
      <c r="AM184" s="31">
        <f t="shared" si="104"/>
        <v>0</v>
      </c>
      <c r="AN184" s="31">
        <f t="shared" si="105"/>
        <v>0</v>
      </c>
      <c r="AO184" s="31">
        <f t="shared" si="106"/>
        <v>0</v>
      </c>
      <c r="AP184" s="31">
        <f t="shared" si="107"/>
        <v>0</v>
      </c>
      <c r="AQ184" s="188">
        <f t="shared" si="121"/>
        <v>0</v>
      </c>
      <c r="AR184" s="188">
        <f t="shared" si="121"/>
        <v>0</v>
      </c>
      <c r="AS184" s="188">
        <f t="shared" si="121"/>
        <v>0</v>
      </c>
      <c r="AT184" s="188">
        <f t="shared" si="121"/>
        <v>0</v>
      </c>
      <c r="AU184" s="31"/>
      <c r="AV184" s="31"/>
      <c r="AW184" s="31"/>
      <c r="AX184" s="31"/>
      <c r="AY184" s="74"/>
    </row>
    <row r="185" spans="3:51" x14ac:dyDescent="0.3">
      <c r="C185" s="172" t="s">
        <v>60</v>
      </c>
      <c r="D185" s="4">
        <v>0.57999999999999996</v>
      </c>
      <c r="E185" s="184" t="s">
        <v>194</v>
      </c>
      <c r="I185" s="53">
        <v>180</v>
      </c>
      <c r="J185" s="31">
        <f t="shared" si="110"/>
        <v>0</v>
      </c>
      <c r="K185" s="31">
        <f t="shared" si="111"/>
        <v>0</v>
      </c>
      <c r="L185" s="31">
        <f t="shared" si="112"/>
        <v>0</v>
      </c>
      <c r="M185" s="31">
        <f t="shared" si="113"/>
        <v>0</v>
      </c>
      <c r="N185" s="31">
        <f t="shared" si="94"/>
        <v>0</v>
      </c>
      <c r="O185" s="32">
        <f t="shared" si="95"/>
        <v>0</v>
      </c>
      <c r="P185" s="53">
        <v>180</v>
      </c>
      <c r="Q185" s="31">
        <f t="shared" si="108"/>
        <v>0</v>
      </c>
      <c r="R185" s="31">
        <f t="shared" si="114"/>
        <v>0</v>
      </c>
      <c r="S185" s="31">
        <f t="shared" si="115"/>
        <v>0</v>
      </c>
      <c r="T185" s="31">
        <f t="shared" si="96"/>
        <v>0</v>
      </c>
      <c r="U185" s="31">
        <f t="shared" si="109"/>
        <v>0</v>
      </c>
      <c r="V185" s="31">
        <f t="shared" si="97"/>
        <v>0</v>
      </c>
      <c r="W185" s="31">
        <v>0</v>
      </c>
      <c r="X185" s="31">
        <f t="shared" si="98"/>
        <v>0</v>
      </c>
      <c r="Y185" s="36">
        <f t="shared" si="99"/>
        <v>0</v>
      </c>
      <c r="AA185" s="69">
        <v>180</v>
      </c>
      <c r="AB185" s="31">
        <f t="shared" si="100"/>
        <v>0</v>
      </c>
      <c r="AC185" s="203">
        <f t="shared" si="120"/>
        <v>0</v>
      </c>
      <c r="AD185" s="99">
        <f t="shared" si="101"/>
        <v>0</v>
      </c>
      <c r="AE185" s="99">
        <f t="shared" si="102"/>
        <v>0</v>
      </c>
      <c r="AF185" s="188">
        <f t="shared" si="116"/>
        <v>0</v>
      </c>
      <c r="AG185" s="188">
        <f t="shared" si="117"/>
        <v>0</v>
      </c>
      <c r="AH185" s="188">
        <f t="shared" si="118"/>
        <v>0</v>
      </c>
      <c r="AI185" s="193">
        <f t="shared" si="119"/>
        <v>0</v>
      </c>
      <c r="AK185" s="69">
        <v>180</v>
      </c>
      <c r="AL185" s="31">
        <f t="shared" si="103"/>
        <v>0</v>
      </c>
      <c r="AM185" s="31">
        <f t="shared" si="104"/>
        <v>0</v>
      </c>
      <c r="AN185" s="31">
        <f t="shared" si="105"/>
        <v>0</v>
      </c>
      <c r="AO185" s="31">
        <f t="shared" si="106"/>
        <v>0</v>
      </c>
      <c r="AP185" s="31">
        <f t="shared" si="107"/>
        <v>0</v>
      </c>
      <c r="AQ185" s="188">
        <f t="shared" si="121"/>
        <v>0</v>
      </c>
      <c r="AR185" s="188">
        <f t="shared" si="121"/>
        <v>0</v>
      </c>
      <c r="AS185" s="188">
        <f t="shared" si="121"/>
        <v>0</v>
      </c>
      <c r="AT185" s="188">
        <f t="shared" si="121"/>
        <v>0</v>
      </c>
      <c r="AU185" s="31"/>
      <c r="AV185" s="31"/>
      <c r="AW185" s="31"/>
      <c r="AX185" s="31"/>
      <c r="AY185" s="74"/>
    </row>
    <row r="186" spans="3:51" x14ac:dyDescent="0.3">
      <c r="C186" s="172" t="s">
        <v>61</v>
      </c>
      <c r="D186" s="4">
        <v>0.37</v>
      </c>
      <c r="E186" s="184" t="s">
        <v>195</v>
      </c>
      <c r="I186" s="53">
        <v>181</v>
      </c>
      <c r="J186" s="31">
        <f t="shared" si="110"/>
        <v>0</v>
      </c>
      <c r="K186" s="31">
        <f t="shared" si="111"/>
        <v>0</v>
      </c>
      <c r="L186" s="31">
        <f t="shared" si="112"/>
        <v>0</v>
      </c>
      <c r="M186" s="31">
        <f t="shared" si="113"/>
        <v>0</v>
      </c>
      <c r="N186" s="31">
        <f t="shared" si="94"/>
        <v>0</v>
      </c>
      <c r="O186" s="32">
        <f t="shared" si="95"/>
        <v>0</v>
      </c>
      <c r="P186" s="53">
        <v>181</v>
      </c>
      <c r="Q186" s="31">
        <f t="shared" si="108"/>
        <v>0</v>
      </c>
      <c r="R186" s="31">
        <f t="shared" si="114"/>
        <v>0</v>
      </c>
      <c r="S186" s="31">
        <f t="shared" si="115"/>
        <v>0</v>
      </c>
      <c r="T186" s="31">
        <f t="shared" si="96"/>
        <v>0</v>
      </c>
      <c r="U186" s="31">
        <f t="shared" si="109"/>
        <v>0</v>
      </c>
      <c r="V186" s="31">
        <f t="shared" si="97"/>
        <v>0</v>
      </c>
      <c r="W186" s="31">
        <v>0</v>
      </c>
      <c r="X186" s="31">
        <f t="shared" si="98"/>
        <v>0</v>
      </c>
      <c r="Y186" s="36">
        <f t="shared" si="99"/>
        <v>0</v>
      </c>
      <c r="AA186" s="69">
        <v>181</v>
      </c>
      <c r="AB186" s="31">
        <f t="shared" si="100"/>
        <v>0</v>
      </c>
      <c r="AC186" s="203">
        <f t="shared" si="120"/>
        <v>0</v>
      </c>
      <c r="AD186" s="99">
        <f t="shared" si="101"/>
        <v>0</v>
      </c>
      <c r="AE186" s="99">
        <f t="shared" si="102"/>
        <v>0</v>
      </c>
      <c r="AF186" s="188">
        <f t="shared" si="116"/>
        <v>0</v>
      </c>
      <c r="AG186" s="188">
        <f t="shared" si="117"/>
        <v>0</v>
      </c>
      <c r="AH186" s="188">
        <f t="shared" si="118"/>
        <v>0</v>
      </c>
      <c r="AI186" s="193">
        <f t="shared" si="119"/>
        <v>0</v>
      </c>
      <c r="AK186" s="69">
        <v>181</v>
      </c>
      <c r="AL186" s="31">
        <f t="shared" si="103"/>
        <v>0</v>
      </c>
      <c r="AM186" s="31">
        <f t="shared" si="104"/>
        <v>0</v>
      </c>
      <c r="AN186" s="31">
        <f t="shared" si="105"/>
        <v>0</v>
      </c>
      <c r="AO186" s="31">
        <f t="shared" si="106"/>
        <v>0</v>
      </c>
      <c r="AP186" s="31">
        <f t="shared" si="107"/>
        <v>0</v>
      </c>
      <c r="AQ186" s="188">
        <f t="shared" si="121"/>
        <v>0</v>
      </c>
      <c r="AR186" s="188">
        <f t="shared" si="121"/>
        <v>0</v>
      </c>
      <c r="AS186" s="188">
        <f t="shared" si="121"/>
        <v>0</v>
      </c>
      <c r="AT186" s="188">
        <f t="shared" si="121"/>
        <v>0</v>
      </c>
      <c r="AU186" s="31"/>
      <c r="AV186" s="31"/>
      <c r="AW186" s="31"/>
      <c r="AX186" s="31"/>
      <c r="AY186" s="74"/>
    </row>
    <row r="187" spans="3:51" x14ac:dyDescent="0.3">
      <c r="C187" s="172" t="s">
        <v>62</v>
      </c>
      <c r="D187" s="4">
        <v>0.37</v>
      </c>
      <c r="E187" s="184" t="s">
        <v>195</v>
      </c>
      <c r="I187" s="53">
        <v>182</v>
      </c>
      <c r="J187" s="31">
        <f t="shared" si="110"/>
        <v>0</v>
      </c>
      <c r="K187" s="31">
        <f t="shared" si="111"/>
        <v>0</v>
      </c>
      <c r="L187" s="31">
        <f t="shared" si="112"/>
        <v>0</v>
      </c>
      <c r="M187" s="31">
        <f t="shared" si="113"/>
        <v>0</v>
      </c>
      <c r="N187" s="31">
        <f t="shared" si="94"/>
        <v>0</v>
      </c>
      <c r="O187" s="32">
        <f t="shared" si="95"/>
        <v>0</v>
      </c>
      <c r="P187" s="53">
        <v>182</v>
      </c>
      <c r="Q187" s="31">
        <f t="shared" si="108"/>
        <v>0</v>
      </c>
      <c r="R187" s="31">
        <f t="shared" si="114"/>
        <v>0</v>
      </c>
      <c r="S187" s="31">
        <f t="shared" si="115"/>
        <v>0</v>
      </c>
      <c r="T187" s="31">
        <f t="shared" si="96"/>
        <v>0</v>
      </c>
      <c r="U187" s="31">
        <f t="shared" si="109"/>
        <v>0</v>
      </c>
      <c r="V187" s="31">
        <f t="shared" si="97"/>
        <v>0</v>
      </c>
      <c r="W187" s="31">
        <v>0</v>
      </c>
      <c r="X187" s="31">
        <f t="shared" si="98"/>
        <v>0</v>
      </c>
      <c r="Y187" s="36">
        <f t="shared" si="99"/>
        <v>0</v>
      </c>
      <c r="AA187" s="69">
        <v>182</v>
      </c>
      <c r="AB187" s="31">
        <f t="shared" si="100"/>
        <v>0</v>
      </c>
      <c r="AC187" s="203">
        <f t="shared" si="120"/>
        <v>0</v>
      </c>
      <c r="AD187" s="99">
        <f t="shared" si="101"/>
        <v>0</v>
      </c>
      <c r="AE187" s="99">
        <f t="shared" si="102"/>
        <v>0</v>
      </c>
      <c r="AF187" s="188">
        <f t="shared" si="116"/>
        <v>0</v>
      </c>
      <c r="AG187" s="188">
        <f t="shared" si="117"/>
        <v>0</v>
      </c>
      <c r="AH187" s="188">
        <f t="shared" si="118"/>
        <v>0</v>
      </c>
      <c r="AI187" s="193">
        <f t="shared" si="119"/>
        <v>0</v>
      </c>
      <c r="AK187" s="69">
        <v>182</v>
      </c>
      <c r="AL187" s="31">
        <f t="shared" si="103"/>
        <v>0</v>
      </c>
      <c r="AM187" s="31">
        <f t="shared" si="104"/>
        <v>0</v>
      </c>
      <c r="AN187" s="31">
        <f t="shared" si="105"/>
        <v>0</v>
      </c>
      <c r="AO187" s="31">
        <f t="shared" si="106"/>
        <v>0</v>
      </c>
      <c r="AP187" s="31">
        <f t="shared" si="107"/>
        <v>0</v>
      </c>
      <c r="AQ187" s="188">
        <f t="shared" si="121"/>
        <v>0</v>
      </c>
      <c r="AR187" s="188">
        <f t="shared" si="121"/>
        <v>0</v>
      </c>
      <c r="AS187" s="188">
        <f t="shared" si="121"/>
        <v>0</v>
      </c>
      <c r="AT187" s="188">
        <f t="shared" si="121"/>
        <v>0</v>
      </c>
      <c r="AU187" s="31"/>
      <c r="AV187" s="31"/>
      <c r="AW187" s="31"/>
      <c r="AX187" s="31"/>
      <c r="AY187" s="74"/>
    </row>
    <row r="188" spans="3:51" x14ac:dyDescent="0.3">
      <c r="C188" s="172" t="s">
        <v>63</v>
      </c>
      <c r="D188" s="4">
        <v>0.38</v>
      </c>
      <c r="E188" s="184" t="s">
        <v>195</v>
      </c>
      <c r="I188" s="53">
        <v>183</v>
      </c>
      <c r="J188" s="31">
        <f t="shared" si="110"/>
        <v>0</v>
      </c>
      <c r="K188" s="31">
        <f t="shared" si="111"/>
        <v>0</v>
      </c>
      <c r="L188" s="31">
        <f t="shared" si="112"/>
        <v>0</v>
      </c>
      <c r="M188" s="31">
        <f t="shared" si="113"/>
        <v>0</v>
      </c>
      <c r="N188" s="31">
        <f t="shared" si="94"/>
        <v>0</v>
      </c>
      <c r="O188" s="32">
        <f t="shared" si="95"/>
        <v>0</v>
      </c>
      <c r="P188" s="53">
        <v>183</v>
      </c>
      <c r="Q188" s="31">
        <f t="shared" si="108"/>
        <v>0</v>
      </c>
      <c r="R188" s="31">
        <f t="shared" si="114"/>
        <v>0</v>
      </c>
      <c r="S188" s="31">
        <f t="shared" si="115"/>
        <v>0</v>
      </c>
      <c r="T188" s="31">
        <f t="shared" si="96"/>
        <v>0</v>
      </c>
      <c r="U188" s="31">
        <f t="shared" si="109"/>
        <v>0</v>
      </c>
      <c r="V188" s="31">
        <f t="shared" si="97"/>
        <v>0</v>
      </c>
      <c r="W188" s="31">
        <v>0</v>
      </c>
      <c r="X188" s="31">
        <f t="shared" si="98"/>
        <v>0</v>
      </c>
      <c r="Y188" s="36">
        <f t="shared" si="99"/>
        <v>0</v>
      </c>
      <c r="AA188" s="69">
        <v>183</v>
      </c>
      <c r="AB188" s="31">
        <f t="shared" si="100"/>
        <v>0</v>
      </c>
      <c r="AC188" s="203">
        <f t="shared" si="120"/>
        <v>0</v>
      </c>
      <c r="AD188" s="99">
        <f t="shared" si="101"/>
        <v>0</v>
      </c>
      <c r="AE188" s="99">
        <f t="shared" si="102"/>
        <v>0</v>
      </c>
      <c r="AF188" s="188">
        <f t="shared" si="116"/>
        <v>0</v>
      </c>
      <c r="AG188" s="188">
        <f t="shared" si="117"/>
        <v>0</v>
      </c>
      <c r="AH188" s="188">
        <f t="shared" si="118"/>
        <v>0</v>
      </c>
      <c r="AI188" s="193">
        <f t="shared" si="119"/>
        <v>0</v>
      </c>
      <c r="AK188" s="69">
        <v>183</v>
      </c>
      <c r="AL188" s="31">
        <f t="shared" si="103"/>
        <v>0</v>
      </c>
      <c r="AM188" s="31">
        <f t="shared" si="104"/>
        <v>0</v>
      </c>
      <c r="AN188" s="31">
        <f t="shared" si="105"/>
        <v>0</v>
      </c>
      <c r="AO188" s="31">
        <f t="shared" si="106"/>
        <v>0</v>
      </c>
      <c r="AP188" s="31">
        <f t="shared" si="107"/>
        <v>0</v>
      </c>
      <c r="AQ188" s="188">
        <f t="shared" si="121"/>
        <v>0</v>
      </c>
      <c r="AR188" s="188">
        <f t="shared" si="121"/>
        <v>0</v>
      </c>
      <c r="AS188" s="188">
        <f t="shared" si="121"/>
        <v>0</v>
      </c>
      <c r="AT188" s="188">
        <f t="shared" si="121"/>
        <v>0</v>
      </c>
      <c r="AU188" s="31"/>
      <c r="AV188" s="31"/>
      <c r="AW188" s="31"/>
      <c r="AX188" s="31"/>
      <c r="AY188" s="74"/>
    </row>
    <row r="189" spans="3:51" x14ac:dyDescent="0.3">
      <c r="C189" s="172" t="s">
        <v>64</v>
      </c>
      <c r="D189" s="4">
        <v>0.36</v>
      </c>
      <c r="E189" s="184" t="s">
        <v>195</v>
      </c>
      <c r="I189" s="53">
        <v>184</v>
      </c>
      <c r="J189" s="31">
        <f t="shared" si="110"/>
        <v>0</v>
      </c>
      <c r="K189" s="31">
        <f t="shared" si="111"/>
        <v>0</v>
      </c>
      <c r="L189" s="31">
        <f t="shared" si="112"/>
        <v>0</v>
      </c>
      <c r="M189" s="31">
        <f t="shared" si="113"/>
        <v>0</v>
      </c>
      <c r="N189" s="31">
        <f t="shared" si="94"/>
        <v>0</v>
      </c>
      <c r="O189" s="32">
        <f t="shared" si="95"/>
        <v>0</v>
      </c>
      <c r="P189" s="53">
        <v>184</v>
      </c>
      <c r="Q189" s="31">
        <f t="shared" si="108"/>
        <v>0</v>
      </c>
      <c r="R189" s="31">
        <f t="shared" si="114"/>
        <v>0</v>
      </c>
      <c r="S189" s="31">
        <f t="shared" si="115"/>
        <v>0</v>
      </c>
      <c r="T189" s="31">
        <f t="shared" si="96"/>
        <v>0</v>
      </c>
      <c r="U189" s="31">
        <f t="shared" si="109"/>
        <v>0</v>
      </c>
      <c r="V189" s="31">
        <f t="shared" si="97"/>
        <v>0</v>
      </c>
      <c r="W189" s="31">
        <v>0</v>
      </c>
      <c r="X189" s="31">
        <f t="shared" si="98"/>
        <v>0</v>
      </c>
      <c r="Y189" s="36">
        <f t="shared" si="99"/>
        <v>0</v>
      </c>
      <c r="AA189" s="69">
        <v>184</v>
      </c>
      <c r="AB189" s="31">
        <f t="shared" si="100"/>
        <v>0</v>
      </c>
      <c r="AC189" s="203">
        <f t="shared" si="120"/>
        <v>0</v>
      </c>
      <c r="AD189" s="99">
        <f t="shared" si="101"/>
        <v>0</v>
      </c>
      <c r="AE189" s="99">
        <f t="shared" si="102"/>
        <v>0</v>
      </c>
      <c r="AF189" s="188">
        <f t="shared" si="116"/>
        <v>0</v>
      </c>
      <c r="AG189" s="188">
        <f t="shared" si="117"/>
        <v>0</v>
      </c>
      <c r="AH189" s="188">
        <f t="shared" si="118"/>
        <v>0</v>
      </c>
      <c r="AI189" s="193">
        <f t="shared" si="119"/>
        <v>0</v>
      </c>
      <c r="AK189" s="69">
        <v>184</v>
      </c>
      <c r="AL189" s="31">
        <f t="shared" si="103"/>
        <v>0</v>
      </c>
      <c r="AM189" s="31">
        <f t="shared" si="104"/>
        <v>0</v>
      </c>
      <c r="AN189" s="31">
        <f t="shared" si="105"/>
        <v>0</v>
      </c>
      <c r="AO189" s="31">
        <f t="shared" si="106"/>
        <v>0</v>
      </c>
      <c r="AP189" s="31">
        <f t="shared" si="107"/>
        <v>0</v>
      </c>
      <c r="AQ189" s="188">
        <f t="shared" si="121"/>
        <v>0</v>
      </c>
      <c r="AR189" s="188">
        <f t="shared" si="121"/>
        <v>0</v>
      </c>
      <c r="AS189" s="188">
        <f t="shared" si="121"/>
        <v>0</v>
      </c>
      <c r="AT189" s="188">
        <f t="shared" si="121"/>
        <v>0</v>
      </c>
      <c r="AU189" s="31"/>
      <c r="AV189" s="31"/>
      <c r="AW189" s="31"/>
      <c r="AX189" s="31"/>
      <c r="AY189" s="74"/>
    </row>
    <row r="190" spans="3:51" x14ac:dyDescent="0.3">
      <c r="C190" s="172" t="s">
        <v>65</v>
      </c>
      <c r="D190" s="4">
        <v>0.37</v>
      </c>
      <c r="E190" s="184" t="s">
        <v>194</v>
      </c>
      <c r="I190" s="53">
        <v>185</v>
      </c>
      <c r="J190" s="31">
        <f t="shared" si="110"/>
        <v>0</v>
      </c>
      <c r="K190" s="31">
        <f t="shared" si="111"/>
        <v>0</v>
      </c>
      <c r="L190" s="31">
        <f t="shared" si="112"/>
        <v>0</v>
      </c>
      <c r="M190" s="31">
        <f t="shared" si="113"/>
        <v>0</v>
      </c>
      <c r="N190" s="31">
        <f t="shared" si="94"/>
        <v>0</v>
      </c>
      <c r="O190" s="32">
        <f t="shared" si="95"/>
        <v>0</v>
      </c>
      <c r="P190" s="53">
        <v>185</v>
      </c>
      <c r="Q190" s="31">
        <f t="shared" si="108"/>
        <v>0</v>
      </c>
      <c r="R190" s="31">
        <f t="shared" si="114"/>
        <v>0</v>
      </c>
      <c r="S190" s="31">
        <f t="shared" si="115"/>
        <v>0</v>
      </c>
      <c r="T190" s="31">
        <f t="shared" si="96"/>
        <v>0</v>
      </c>
      <c r="U190" s="31">
        <f t="shared" si="109"/>
        <v>0</v>
      </c>
      <c r="V190" s="31">
        <f t="shared" si="97"/>
        <v>0</v>
      </c>
      <c r="W190" s="31">
        <v>0</v>
      </c>
      <c r="X190" s="31">
        <f t="shared" si="98"/>
        <v>0</v>
      </c>
      <c r="Y190" s="36">
        <f t="shared" si="99"/>
        <v>0</v>
      </c>
      <c r="AA190" s="69">
        <v>185</v>
      </c>
      <c r="AB190" s="31">
        <f t="shared" si="100"/>
        <v>0</v>
      </c>
      <c r="AC190" s="203">
        <f t="shared" si="120"/>
        <v>0</v>
      </c>
      <c r="AD190" s="99">
        <f t="shared" si="101"/>
        <v>0</v>
      </c>
      <c r="AE190" s="99">
        <f t="shared" si="102"/>
        <v>0</v>
      </c>
      <c r="AF190" s="188">
        <f t="shared" si="116"/>
        <v>0</v>
      </c>
      <c r="AG190" s="188">
        <f t="shared" si="117"/>
        <v>0</v>
      </c>
      <c r="AH190" s="188">
        <f t="shared" si="118"/>
        <v>0</v>
      </c>
      <c r="AI190" s="193">
        <f t="shared" si="119"/>
        <v>0</v>
      </c>
      <c r="AK190" s="69">
        <v>185</v>
      </c>
      <c r="AL190" s="31">
        <f t="shared" si="103"/>
        <v>0</v>
      </c>
      <c r="AM190" s="31">
        <f t="shared" si="104"/>
        <v>0</v>
      </c>
      <c r="AN190" s="31">
        <f t="shared" si="105"/>
        <v>0</v>
      </c>
      <c r="AO190" s="31">
        <f t="shared" si="106"/>
        <v>0</v>
      </c>
      <c r="AP190" s="31">
        <f t="shared" si="107"/>
        <v>0</v>
      </c>
      <c r="AQ190" s="188">
        <f t="shared" si="121"/>
        <v>0</v>
      </c>
      <c r="AR190" s="188">
        <f t="shared" si="121"/>
        <v>0</v>
      </c>
      <c r="AS190" s="188">
        <f t="shared" si="121"/>
        <v>0</v>
      </c>
      <c r="AT190" s="188">
        <f t="shared" si="121"/>
        <v>0</v>
      </c>
      <c r="AU190" s="31"/>
      <c r="AV190" s="31"/>
      <c r="AW190" s="31"/>
      <c r="AX190" s="31"/>
      <c r="AY190" s="74"/>
    </row>
    <row r="191" spans="3:51" x14ac:dyDescent="0.3">
      <c r="C191" s="172" t="s">
        <v>66</v>
      </c>
      <c r="D191" s="4">
        <v>0.53</v>
      </c>
      <c r="E191" s="184" t="s">
        <v>194</v>
      </c>
      <c r="I191" s="53">
        <v>186</v>
      </c>
      <c r="J191" s="31">
        <f t="shared" si="110"/>
        <v>0</v>
      </c>
      <c r="K191" s="31">
        <f t="shared" si="111"/>
        <v>0</v>
      </c>
      <c r="L191" s="31">
        <f t="shared" si="112"/>
        <v>0</v>
      </c>
      <c r="M191" s="31">
        <f t="shared" si="113"/>
        <v>0</v>
      </c>
      <c r="N191" s="31">
        <f t="shared" si="94"/>
        <v>0</v>
      </c>
      <c r="O191" s="32">
        <f t="shared" si="95"/>
        <v>0</v>
      </c>
      <c r="P191" s="53">
        <v>186</v>
      </c>
      <c r="Q191" s="31">
        <f t="shared" si="108"/>
        <v>0</v>
      </c>
      <c r="R191" s="31">
        <f t="shared" si="114"/>
        <v>0</v>
      </c>
      <c r="S191" s="31">
        <f t="shared" si="115"/>
        <v>0</v>
      </c>
      <c r="T191" s="31">
        <f t="shared" si="96"/>
        <v>0</v>
      </c>
      <c r="U191" s="31">
        <f t="shared" si="109"/>
        <v>0</v>
      </c>
      <c r="V191" s="31">
        <f t="shared" si="97"/>
        <v>0</v>
      </c>
      <c r="W191" s="31">
        <v>0</v>
      </c>
      <c r="X191" s="31">
        <f t="shared" si="98"/>
        <v>0</v>
      </c>
      <c r="Y191" s="36">
        <f t="shared" si="99"/>
        <v>0</v>
      </c>
      <c r="AA191" s="69">
        <v>186</v>
      </c>
      <c r="AB191" s="31">
        <f t="shared" si="100"/>
        <v>0</v>
      </c>
      <c r="AC191" s="203">
        <f t="shared" si="120"/>
        <v>0</v>
      </c>
      <c r="AD191" s="99">
        <f t="shared" si="101"/>
        <v>0</v>
      </c>
      <c r="AE191" s="99">
        <f t="shared" si="102"/>
        <v>0</v>
      </c>
      <c r="AF191" s="188">
        <f t="shared" si="116"/>
        <v>0</v>
      </c>
      <c r="AG191" s="188">
        <f t="shared" si="117"/>
        <v>0</v>
      </c>
      <c r="AH191" s="188">
        <f t="shared" si="118"/>
        <v>0</v>
      </c>
      <c r="AI191" s="193">
        <f t="shared" si="119"/>
        <v>0</v>
      </c>
      <c r="AK191" s="69">
        <v>186</v>
      </c>
      <c r="AL191" s="31">
        <f t="shared" si="103"/>
        <v>0</v>
      </c>
      <c r="AM191" s="31">
        <f t="shared" si="104"/>
        <v>0</v>
      </c>
      <c r="AN191" s="31">
        <f t="shared" si="105"/>
        <v>0</v>
      </c>
      <c r="AO191" s="31">
        <f t="shared" si="106"/>
        <v>0</v>
      </c>
      <c r="AP191" s="31">
        <f t="shared" si="107"/>
        <v>0</v>
      </c>
      <c r="AQ191" s="188">
        <f t="shared" si="121"/>
        <v>0</v>
      </c>
      <c r="AR191" s="188">
        <f t="shared" si="121"/>
        <v>0</v>
      </c>
      <c r="AS191" s="188">
        <f t="shared" si="121"/>
        <v>0</v>
      </c>
      <c r="AT191" s="188">
        <f t="shared" si="121"/>
        <v>0</v>
      </c>
      <c r="AU191" s="31"/>
      <c r="AV191" s="31"/>
      <c r="AW191" s="31"/>
      <c r="AX191" s="31"/>
      <c r="AY191" s="74"/>
    </row>
    <row r="192" spans="3:51" x14ac:dyDescent="0.3">
      <c r="C192" s="172" t="s">
        <v>67</v>
      </c>
      <c r="D192" s="4">
        <v>0.43</v>
      </c>
      <c r="E192" s="184" t="s">
        <v>194</v>
      </c>
      <c r="I192" s="53">
        <v>187</v>
      </c>
      <c r="J192" s="31">
        <f t="shared" si="110"/>
        <v>0</v>
      </c>
      <c r="K192" s="31">
        <f t="shared" si="111"/>
        <v>0</v>
      </c>
      <c r="L192" s="31">
        <f t="shared" si="112"/>
        <v>0</v>
      </c>
      <c r="M192" s="31">
        <f t="shared" si="113"/>
        <v>0</v>
      </c>
      <c r="N192" s="31">
        <f t="shared" si="94"/>
        <v>0</v>
      </c>
      <c r="O192" s="32">
        <f t="shared" si="95"/>
        <v>0</v>
      </c>
      <c r="P192" s="53">
        <v>187</v>
      </c>
      <c r="Q192" s="31">
        <f t="shared" si="108"/>
        <v>0</v>
      </c>
      <c r="R192" s="31">
        <f t="shared" si="114"/>
        <v>0</v>
      </c>
      <c r="S192" s="31">
        <f t="shared" si="115"/>
        <v>0</v>
      </c>
      <c r="T192" s="31">
        <f t="shared" si="96"/>
        <v>0</v>
      </c>
      <c r="U192" s="31">
        <f t="shared" si="109"/>
        <v>0</v>
      </c>
      <c r="V192" s="31">
        <f t="shared" si="97"/>
        <v>0</v>
      </c>
      <c r="W192" s="31">
        <v>0</v>
      </c>
      <c r="X192" s="31">
        <f t="shared" si="98"/>
        <v>0</v>
      </c>
      <c r="Y192" s="36">
        <f t="shared" si="99"/>
        <v>0</v>
      </c>
      <c r="AA192" s="69">
        <v>187</v>
      </c>
      <c r="AB192" s="31">
        <f t="shared" si="100"/>
        <v>0</v>
      </c>
      <c r="AC192" s="203">
        <f t="shared" si="120"/>
        <v>0</v>
      </c>
      <c r="AD192" s="99">
        <f t="shared" si="101"/>
        <v>0</v>
      </c>
      <c r="AE192" s="99">
        <f t="shared" si="102"/>
        <v>0</v>
      </c>
      <c r="AF192" s="188">
        <f t="shared" si="116"/>
        <v>0</v>
      </c>
      <c r="AG192" s="188">
        <f t="shared" si="117"/>
        <v>0</v>
      </c>
      <c r="AH192" s="188">
        <f t="shared" si="118"/>
        <v>0</v>
      </c>
      <c r="AI192" s="193">
        <f t="shared" si="119"/>
        <v>0</v>
      </c>
      <c r="AK192" s="69">
        <v>187</v>
      </c>
      <c r="AL192" s="31">
        <f t="shared" si="103"/>
        <v>0</v>
      </c>
      <c r="AM192" s="31">
        <f t="shared" si="104"/>
        <v>0</v>
      </c>
      <c r="AN192" s="31">
        <f t="shared" si="105"/>
        <v>0</v>
      </c>
      <c r="AO192" s="31">
        <f t="shared" si="106"/>
        <v>0</v>
      </c>
      <c r="AP192" s="31">
        <f t="shared" si="107"/>
        <v>0</v>
      </c>
      <c r="AQ192" s="188">
        <f t="shared" si="121"/>
        <v>0</v>
      </c>
      <c r="AR192" s="188">
        <f t="shared" si="121"/>
        <v>0</v>
      </c>
      <c r="AS192" s="188">
        <f t="shared" si="121"/>
        <v>0</v>
      </c>
      <c r="AT192" s="188">
        <f t="shared" si="121"/>
        <v>0</v>
      </c>
      <c r="AU192" s="31"/>
      <c r="AV192" s="31"/>
      <c r="AW192" s="31"/>
      <c r="AX192" s="31"/>
      <c r="AY192" s="74"/>
    </row>
    <row r="193" spans="3:51" x14ac:dyDescent="0.3">
      <c r="C193" s="172" t="s">
        <v>68</v>
      </c>
      <c r="D193" s="4">
        <v>0.38</v>
      </c>
      <c r="E193" s="184" t="s">
        <v>194</v>
      </c>
      <c r="I193" s="53">
        <v>188</v>
      </c>
      <c r="J193" s="31">
        <f t="shared" si="110"/>
        <v>0</v>
      </c>
      <c r="K193" s="31">
        <f t="shared" si="111"/>
        <v>0</v>
      </c>
      <c r="L193" s="31">
        <f t="shared" si="112"/>
        <v>0</v>
      </c>
      <c r="M193" s="31">
        <f t="shared" si="113"/>
        <v>0</v>
      </c>
      <c r="N193" s="31">
        <f t="shared" si="94"/>
        <v>0</v>
      </c>
      <c r="O193" s="32">
        <f t="shared" si="95"/>
        <v>0</v>
      </c>
      <c r="P193" s="53">
        <v>188</v>
      </c>
      <c r="Q193" s="31">
        <f t="shared" si="108"/>
        <v>0</v>
      </c>
      <c r="R193" s="31">
        <f t="shared" si="114"/>
        <v>0</v>
      </c>
      <c r="S193" s="31">
        <f t="shared" si="115"/>
        <v>0</v>
      </c>
      <c r="T193" s="31">
        <f t="shared" si="96"/>
        <v>0</v>
      </c>
      <c r="U193" s="31">
        <f t="shared" si="109"/>
        <v>0</v>
      </c>
      <c r="V193" s="31">
        <f t="shared" si="97"/>
        <v>0</v>
      </c>
      <c r="W193" s="31">
        <v>0</v>
      </c>
      <c r="X193" s="31">
        <f t="shared" si="98"/>
        <v>0</v>
      </c>
      <c r="Y193" s="36">
        <f t="shared" si="99"/>
        <v>0</v>
      </c>
      <c r="AA193" s="69">
        <v>188</v>
      </c>
      <c r="AB193" s="31">
        <f t="shared" si="100"/>
        <v>0</v>
      </c>
      <c r="AC193" s="203">
        <f t="shared" si="120"/>
        <v>0</v>
      </c>
      <c r="AD193" s="99">
        <f t="shared" si="101"/>
        <v>0</v>
      </c>
      <c r="AE193" s="99">
        <f t="shared" si="102"/>
        <v>0</v>
      </c>
      <c r="AF193" s="188">
        <f t="shared" si="116"/>
        <v>0</v>
      </c>
      <c r="AG193" s="188">
        <f t="shared" si="117"/>
        <v>0</v>
      </c>
      <c r="AH193" s="188">
        <f t="shared" si="118"/>
        <v>0</v>
      </c>
      <c r="AI193" s="193">
        <f t="shared" si="119"/>
        <v>0</v>
      </c>
      <c r="AK193" s="69">
        <v>188</v>
      </c>
      <c r="AL193" s="31">
        <f t="shared" si="103"/>
        <v>0</v>
      </c>
      <c r="AM193" s="31">
        <f t="shared" si="104"/>
        <v>0</v>
      </c>
      <c r="AN193" s="31">
        <f t="shared" si="105"/>
        <v>0</v>
      </c>
      <c r="AO193" s="31">
        <f t="shared" si="106"/>
        <v>0</v>
      </c>
      <c r="AP193" s="31">
        <f t="shared" si="107"/>
        <v>0</v>
      </c>
      <c r="AQ193" s="188">
        <f t="shared" si="121"/>
        <v>0</v>
      </c>
      <c r="AR193" s="188">
        <f t="shared" si="121"/>
        <v>0</v>
      </c>
      <c r="AS193" s="188">
        <f t="shared" si="121"/>
        <v>0</v>
      </c>
      <c r="AT193" s="188">
        <f t="shared" si="121"/>
        <v>0</v>
      </c>
      <c r="AU193" s="31"/>
      <c r="AV193" s="31"/>
      <c r="AW193" s="31"/>
      <c r="AX193" s="31"/>
      <c r="AY193" s="74"/>
    </row>
    <row r="194" spans="3:51" x14ac:dyDescent="0.3">
      <c r="C194" s="172" t="s">
        <v>69</v>
      </c>
      <c r="D194" s="4">
        <v>0.42</v>
      </c>
      <c r="E194" s="184" t="s">
        <v>195</v>
      </c>
      <c r="I194" s="53">
        <v>189</v>
      </c>
      <c r="J194" s="31">
        <f t="shared" si="110"/>
        <v>0</v>
      </c>
      <c r="K194" s="31">
        <f t="shared" si="111"/>
        <v>0</v>
      </c>
      <c r="L194" s="31">
        <f t="shared" si="112"/>
        <v>0</v>
      </c>
      <c r="M194" s="31">
        <f t="shared" si="113"/>
        <v>0</v>
      </c>
      <c r="N194" s="31">
        <f t="shared" si="94"/>
        <v>0</v>
      </c>
      <c r="O194" s="32">
        <f t="shared" si="95"/>
        <v>0</v>
      </c>
      <c r="P194" s="53">
        <v>189</v>
      </c>
      <c r="Q194" s="31">
        <f t="shared" si="108"/>
        <v>0</v>
      </c>
      <c r="R194" s="31">
        <f t="shared" si="114"/>
        <v>0</v>
      </c>
      <c r="S194" s="31">
        <f t="shared" si="115"/>
        <v>0</v>
      </c>
      <c r="T194" s="31">
        <f t="shared" si="96"/>
        <v>0</v>
      </c>
      <c r="U194" s="31">
        <f t="shared" si="109"/>
        <v>0</v>
      </c>
      <c r="V194" s="31">
        <f t="shared" si="97"/>
        <v>0</v>
      </c>
      <c r="W194" s="31">
        <v>0</v>
      </c>
      <c r="X194" s="31">
        <f t="shared" si="98"/>
        <v>0</v>
      </c>
      <c r="Y194" s="36">
        <f t="shared" si="99"/>
        <v>0</v>
      </c>
      <c r="AA194" s="69">
        <v>189</v>
      </c>
      <c r="AB194" s="31">
        <f t="shared" si="100"/>
        <v>0</v>
      </c>
      <c r="AC194" s="203">
        <f t="shared" si="120"/>
        <v>0</v>
      </c>
      <c r="AD194" s="99">
        <f t="shared" si="101"/>
        <v>0</v>
      </c>
      <c r="AE194" s="99">
        <f t="shared" si="102"/>
        <v>0</v>
      </c>
      <c r="AF194" s="188">
        <f t="shared" si="116"/>
        <v>0</v>
      </c>
      <c r="AG194" s="188">
        <f t="shared" si="117"/>
        <v>0</v>
      </c>
      <c r="AH194" s="188">
        <f t="shared" si="118"/>
        <v>0</v>
      </c>
      <c r="AI194" s="193">
        <f t="shared" si="119"/>
        <v>0</v>
      </c>
      <c r="AK194" s="69">
        <v>189</v>
      </c>
      <c r="AL194" s="31">
        <f t="shared" si="103"/>
        <v>0</v>
      </c>
      <c r="AM194" s="31">
        <f t="shared" si="104"/>
        <v>0</v>
      </c>
      <c r="AN194" s="31">
        <f t="shared" si="105"/>
        <v>0</v>
      </c>
      <c r="AO194" s="31">
        <f t="shared" si="106"/>
        <v>0</v>
      </c>
      <c r="AP194" s="31">
        <f t="shared" si="107"/>
        <v>0</v>
      </c>
      <c r="AQ194" s="188">
        <f t="shared" si="121"/>
        <v>0</v>
      </c>
      <c r="AR194" s="188">
        <f t="shared" si="121"/>
        <v>0</v>
      </c>
      <c r="AS194" s="188">
        <f t="shared" si="121"/>
        <v>0</v>
      </c>
      <c r="AT194" s="188">
        <f t="shared" si="121"/>
        <v>0</v>
      </c>
      <c r="AU194" s="31"/>
      <c r="AV194" s="31"/>
      <c r="AW194" s="31"/>
      <c r="AX194" s="31"/>
      <c r="AY194" s="74"/>
    </row>
    <row r="195" spans="3:51" x14ac:dyDescent="0.3">
      <c r="C195" s="172" t="s">
        <v>70</v>
      </c>
      <c r="D195" s="4">
        <v>0.56999999999999995</v>
      </c>
      <c r="E195" s="184" t="s">
        <v>194</v>
      </c>
      <c r="I195" s="53">
        <v>190</v>
      </c>
      <c r="J195" s="31">
        <f t="shared" si="110"/>
        <v>0</v>
      </c>
      <c r="K195" s="31">
        <f t="shared" si="111"/>
        <v>0</v>
      </c>
      <c r="L195" s="31">
        <f t="shared" si="112"/>
        <v>0</v>
      </c>
      <c r="M195" s="31">
        <f t="shared" si="113"/>
        <v>0</v>
      </c>
      <c r="N195" s="31">
        <f t="shared" si="94"/>
        <v>0</v>
      </c>
      <c r="O195" s="32">
        <f t="shared" si="95"/>
        <v>0</v>
      </c>
      <c r="P195" s="53">
        <v>190</v>
      </c>
      <c r="Q195" s="31">
        <f t="shared" si="108"/>
        <v>0</v>
      </c>
      <c r="R195" s="31">
        <f t="shared" si="114"/>
        <v>0</v>
      </c>
      <c r="S195" s="31">
        <f t="shared" si="115"/>
        <v>0</v>
      </c>
      <c r="T195" s="31">
        <f t="shared" si="96"/>
        <v>0</v>
      </c>
      <c r="U195" s="31">
        <f t="shared" si="109"/>
        <v>0</v>
      </c>
      <c r="V195" s="31">
        <f t="shared" si="97"/>
        <v>0</v>
      </c>
      <c r="W195" s="31">
        <v>0</v>
      </c>
      <c r="X195" s="31">
        <f t="shared" si="98"/>
        <v>0</v>
      </c>
      <c r="Y195" s="36">
        <f t="shared" si="99"/>
        <v>0</v>
      </c>
      <c r="AA195" s="69">
        <v>190</v>
      </c>
      <c r="AB195" s="31">
        <f t="shared" si="100"/>
        <v>0</v>
      </c>
      <c r="AC195" s="203">
        <f t="shared" si="120"/>
        <v>0</v>
      </c>
      <c r="AD195" s="99">
        <f t="shared" si="101"/>
        <v>0</v>
      </c>
      <c r="AE195" s="99">
        <f t="shared" si="102"/>
        <v>0</v>
      </c>
      <c r="AF195" s="188">
        <f t="shared" si="116"/>
        <v>0</v>
      </c>
      <c r="AG195" s="188">
        <f t="shared" si="117"/>
        <v>0</v>
      </c>
      <c r="AH195" s="188">
        <f t="shared" si="118"/>
        <v>0</v>
      </c>
      <c r="AI195" s="193">
        <f t="shared" si="119"/>
        <v>0</v>
      </c>
      <c r="AK195" s="69">
        <v>190</v>
      </c>
      <c r="AL195" s="31">
        <f t="shared" si="103"/>
        <v>0</v>
      </c>
      <c r="AM195" s="31">
        <f t="shared" si="104"/>
        <v>0</v>
      </c>
      <c r="AN195" s="31">
        <f t="shared" si="105"/>
        <v>0</v>
      </c>
      <c r="AO195" s="31">
        <f t="shared" si="106"/>
        <v>0</v>
      </c>
      <c r="AP195" s="31">
        <f t="shared" si="107"/>
        <v>0</v>
      </c>
      <c r="AQ195" s="188">
        <f t="shared" si="121"/>
        <v>0</v>
      </c>
      <c r="AR195" s="188">
        <f t="shared" si="121"/>
        <v>0</v>
      </c>
      <c r="AS195" s="188">
        <f t="shared" si="121"/>
        <v>0</v>
      </c>
      <c r="AT195" s="188">
        <f t="shared" si="121"/>
        <v>0</v>
      </c>
      <c r="AU195" s="31"/>
      <c r="AV195" s="31"/>
      <c r="AW195" s="31"/>
      <c r="AX195" s="31"/>
      <c r="AY195" s="74"/>
    </row>
    <row r="196" spans="3:51" x14ac:dyDescent="0.3">
      <c r="C196" s="174" t="s">
        <v>71</v>
      </c>
      <c r="D196" s="3">
        <v>0.54</v>
      </c>
      <c r="E196" s="184"/>
      <c r="I196" s="53">
        <v>191</v>
      </c>
      <c r="J196" s="31">
        <f t="shared" si="110"/>
        <v>0</v>
      </c>
      <c r="K196" s="31">
        <f t="shared" si="111"/>
        <v>0</v>
      </c>
      <c r="L196" s="31">
        <f t="shared" si="112"/>
        <v>0</v>
      </c>
      <c r="M196" s="31">
        <f t="shared" si="113"/>
        <v>0</v>
      </c>
      <c r="N196" s="31">
        <f t="shared" si="94"/>
        <v>0</v>
      </c>
      <c r="O196" s="32">
        <f t="shared" si="95"/>
        <v>0</v>
      </c>
      <c r="P196" s="53">
        <v>191</v>
      </c>
      <c r="Q196" s="31">
        <f t="shared" si="108"/>
        <v>0</v>
      </c>
      <c r="R196" s="31">
        <f t="shared" si="114"/>
        <v>0</v>
      </c>
      <c r="S196" s="31">
        <f t="shared" si="115"/>
        <v>0</v>
      </c>
      <c r="T196" s="31">
        <f t="shared" si="96"/>
        <v>0</v>
      </c>
      <c r="U196" s="31">
        <f t="shared" si="109"/>
        <v>0</v>
      </c>
      <c r="V196" s="31">
        <f t="shared" si="97"/>
        <v>0</v>
      </c>
      <c r="W196" s="31">
        <v>0</v>
      </c>
      <c r="X196" s="31">
        <f t="shared" si="98"/>
        <v>0</v>
      </c>
      <c r="Y196" s="36">
        <f t="shared" si="99"/>
        <v>0</v>
      </c>
      <c r="AA196" s="69">
        <v>191</v>
      </c>
      <c r="AB196" s="31">
        <f t="shared" si="100"/>
        <v>0</v>
      </c>
      <c r="AC196" s="203">
        <f t="shared" si="120"/>
        <v>0</v>
      </c>
      <c r="AD196" s="99">
        <f t="shared" si="101"/>
        <v>0</v>
      </c>
      <c r="AE196" s="99">
        <f t="shared" si="102"/>
        <v>0</v>
      </c>
      <c r="AF196" s="188">
        <f t="shared" si="116"/>
        <v>0</v>
      </c>
      <c r="AG196" s="188">
        <f t="shared" si="117"/>
        <v>0</v>
      </c>
      <c r="AH196" s="188">
        <f t="shared" si="118"/>
        <v>0</v>
      </c>
      <c r="AI196" s="193">
        <f t="shared" si="119"/>
        <v>0</v>
      </c>
      <c r="AK196" s="69">
        <v>191</v>
      </c>
      <c r="AL196" s="31">
        <f t="shared" si="103"/>
        <v>0</v>
      </c>
      <c r="AM196" s="31">
        <f t="shared" si="104"/>
        <v>0</v>
      </c>
      <c r="AN196" s="31">
        <f t="shared" si="105"/>
        <v>0</v>
      </c>
      <c r="AO196" s="31">
        <f t="shared" si="106"/>
        <v>0</v>
      </c>
      <c r="AP196" s="31">
        <f t="shared" si="107"/>
        <v>0</v>
      </c>
      <c r="AQ196" s="188">
        <f t="shared" si="121"/>
        <v>0</v>
      </c>
      <c r="AR196" s="188">
        <f t="shared" si="121"/>
        <v>0</v>
      </c>
      <c r="AS196" s="188">
        <f t="shared" si="121"/>
        <v>0</v>
      </c>
      <c r="AT196" s="188">
        <f t="shared" si="121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110"/>
        <v>0</v>
      </c>
      <c r="K197" s="31">
        <f t="shared" si="111"/>
        <v>0</v>
      </c>
      <c r="L197" s="31">
        <f t="shared" si="112"/>
        <v>0</v>
      </c>
      <c r="M197" s="31">
        <f t="shared" si="113"/>
        <v>0</v>
      </c>
      <c r="N197" s="31">
        <f t="shared" ref="N197:N204" si="122">IF(P198&lt;=$F$18,0,)</f>
        <v>0</v>
      </c>
      <c r="O197" s="32">
        <f t="shared" ref="O197:O205" si="123">((J197+K197)*0.475+L197+M197+N197)*44/12</f>
        <v>0</v>
      </c>
      <c r="P197" s="53">
        <v>192</v>
      </c>
      <c r="Q197" s="31">
        <f t="shared" si="108"/>
        <v>0</v>
      </c>
      <c r="R197" s="31">
        <f t="shared" si="114"/>
        <v>0</v>
      </c>
      <c r="S197" s="31">
        <f t="shared" si="115"/>
        <v>0</v>
      </c>
      <c r="T197" s="31">
        <f t="shared" ref="T197:T205" si="124">IF(S197=0,0,EXP(-1.0587+0.8836*LN(S197)+0.284))</f>
        <v>0</v>
      </c>
      <c r="U197" s="31">
        <f t="shared" si="109"/>
        <v>0</v>
      </c>
      <c r="V197" s="31">
        <f t="shared" ref="V197:V205" si="125">IF(P197&lt;=$F$18,IF(P197&lt;=30,P197*($F$16-$F$6)/30,$F$16-$F$6),)</f>
        <v>0</v>
      </c>
      <c r="W197" s="31">
        <v>0</v>
      </c>
      <c r="X197" s="31">
        <f t="shared" ref="X197:X205" si="126">((S197+T197)*0.475+U197+V197+W197)*44/12</f>
        <v>0</v>
      </c>
      <c r="Y197" s="36">
        <f t="shared" ref="Y197:Y205" si="127">IF(P197&lt;=$F$18,X197-O197,)</f>
        <v>0</v>
      </c>
      <c r="AA197" s="69">
        <v>192</v>
      </c>
      <c r="AB197" s="31">
        <f t="shared" ref="AB197:AB205" si="128">IF(AA197&lt;=$F$18,IFERROR(VLOOKUP($AA197,$B$82:$G$94,2,FALSE),0),)</f>
        <v>0</v>
      </c>
      <c r="AC197" s="203">
        <f t="shared" si="120"/>
        <v>0</v>
      </c>
      <c r="AD197" s="99">
        <f t="shared" ref="AD197:AD205" si="129">IF(AA197&lt;=$F$18,IFERROR(VLOOKUP($AA197,$B$82:$G$94,4,FALSE),0),)</f>
        <v>0</v>
      </c>
      <c r="AE197" s="99">
        <f t="shared" ref="AE197:AE205" si="130">IF(AA197&lt;=$F$18,IFERROR(VLOOKUP($AA197,$B$82:$G$94,5,FALSE),0),)</f>
        <v>0</v>
      </c>
      <c r="AF197" s="188">
        <f t="shared" si="116"/>
        <v>0</v>
      </c>
      <c r="AG197" s="188">
        <f t="shared" si="117"/>
        <v>0</v>
      </c>
      <c r="AH197" s="188">
        <f t="shared" si="118"/>
        <v>0</v>
      </c>
      <c r="AI197" s="193">
        <f t="shared" si="119"/>
        <v>0</v>
      </c>
      <c r="AK197" s="69">
        <v>192</v>
      </c>
      <c r="AL197" s="31">
        <f t="shared" ref="AL197:AL205" si="131">IF(AK197&lt;=$F$18,IFERROR(VLOOKUP($AA197,$B$82:$G$94,2,FALSE),0),)</f>
        <v>0</v>
      </c>
      <c r="AM197" s="31">
        <f t="shared" ref="AM197:AM205" si="132">IF(AK197&lt;=$F$18,IFERROR(VLOOKUP($AA197,$B$82:$G$94,3,FALSE),0),)</f>
        <v>0</v>
      </c>
      <c r="AN197" s="31">
        <f t="shared" ref="AN197:AN205" si="133">IF(AK197&lt;=$F$18,IFERROR(VLOOKUP($AA197,$B$82:$G$94,4,FALSE),0),)</f>
        <v>0</v>
      </c>
      <c r="AO197" s="31">
        <f t="shared" ref="AO197:AO205" si="134">IF(AK197&lt;=$F$18,IFERROR(VLOOKUP($AA197,$B$82:$G$94,5,FALSE),0),)</f>
        <v>0</v>
      </c>
      <c r="AP197" s="31">
        <f t="shared" ref="AP197:AP205" si="135">IF(AK197&lt;=$F$18,IFERROR(VLOOKUP($AA197,$B$82:$G$94,6,FALSE),0),)</f>
        <v>0</v>
      </c>
      <c r="AQ197" s="188">
        <f t="shared" si="121"/>
        <v>0</v>
      </c>
      <c r="AR197" s="188">
        <f t="shared" si="121"/>
        <v>0</v>
      </c>
      <c r="AS197" s="188">
        <f t="shared" si="121"/>
        <v>0</v>
      </c>
      <c r="AT197" s="188">
        <f t="shared" si="121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110"/>
        <v>0</v>
      </c>
      <c r="K198" s="31">
        <f t="shared" si="111"/>
        <v>0</v>
      </c>
      <c r="L198" s="31">
        <f t="shared" si="112"/>
        <v>0</v>
      </c>
      <c r="M198" s="31">
        <f t="shared" si="113"/>
        <v>0</v>
      </c>
      <c r="N198" s="31">
        <f t="shared" si="122"/>
        <v>0</v>
      </c>
      <c r="O198" s="32">
        <f t="shared" si="123"/>
        <v>0</v>
      </c>
      <c r="P198" s="53">
        <v>193</v>
      </c>
      <c r="Q198" s="31">
        <f t="shared" ref="Q198:Q205" si="136">IF(P198&lt;=$F$18,LOOKUP(P198-1,$B$25:$B$78,$G$25:$G$78),)</f>
        <v>0</v>
      </c>
      <c r="R198" s="31">
        <f t="shared" si="114"/>
        <v>0</v>
      </c>
      <c r="S198" s="31">
        <f t="shared" si="115"/>
        <v>0</v>
      </c>
      <c r="T198" s="31">
        <f t="shared" si="124"/>
        <v>0</v>
      </c>
      <c r="U198" s="31">
        <f t="shared" ref="U198:U205" si="137">IF(P198&lt;=$F$18,$F$5+($F$15-$F$5)*(1-EXP(-0.0175*P198)),)</f>
        <v>0</v>
      </c>
      <c r="V198" s="31">
        <f t="shared" si="125"/>
        <v>0</v>
      </c>
      <c r="W198" s="31">
        <v>0</v>
      </c>
      <c r="X198" s="31">
        <f t="shared" si="126"/>
        <v>0</v>
      </c>
      <c r="Y198" s="36">
        <f t="shared" si="127"/>
        <v>0</v>
      </c>
      <c r="AA198" s="69">
        <v>193</v>
      </c>
      <c r="AB198" s="31">
        <f t="shared" si="128"/>
        <v>0</v>
      </c>
      <c r="AC198" s="203">
        <f t="shared" si="120"/>
        <v>0</v>
      </c>
      <c r="AD198" s="99">
        <f t="shared" si="129"/>
        <v>0</v>
      </c>
      <c r="AE198" s="99">
        <f t="shared" si="130"/>
        <v>0</v>
      </c>
      <c r="AF198" s="188">
        <f t="shared" si="116"/>
        <v>0</v>
      </c>
      <c r="AG198" s="188">
        <f t="shared" si="117"/>
        <v>0</v>
      </c>
      <c r="AH198" s="188">
        <f t="shared" si="118"/>
        <v>0</v>
      </c>
      <c r="AI198" s="193">
        <f t="shared" si="119"/>
        <v>0</v>
      </c>
      <c r="AK198" s="69">
        <v>193</v>
      </c>
      <c r="AL198" s="31">
        <f t="shared" si="131"/>
        <v>0</v>
      </c>
      <c r="AM198" s="31">
        <f t="shared" si="132"/>
        <v>0</v>
      </c>
      <c r="AN198" s="31">
        <f t="shared" si="133"/>
        <v>0</v>
      </c>
      <c r="AO198" s="31">
        <f t="shared" si="134"/>
        <v>0</v>
      </c>
      <c r="AP198" s="31">
        <f t="shared" si="135"/>
        <v>0</v>
      </c>
      <c r="AQ198" s="188">
        <f t="shared" si="121"/>
        <v>0</v>
      </c>
      <c r="AR198" s="188">
        <f t="shared" si="121"/>
        <v>0</v>
      </c>
      <c r="AS198" s="188">
        <f t="shared" si="121"/>
        <v>0</v>
      </c>
      <c r="AT198" s="188">
        <f t="shared" si="121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38">IF($I199&lt;=$F$10,$F$11*$F$13+J198,)</f>
        <v>0</v>
      </c>
      <c r="K199" s="31">
        <f t="shared" ref="K199:K205" si="139">IF(J199=0,0,EXP(-1.0587+0.8836*LN(J199)+0.284))</f>
        <v>0</v>
      </c>
      <c r="L199" s="31">
        <f t="shared" ref="L199:L205" si="140">IF(I199&lt;=$F$10,$F$5+($F$8-$F$5)*(1-EXP(-0.0175*I199)),)</f>
        <v>0</v>
      </c>
      <c r="M199" s="31">
        <f t="shared" ref="M199:M205" si="141">IF(I199&lt;=$F$10,IF(I199&lt;=30,I199*($F$9-$F$6)/30,$F$9-$F$6),)</f>
        <v>0</v>
      </c>
      <c r="N199" s="31">
        <f t="shared" si="122"/>
        <v>0</v>
      </c>
      <c r="O199" s="32">
        <f t="shared" si="123"/>
        <v>0</v>
      </c>
      <c r="P199" s="53">
        <v>194</v>
      </c>
      <c r="Q199" s="31">
        <f t="shared" si="136"/>
        <v>0</v>
      </c>
      <c r="R199" s="31">
        <f t="shared" ref="R199:R205" si="142">IF(P199&lt;=$F$18,Q199+R198,)</f>
        <v>0</v>
      </c>
      <c r="S199" s="31">
        <f t="shared" ref="S199:S205" si="143">$F$19*R199</f>
        <v>0</v>
      </c>
      <c r="T199" s="31">
        <f t="shared" si="124"/>
        <v>0</v>
      </c>
      <c r="U199" s="31">
        <f t="shared" si="137"/>
        <v>0</v>
      </c>
      <c r="V199" s="31">
        <f t="shared" si="125"/>
        <v>0</v>
      </c>
      <c r="W199" s="31">
        <v>0</v>
      </c>
      <c r="X199" s="31">
        <f t="shared" si="126"/>
        <v>0</v>
      </c>
      <c r="Y199" s="36">
        <f t="shared" si="127"/>
        <v>0</v>
      </c>
      <c r="AA199" s="69">
        <v>194</v>
      </c>
      <c r="AB199" s="31">
        <f t="shared" si="128"/>
        <v>0</v>
      </c>
      <c r="AC199" s="203">
        <f t="shared" si="120"/>
        <v>0</v>
      </c>
      <c r="AD199" s="99">
        <f t="shared" si="129"/>
        <v>0</v>
      </c>
      <c r="AE199" s="99">
        <f t="shared" si="130"/>
        <v>0</v>
      </c>
      <c r="AF199" s="188">
        <f t="shared" si="116"/>
        <v>0</v>
      </c>
      <c r="AG199" s="188">
        <f t="shared" si="117"/>
        <v>0</v>
      </c>
      <c r="AH199" s="188">
        <f t="shared" si="118"/>
        <v>0</v>
      </c>
      <c r="AI199" s="193">
        <f t="shared" si="119"/>
        <v>0</v>
      </c>
      <c r="AK199" s="69">
        <v>194</v>
      </c>
      <c r="AL199" s="31">
        <f t="shared" si="131"/>
        <v>0</v>
      </c>
      <c r="AM199" s="31">
        <f t="shared" si="132"/>
        <v>0</v>
      </c>
      <c r="AN199" s="31">
        <f t="shared" si="133"/>
        <v>0</v>
      </c>
      <c r="AO199" s="31">
        <f t="shared" si="134"/>
        <v>0</v>
      </c>
      <c r="AP199" s="31">
        <f t="shared" si="135"/>
        <v>0</v>
      </c>
      <c r="AQ199" s="188">
        <f t="shared" si="121"/>
        <v>0</v>
      </c>
      <c r="AR199" s="188">
        <f t="shared" si="121"/>
        <v>0</v>
      </c>
      <c r="AS199" s="188">
        <f t="shared" si="121"/>
        <v>0</v>
      </c>
      <c r="AT199" s="188">
        <f t="shared" si="121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38"/>
        <v>0</v>
      </c>
      <c r="K200" s="31">
        <f t="shared" si="139"/>
        <v>0</v>
      </c>
      <c r="L200" s="31">
        <f t="shared" si="140"/>
        <v>0</v>
      </c>
      <c r="M200" s="31">
        <f t="shared" si="141"/>
        <v>0</v>
      </c>
      <c r="N200" s="31">
        <f t="shared" si="122"/>
        <v>0</v>
      </c>
      <c r="O200" s="32">
        <f t="shared" si="123"/>
        <v>0</v>
      </c>
      <c r="P200" s="53">
        <v>195</v>
      </c>
      <c r="Q200" s="31">
        <f t="shared" si="136"/>
        <v>0</v>
      </c>
      <c r="R200" s="31">
        <f t="shared" si="142"/>
        <v>0</v>
      </c>
      <c r="S200" s="31">
        <f t="shared" si="143"/>
        <v>0</v>
      </c>
      <c r="T200" s="31">
        <f t="shared" si="124"/>
        <v>0</v>
      </c>
      <c r="U200" s="31">
        <f t="shared" si="137"/>
        <v>0</v>
      </c>
      <c r="V200" s="31">
        <f t="shared" si="125"/>
        <v>0</v>
      </c>
      <c r="W200" s="31">
        <v>0</v>
      </c>
      <c r="X200" s="31">
        <f t="shared" si="126"/>
        <v>0</v>
      </c>
      <c r="Y200" s="36">
        <f t="shared" si="127"/>
        <v>0</v>
      </c>
      <c r="AA200" s="69">
        <v>195</v>
      </c>
      <c r="AB200" s="31">
        <f t="shared" si="128"/>
        <v>0</v>
      </c>
      <c r="AC200" s="203">
        <f t="shared" si="120"/>
        <v>0</v>
      </c>
      <c r="AD200" s="99">
        <f t="shared" si="129"/>
        <v>0</v>
      </c>
      <c r="AE200" s="99">
        <f t="shared" si="130"/>
        <v>0</v>
      </c>
      <c r="AF200" s="188">
        <f t="shared" si="116"/>
        <v>0</v>
      </c>
      <c r="AG200" s="188">
        <f t="shared" si="117"/>
        <v>0</v>
      </c>
      <c r="AH200" s="188">
        <f t="shared" si="118"/>
        <v>0</v>
      </c>
      <c r="AI200" s="193">
        <f t="shared" si="119"/>
        <v>0</v>
      </c>
      <c r="AK200" s="69">
        <v>195</v>
      </c>
      <c r="AL200" s="31">
        <f t="shared" si="131"/>
        <v>0</v>
      </c>
      <c r="AM200" s="31">
        <f t="shared" si="132"/>
        <v>0</v>
      </c>
      <c r="AN200" s="31">
        <f t="shared" si="133"/>
        <v>0</v>
      </c>
      <c r="AO200" s="31">
        <f t="shared" si="134"/>
        <v>0</v>
      </c>
      <c r="AP200" s="31">
        <f t="shared" si="135"/>
        <v>0</v>
      </c>
      <c r="AQ200" s="188">
        <f t="shared" si="121"/>
        <v>0</v>
      </c>
      <c r="AR200" s="188">
        <f t="shared" si="121"/>
        <v>0</v>
      </c>
      <c r="AS200" s="188">
        <f t="shared" si="121"/>
        <v>0</v>
      </c>
      <c r="AT200" s="188">
        <f t="shared" si="121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38"/>
        <v>0</v>
      </c>
      <c r="K201" s="31">
        <f t="shared" si="139"/>
        <v>0</v>
      </c>
      <c r="L201" s="31">
        <f t="shared" si="140"/>
        <v>0</v>
      </c>
      <c r="M201" s="31">
        <f t="shared" si="141"/>
        <v>0</v>
      </c>
      <c r="N201" s="31">
        <f t="shared" si="122"/>
        <v>0</v>
      </c>
      <c r="O201" s="32">
        <f t="shared" si="123"/>
        <v>0</v>
      </c>
      <c r="P201" s="53">
        <v>196</v>
      </c>
      <c r="Q201" s="31">
        <f t="shared" si="136"/>
        <v>0</v>
      </c>
      <c r="R201" s="31">
        <f t="shared" si="142"/>
        <v>0</v>
      </c>
      <c r="S201" s="31">
        <f t="shared" si="143"/>
        <v>0</v>
      </c>
      <c r="T201" s="31">
        <f t="shared" si="124"/>
        <v>0</v>
      </c>
      <c r="U201" s="31">
        <f t="shared" si="137"/>
        <v>0</v>
      </c>
      <c r="V201" s="31">
        <f t="shared" si="125"/>
        <v>0</v>
      </c>
      <c r="W201" s="31">
        <v>0</v>
      </c>
      <c r="X201" s="31">
        <f t="shared" si="126"/>
        <v>0</v>
      </c>
      <c r="Y201" s="36">
        <f t="shared" si="127"/>
        <v>0</v>
      </c>
      <c r="AA201" s="69">
        <v>196</v>
      </c>
      <c r="AB201" s="31">
        <f t="shared" si="128"/>
        <v>0</v>
      </c>
      <c r="AC201" s="203">
        <f t="shared" si="120"/>
        <v>0</v>
      </c>
      <c r="AD201" s="99">
        <f t="shared" si="129"/>
        <v>0</v>
      </c>
      <c r="AE201" s="99">
        <f t="shared" si="130"/>
        <v>0</v>
      </c>
      <c r="AF201" s="188">
        <f t="shared" si="116"/>
        <v>0</v>
      </c>
      <c r="AG201" s="188">
        <f t="shared" si="117"/>
        <v>0</v>
      </c>
      <c r="AH201" s="188">
        <f t="shared" si="118"/>
        <v>0</v>
      </c>
      <c r="AI201" s="193">
        <f t="shared" si="119"/>
        <v>0</v>
      </c>
      <c r="AK201" s="69">
        <v>196</v>
      </c>
      <c r="AL201" s="31">
        <f t="shared" si="131"/>
        <v>0</v>
      </c>
      <c r="AM201" s="31">
        <f t="shared" si="132"/>
        <v>0</v>
      </c>
      <c r="AN201" s="31">
        <f t="shared" si="133"/>
        <v>0</v>
      </c>
      <c r="AO201" s="31">
        <f t="shared" si="134"/>
        <v>0</v>
      </c>
      <c r="AP201" s="31">
        <f t="shared" si="135"/>
        <v>0</v>
      </c>
      <c r="AQ201" s="188">
        <f t="shared" si="121"/>
        <v>0</v>
      </c>
      <c r="AR201" s="188">
        <f t="shared" si="121"/>
        <v>0</v>
      </c>
      <c r="AS201" s="188">
        <f t="shared" si="121"/>
        <v>0</v>
      </c>
      <c r="AT201" s="188">
        <f t="shared" si="121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38"/>
        <v>0</v>
      </c>
      <c r="K202" s="31">
        <f t="shared" si="139"/>
        <v>0</v>
      </c>
      <c r="L202" s="31">
        <f t="shared" si="140"/>
        <v>0</v>
      </c>
      <c r="M202" s="31">
        <f t="shared" si="141"/>
        <v>0</v>
      </c>
      <c r="N202" s="31">
        <f t="shared" si="122"/>
        <v>0</v>
      </c>
      <c r="O202" s="32">
        <f t="shared" si="123"/>
        <v>0</v>
      </c>
      <c r="P202" s="53">
        <v>197</v>
      </c>
      <c r="Q202" s="31">
        <f t="shared" si="136"/>
        <v>0</v>
      </c>
      <c r="R202" s="31">
        <f t="shared" si="142"/>
        <v>0</v>
      </c>
      <c r="S202" s="31">
        <f t="shared" si="143"/>
        <v>0</v>
      </c>
      <c r="T202" s="31">
        <f t="shared" si="124"/>
        <v>0</v>
      </c>
      <c r="U202" s="31">
        <f t="shared" si="137"/>
        <v>0</v>
      </c>
      <c r="V202" s="31">
        <f t="shared" si="125"/>
        <v>0</v>
      </c>
      <c r="W202" s="31">
        <v>0</v>
      </c>
      <c r="X202" s="31">
        <f t="shared" si="126"/>
        <v>0</v>
      </c>
      <c r="Y202" s="36">
        <f t="shared" si="127"/>
        <v>0</v>
      </c>
      <c r="AA202" s="69">
        <v>197</v>
      </c>
      <c r="AB202" s="31">
        <f t="shared" si="128"/>
        <v>0</v>
      </c>
      <c r="AC202" s="203">
        <f t="shared" si="120"/>
        <v>0</v>
      </c>
      <c r="AD202" s="99">
        <f t="shared" si="129"/>
        <v>0</v>
      </c>
      <c r="AE202" s="99">
        <f t="shared" si="130"/>
        <v>0</v>
      </c>
      <c r="AF202" s="188">
        <f t="shared" si="116"/>
        <v>0</v>
      </c>
      <c r="AG202" s="188">
        <f t="shared" si="117"/>
        <v>0</v>
      </c>
      <c r="AH202" s="188">
        <f t="shared" si="118"/>
        <v>0</v>
      </c>
      <c r="AI202" s="193">
        <f t="shared" si="119"/>
        <v>0</v>
      </c>
      <c r="AK202" s="69">
        <v>197</v>
      </c>
      <c r="AL202" s="31">
        <f t="shared" si="131"/>
        <v>0</v>
      </c>
      <c r="AM202" s="31">
        <f t="shared" si="132"/>
        <v>0</v>
      </c>
      <c r="AN202" s="31">
        <f t="shared" si="133"/>
        <v>0</v>
      </c>
      <c r="AO202" s="31">
        <f t="shared" si="134"/>
        <v>0</v>
      </c>
      <c r="AP202" s="31">
        <f t="shared" si="135"/>
        <v>0</v>
      </c>
      <c r="AQ202" s="188">
        <f t="shared" si="121"/>
        <v>0</v>
      </c>
      <c r="AR202" s="188">
        <f t="shared" si="121"/>
        <v>0</v>
      </c>
      <c r="AS202" s="188">
        <f t="shared" si="121"/>
        <v>0</v>
      </c>
      <c r="AT202" s="188">
        <f t="shared" si="121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38"/>
        <v>0</v>
      </c>
      <c r="K203" s="31">
        <f t="shared" si="139"/>
        <v>0</v>
      </c>
      <c r="L203" s="31">
        <f t="shared" si="140"/>
        <v>0</v>
      </c>
      <c r="M203" s="31">
        <f t="shared" si="141"/>
        <v>0</v>
      </c>
      <c r="N203" s="31">
        <f t="shared" si="122"/>
        <v>0</v>
      </c>
      <c r="O203" s="32">
        <f t="shared" si="123"/>
        <v>0</v>
      </c>
      <c r="P203" s="53">
        <v>198</v>
      </c>
      <c r="Q203" s="31">
        <f t="shared" si="136"/>
        <v>0</v>
      </c>
      <c r="R203" s="31">
        <f t="shared" si="142"/>
        <v>0</v>
      </c>
      <c r="S203" s="31">
        <f t="shared" si="143"/>
        <v>0</v>
      </c>
      <c r="T203" s="31">
        <f t="shared" si="124"/>
        <v>0</v>
      </c>
      <c r="U203" s="31">
        <f t="shared" si="137"/>
        <v>0</v>
      </c>
      <c r="V203" s="31">
        <f t="shared" si="125"/>
        <v>0</v>
      </c>
      <c r="W203" s="31">
        <v>0</v>
      </c>
      <c r="X203" s="31">
        <f t="shared" si="126"/>
        <v>0</v>
      </c>
      <c r="Y203" s="36">
        <f t="shared" si="127"/>
        <v>0</v>
      </c>
      <c r="AA203" s="69">
        <v>198</v>
      </c>
      <c r="AB203" s="31">
        <f t="shared" si="128"/>
        <v>0</v>
      </c>
      <c r="AC203" s="203">
        <f t="shared" si="120"/>
        <v>0</v>
      </c>
      <c r="AD203" s="99">
        <f t="shared" si="129"/>
        <v>0</v>
      </c>
      <c r="AE203" s="99">
        <f t="shared" si="130"/>
        <v>0</v>
      </c>
      <c r="AF203" s="188">
        <f t="shared" si="116"/>
        <v>0</v>
      </c>
      <c r="AG203" s="188">
        <f t="shared" si="117"/>
        <v>0</v>
      </c>
      <c r="AH203" s="188">
        <f t="shared" si="118"/>
        <v>0</v>
      </c>
      <c r="AI203" s="193">
        <f t="shared" si="119"/>
        <v>0</v>
      </c>
      <c r="AK203" s="69">
        <v>198</v>
      </c>
      <c r="AL203" s="31">
        <f t="shared" si="131"/>
        <v>0</v>
      </c>
      <c r="AM203" s="31">
        <f t="shared" si="132"/>
        <v>0</v>
      </c>
      <c r="AN203" s="31">
        <f t="shared" si="133"/>
        <v>0</v>
      </c>
      <c r="AO203" s="31">
        <f t="shared" si="134"/>
        <v>0</v>
      </c>
      <c r="AP203" s="31">
        <f t="shared" si="135"/>
        <v>0</v>
      </c>
      <c r="AQ203" s="188">
        <f t="shared" si="121"/>
        <v>0</v>
      </c>
      <c r="AR203" s="188">
        <f t="shared" si="121"/>
        <v>0</v>
      </c>
      <c r="AS203" s="188">
        <f t="shared" si="121"/>
        <v>0</v>
      </c>
      <c r="AT203" s="188">
        <f t="shared" si="121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38"/>
        <v>0</v>
      </c>
      <c r="K204" s="31">
        <f t="shared" si="139"/>
        <v>0</v>
      </c>
      <c r="L204" s="31">
        <f t="shared" si="140"/>
        <v>0</v>
      </c>
      <c r="M204" s="31">
        <f t="shared" si="141"/>
        <v>0</v>
      </c>
      <c r="N204" s="31">
        <f t="shared" si="122"/>
        <v>0</v>
      </c>
      <c r="O204" s="32">
        <f t="shared" si="123"/>
        <v>0</v>
      </c>
      <c r="P204" s="53">
        <v>199</v>
      </c>
      <c r="Q204" s="31">
        <f t="shared" si="136"/>
        <v>0</v>
      </c>
      <c r="R204" s="31">
        <f t="shared" si="142"/>
        <v>0</v>
      </c>
      <c r="S204" s="31">
        <f t="shared" si="143"/>
        <v>0</v>
      </c>
      <c r="T204" s="31">
        <f t="shared" si="124"/>
        <v>0</v>
      </c>
      <c r="U204" s="31">
        <f t="shared" si="137"/>
        <v>0</v>
      </c>
      <c r="V204" s="31">
        <f t="shared" si="125"/>
        <v>0</v>
      </c>
      <c r="W204" s="31">
        <v>0</v>
      </c>
      <c r="X204" s="31">
        <f t="shared" si="126"/>
        <v>0</v>
      </c>
      <c r="Y204" s="36">
        <f t="shared" si="127"/>
        <v>0</v>
      </c>
      <c r="AA204" s="69">
        <v>199</v>
      </c>
      <c r="AB204" s="31">
        <f t="shared" si="128"/>
        <v>0</v>
      </c>
      <c r="AC204" s="203">
        <f t="shared" si="120"/>
        <v>0</v>
      </c>
      <c r="AD204" s="99">
        <f t="shared" si="129"/>
        <v>0</v>
      </c>
      <c r="AE204" s="99">
        <f t="shared" si="130"/>
        <v>0</v>
      </c>
      <c r="AF204" s="188">
        <f t="shared" si="116"/>
        <v>0</v>
      </c>
      <c r="AG204" s="188">
        <f t="shared" si="117"/>
        <v>0</v>
      </c>
      <c r="AH204" s="188">
        <f t="shared" si="118"/>
        <v>0</v>
      </c>
      <c r="AI204" s="193">
        <f t="shared" si="119"/>
        <v>0</v>
      </c>
      <c r="AK204" s="69">
        <v>199</v>
      </c>
      <c r="AL204" s="31">
        <f t="shared" si="131"/>
        <v>0</v>
      </c>
      <c r="AM204" s="31">
        <f t="shared" si="132"/>
        <v>0</v>
      </c>
      <c r="AN204" s="31">
        <f t="shared" si="133"/>
        <v>0</v>
      </c>
      <c r="AO204" s="31">
        <f t="shared" si="134"/>
        <v>0</v>
      </c>
      <c r="AP204" s="31">
        <f t="shared" si="135"/>
        <v>0</v>
      </c>
      <c r="AQ204" s="188">
        <f t="shared" si="121"/>
        <v>0</v>
      </c>
      <c r="AR204" s="188">
        <f t="shared" si="121"/>
        <v>0</v>
      </c>
      <c r="AS204" s="188">
        <f t="shared" si="121"/>
        <v>0</v>
      </c>
      <c r="AT204" s="188">
        <f t="shared" si="121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38"/>
        <v>0</v>
      </c>
      <c r="K205" s="31">
        <f t="shared" si="139"/>
        <v>0</v>
      </c>
      <c r="L205" s="31">
        <f t="shared" si="140"/>
        <v>0</v>
      </c>
      <c r="M205" s="31">
        <f t="shared" si="141"/>
        <v>0</v>
      </c>
      <c r="N205" s="33">
        <f>IF(F208&lt;=$F$18,0,)</f>
        <v>0</v>
      </c>
      <c r="O205" s="32">
        <f t="shared" si="123"/>
        <v>0</v>
      </c>
      <c r="P205" s="54">
        <v>200</v>
      </c>
      <c r="Q205" s="33">
        <f t="shared" si="136"/>
        <v>0</v>
      </c>
      <c r="R205" s="33">
        <f t="shared" si="142"/>
        <v>0</v>
      </c>
      <c r="S205" s="33">
        <f t="shared" si="143"/>
        <v>0</v>
      </c>
      <c r="T205" s="33">
        <f t="shared" si="124"/>
        <v>0</v>
      </c>
      <c r="U205" s="33">
        <f t="shared" si="137"/>
        <v>0</v>
      </c>
      <c r="V205" s="33">
        <f t="shared" si="125"/>
        <v>0</v>
      </c>
      <c r="W205" s="33">
        <v>0</v>
      </c>
      <c r="X205" s="159">
        <f t="shared" si="126"/>
        <v>0</v>
      </c>
      <c r="Y205" s="37">
        <f t="shared" si="127"/>
        <v>0</v>
      </c>
      <c r="AA205" s="70">
        <v>200</v>
      </c>
      <c r="AB205" s="143">
        <f t="shared" si="128"/>
        <v>0</v>
      </c>
      <c r="AC205" s="203">
        <f t="shared" si="120"/>
        <v>0</v>
      </c>
      <c r="AD205" s="100">
        <f t="shared" si="129"/>
        <v>0</v>
      </c>
      <c r="AE205" s="100">
        <f t="shared" si="130"/>
        <v>0</v>
      </c>
      <c r="AF205" s="190">
        <f t="shared" si="116"/>
        <v>0</v>
      </c>
      <c r="AG205" s="190">
        <f t="shared" si="117"/>
        <v>0</v>
      </c>
      <c r="AH205" s="190">
        <f t="shared" si="118"/>
        <v>0</v>
      </c>
      <c r="AI205" s="197">
        <f t="shared" si="119"/>
        <v>0</v>
      </c>
      <c r="AK205" s="70">
        <v>200</v>
      </c>
      <c r="AL205" s="143">
        <f t="shared" si="131"/>
        <v>0</v>
      </c>
      <c r="AM205" s="33">
        <f t="shared" si="132"/>
        <v>0</v>
      </c>
      <c r="AN205" s="33">
        <f t="shared" si="133"/>
        <v>0</v>
      </c>
      <c r="AO205" s="33">
        <f t="shared" si="134"/>
        <v>0</v>
      </c>
      <c r="AP205" s="33">
        <f t="shared" si="135"/>
        <v>0</v>
      </c>
      <c r="AQ205" s="190">
        <f t="shared" si="121"/>
        <v>0</v>
      </c>
      <c r="AR205" s="190">
        <f t="shared" si="121"/>
        <v>0</v>
      </c>
      <c r="AS205" s="190">
        <f t="shared" si="121"/>
        <v>0</v>
      </c>
      <c r="AT205" s="190">
        <f t="shared" si="121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77" zoomScale="85" zoomScaleNormal="85" workbookViewId="0">
      <selection activeCell="F108" sqref="F108:G108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0" customWidth="1"/>
    <col min="47" max="51" width="10.5546875" customWidth="1"/>
    <col min="52" max="52" width="11.44140625" style="164"/>
    <col min="54" max="54" width="19.33203125" customWidth="1"/>
  </cols>
  <sheetData>
    <row r="3" spans="2:52" ht="15.6" x14ac:dyDescent="0.3">
      <c r="I3" s="257" t="s">
        <v>168</v>
      </c>
      <c r="J3" s="258"/>
      <c r="K3" s="258"/>
      <c r="L3" s="258"/>
      <c r="M3" s="258"/>
      <c r="N3" s="258"/>
      <c r="O3" s="259"/>
      <c r="P3" s="260" t="s">
        <v>140</v>
      </c>
      <c r="Q3" s="261"/>
      <c r="R3" s="261"/>
      <c r="S3" s="261"/>
      <c r="T3" s="261"/>
      <c r="U3" s="261"/>
      <c r="V3" s="261"/>
      <c r="W3" s="261"/>
      <c r="X3" s="262"/>
      <c r="Y3" s="88"/>
      <c r="Z3" s="88"/>
      <c r="AA3" s="248" t="s">
        <v>155</v>
      </c>
      <c r="AB3" s="249"/>
      <c r="AC3" s="249"/>
      <c r="AD3" s="249"/>
      <c r="AE3" s="249"/>
      <c r="AF3" s="249"/>
      <c r="AG3" s="249"/>
      <c r="AH3" s="249"/>
      <c r="AI3" s="250"/>
      <c r="AJ3" s="88"/>
      <c r="AK3" s="248" t="s">
        <v>167</v>
      </c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50"/>
    </row>
    <row r="4" spans="2:52" ht="45" customHeight="1" x14ac:dyDescent="0.3">
      <c r="B4" s="252" t="s">
        <v>169</v>
      </c>
      <c r="C4" s="252"/>
      <c r="D4" s="252"/>
      <c r="E4" s="252"/>
      <c r="F4" s="252"/>
      <c r="I4" s="57" t="s">
        <v>76</v>
      </c>
      <c r="J4" s="58" t="s">
        <v>105</v>
      </c>
      <c r="K4" s="58" t="s">
        <v>106</v>
      </c>
      <c r="L4" s="58" t="s">
        <v>72</v>
      </c>
      <c r="M4" s="58" t="s">
        <v>107</v>
      </c>
      <c r="N4" s="58" t="s">
        <v>108</v>
      </c>
      <c r="O4" s="86" t="s">
        <v>110</v>
      </c>
      <c r="P4" s="57" t="s">
        <v>76</v>
      </c>
      <c r="Q4" s="59" t="s">
        <v>115</v>
      </c>
      <c r="R4" s="59" t="s">
        <v>116</v>
      </c>
      <c r="S4" s="60" t="s">
        <v>102</v>
      </c>
      <c r="T4" s="61" t="s">
        <v>101</v>
      </c>
      <c r="U4" s="58" t="s">
        <v>3</v>
      </c>
      <c r="V4" s="58" t="s">
        <v>103</v>
      </c>
      <c r="W4" s="58" t="s">
        <v>104</v>
      </c>
      <c r="X4" s="87" t="s">
        <v>109</v>
      </c>
      <c r="Y4" s="64" t="s">
        <v>117</v>
      </c>
      <c r="AA4" s="68" t="s">
        <v>76</v>
      </c>
      <c r="AB4" s="59" t="s">
        <v>142</v>
      </c>
      <c r="AC4" s="60" t="s">
        <v>143</v>
      </c>
      <c r="AD4" s="66" t="s">
        <v>144</v>
      </c>
      <c r="AE4" s="62" t="s">
        <v>145</v>
      </c>
      <c r="AF4" s="62" t="s">
        <v>146</v>
      </c>
      <c r="AG4" s="62" t="s">
        <v>147</v>
      </c>
      <c r="AH4" s="62" t="s">
        <v>148</v>
      </c>
      <c r="AI4" s="73" t="s">
        <v>149</v>
      </c>
      <c r="AK4" s="68" t="s">
        <v>76</v>
      </c>
      <c r="AL4" s="59" t="s">
        <v>142</v>
      </c>
      <c r="AM4" s="60" t="s">
        <v>143</v>
      </c>
      <c r="AN4" s="66" t="s">
        <v>144</v>
      </c>
      <c r="AO4" s="62" t="s">
        <v>145</v>
      </c>
      <c r="AP4" s="62" t="s">
        <v>157</v>
      </c>
      <c r="AQ4" s="187" t="s">
        <v>183</v>
      </c>
      <c r="AR4" s="187" t="s">
        <v>184</v>
      </c>
      <c r="AS4" s="187" t="s">
        <v>185</v>
      </c>
      <c r="AT4" s="187" t="s">
        <v>186</v>
      </c>
      <c r="AU4" s="62" t="s">
        <v>158</v>
      </c>
      <c r="AV4" s="62" t="s">
        <v>159</v>
      </c>
      <c r="AW4" s="62" t="s">
        <v>160</v>
      </c>
      <c r="AX4" s="62" t="s">
        <v>161</v>
      </c>
      <c r="AY4" s="73" t="s">
        <v>149</v>
      </c>
      <c r="AZ4" s="191"/>
    </row>
    <row r="5" spans="2:52" x14ac:dyDescent="0.3">
      <c r="B5" s="241" t="s">
        <v>129</v>
      </c>
      <c r="C5" s="89" t="s">
        <v>73</v>
      </c>
      <c r="D5" s="253" t="s">
        <v>131</v>
      </c>
      <c r="E5" s="253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03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2.8000000000000028E-2</v>
      </c>
      <c r="AE5" s="99">
        <f t="shared" ref="AE5:AE68" si="9">IF(AA5&lt;=$F$18,IFERROR(VLOOKUP($AA5,$B$82:$G$94,5,FALSE),0),)</f>
        <v>2.200000000000002E-2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0.95</v>
      </c>
      <c r="AN5" s="31">
        <f t="shared" ref="AN5:AN35" si="12">IF(AK5&lt;=$F$18,IFERROR(VLOOKUP($AA5,$B$82:$G$94,4,FALSE),0),)</f>
        <v>2.8000000000000028E-2</v>
      </c>
      <c r="AO5" s="31">
        <f t="shared" ref="AO5:AO35" si="13">IF(AK5&lt;=$F$18,IFERROR(VLOOKUP($AA5,$B$82:$G$94,5,FALSE),0),)</f>
        <v>2.200000000000002E-2</v>
      </c>
      <c r="AP5" s="31">
        <f t="shared" ref="AP5:AP35" si="14">IF(AK5&lt;=$F$18,IFERROR(VLOOKUP($AA5,$B$82:$G$94,6,FALSE),0),)</f>
        <v>0</v>
      </c>
      <c r="AQ5" s="188">
        <v>0</v>
      </c>
      <c r="AR5" s="188">
        <v>0</v>
      </c>
      <c r="AS5" s="188">
        <v>0</v>
      </c>
      <c r="AT5" s="188">
        <v>0</v>
      </c>
      <c r="AU5" s="31"/>
      <c r="AV5" s="31"/>
      <c r="AW5" s="31"/>
      <c r="AX5" s="31"/>
      <c r="AY5" s="167">
        <v>0</v>
      </c>
    </row>
    <row r="6" spans="2:52" x14ac:dyDescent="0.3">
      <c r="B6" s="242"/>
      <c r="C6" s="97" t="s">
        <v>74</v>
      </c>
      <c r="D6" s="244" t="s">
        <v>204</v>
      </c>
      <c r="E6" s="244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03">
        <f t="shared" si="7"/>
        <v>0</v>
      </c>
      <c r="AD6" s="99">
        <f t="shared" si="8"/>
        <v>0</v>
      </c>
      <c r="AE6" s="99">
        <f t="shared" si="9"/>
        <v>0</v>
      </c>
      <c r="AF6" s="188">
        <f t="shared" ref="AF6:AF7" si="17">IF(OR(AA6&lt;=$F$18,AA6&lt;=30),EXP(-LN(2)/$D$104)*AF5+((1-EXP(-LN(2)/$D$104))/(LN(2)/$D$104))*$AB6*AC6*0.475*$F$19*44/12,)</f>
        <v>0</v>
      </c>
      <c r="AG6" s="188">
        <f t="shared" ref="AG6:AG7" si="18">IF(OR(AA6&lt;=$F$18,AA6&lt;=30),EXP(-LN(2)/$D$106)*AG5+((1-EXP(-LN(2)/$D$106))/(LN(2)/$D$106))*$AB6*AD6*0.475*$F$19*44/12,)</f>
        <v>0</v>
      </c>
      <c r="AH6" s="188">
        <f t="shared" ref="AH6:AH7" si="19">IF(OR(AA6&lt;=$F$18,AA6&lt;=30),EXP(-LN(2)/$D$105)*AH5+((1-EXP(-LN(2)/$D$105))/(LN(2)/$D$105))*$AB6*AE6*0.475*$F$19*44/12,)</f>
        <v>0</v>
      </c>
      <c r="AI6" s="193">
        <f t="shared" ref="AI6:AI7" si="20"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88">
        <f t="shared" ref="AQ6:AT24" si="21">IF($AK6&lt;=$F$18,$AL6*AM6,)</f>
        <v>0</v>
      </c>
      <c r="AR6" s="188">
        <f t="shared" si="21"/>
        <v>0</v>
      </c>
      <c r="AS6" s="188">
        <f t="shared" si="21"/>
        <v>0</v>
      </c>
      <c r="AT6" s="188">
        <f t="shared" si="21"/>
        <v>0</v>
      </c>
      <c r="AU6" s="31"/>
      <c r="AV6" s="31"/>
      <c r="AW6" s="31"/>
      <c r="AX6" s="31"/>
      <c r="AY6" s="167">
        <f>IF(AK6&lt;=$F$18,AL6*$G$108+AY5,)</f>
        <v>0</v>
      </c>
      <c r="AZ6" s="192"/>
    </row>
    <row r="7" spans="2:52" x14ac:dyDescent="0.3">
      <c r="B7" s="241" t="s">
        <v>130</v>
      </c>
      <c r="C7" s="254"/>
      <c r="D7" s="255"/>
      <c r="E7" s="255"/>
      <c r="F7" s="256"/>
      <c r="I7" s="53">
        <v>2</v>
      </c>
      <c r="J7" s="31">
        <f t="shared" ref="J7:J70" si="22">IF($I7&lt;=$F$10,$F$11*$F$13+J6,)</f>
        <v>0</v>
      </c>
      <c r="K7" s="31">
        <f t="shared" ref="K7:K70" si="23">IF(J7=0,0,EXP(-1.0587+0.8836*LN(J7)+0.284))</f>
        <v>0</v>
      </c>
      <c r="L7" s="31">
        <f t="shared" ref="L7:L70" si="24">IF(I7&lt;=$F$10,$F$5+($F$8-$F$5)*(1-EXP(-0.0175*I7)),)</f>
        <v>0</v>
      </c>
      <c r="M7" s="31">
        <f t="shared" ref="M7:M70" si="25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6">IF(P7&lt;=$F$18,Q7+R6,)</f>
        <v>0</v>
      </c>
      <c r="S7" s="31">
        <f t="shared" ref="S7:S70" si="27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03">
        <f t="shared" si="7"/>
        <v>0</v>
      </c>
      <c r="AD7" s="99">
        <f t="shared" si="8"/>
        <v>0</v>
      </c>
      <c r="AE7" s="99">
        <f t="shared" si="9"/>
        <v>0</v>
      </c>
      <c r="AF7" s="188">
        <f t="shared" si="17"/>
        <v>0</v>
      </c>
      <c r="AG7" s="188">
        <f t="shared" si="18"/>
        <v>0</v>
      </c>
      <c r="AH7" s="188">
        <f t="shared" si="19"/>
        <v>0</v>
      </c>
      <c r="AI7" s="193">
        <f t="shared" si="20"/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88">
        <f t="shared" si="21"/>
        <v>0</v>
      </c>
      <c r="AR7" s="188">
        <f t="shared" si="21"/>
        <v>0</v>
      </c>
      <c r="AS7" s="188">
        <f t="shared" si="21"/>
        <v>0</v>
      </c>
      <c r="AT7" s="188">
        <f t="shared" si="21"/>
        <v>0</v>
      </c>
      <c r="AU7" s="31"/>
      <c r="AV7" s="31"/>
      <c r="AW7" s="31"/>
      <c r="AX7" s="31"/>
      <c r="AY7" s="167">
        <f t="shared" ref="AY7:AY35" si="28">IF(AK7&lt;=$F$18,AL7*$G$108+AY6,)</f>
        <v>0</v>
      </c>
      <c r="AZ7" s="192"/>
    </row>
    <row r="8" spans="2:52" x14ac:dyDescent="0.3">
      <c r="B8" s="251"/>
      <c r="C8" s="91" t="s">
        <v>73</v>
      </c>
      <c r="D8" s="247" t="s">
        <v>131</v>
      </c>
      <c r="E8" s="247"/>
      <c r="F8" s="92">
        <f>IF(D8="","",VLOOKUP(D8,$B$97:$C$100,2,0))</f>
        <v>70</v>
      </c>
      <c r="I8" s="53">
        <v>3</v>
      </c>
      <c r="J8" s="31">
        <f t="shared" si="22"/>
        <v>0</v>
      </c>
      <c r="K8" s="31">
        <f t="shared" si="23"/>
        <v>0</v>
      </c>
      <c r="L8" s="31">
        <f t="shared" si="24"/>
        <v>0</v>
      </c>
      <c r="M8" s="31">
        <f t="shared" si="25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6"/>
        <v>0</v>
      </c>
      <c r="S8" s="31">
        <f t="shared" si="27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03">
        <f t="shared" si="7"/>
        <v>0</v>
      </c>
      <c r="AD8" s="99">
        <f t="shared" si="8"/>
        <v>0</v>
      </c>
      <c r="AE8" s="99">
        <f t="shared" si="9"/>
        <v>0</v>
      </c>
      <c r="AF8" s="188">
        <f>IF(OR(AA8&lt;=$F$18,AA8&lt;=30),EXP(-LN(2)/$D$104)*AF7+((1-EXP(-LN(2)/$D$104))/(LN(2)/$D$104))*$AB8*AC8*0.475*$F$19*44/12,)</f>
        <v>0</v>
      </c>
      <c r="AG8" s="188">
        <f>IF(OR(AA8&lt;=$F$18,AA8&lt;=30),EXP(-LN(2)/$D$106)*AG7+((1-EXP(-LN(2)/$D$106))/(LN(2)/$D$106))*$AB8*AD8*0.475*$F$19*44/12,)</f>
        <v>0</v>
      </c>
      <c r="AH8" s="188">
        <f>IF(OR(AA8&lt;=$F$18,AA8&lt;=30),EXP(-LN(2)/$D$105)*AH7+((1-EXP(-LN(2)/$D$105))/(LN(2)/$D$105))*$AB8*AE8*0.475*$F$19*44/12,)</f>
        <v>0</v>
      </c>
      <c r="AI8" s="193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88">
        <f t="shared" si="21"/>
        <v>0</v>
      </c>
      <c r="AR8" s="188">
        <f t="shared" si="21"/>
        <v>0</v>
      </c>
      <c r="AS8" s="188">
        <f t="shared" si="21"/>
        <v>0</v>
      </c>
      <c r="AT8" s="188">
        <f t="shared" si="21"/>
        <v>0</v>
      </c>
      <c r="AU8" s="31"/>
      <c r="AV8" s="31"/>
      <c r="AW8" s="31"/>
      <c r="AX8" s="31"/>
      <c r="AY8" s="167">
        <f t="shared" si="28"/>
        <v>0</v>
      </c>
      <c r="AZ8" s="192"/>
    </row>
    <row r="9" spans="2:52" x14ac:dyDescent="0.3">
      <c r="B9" s="251"/>
      <c r="C9" s="91" t="s">
        <v>74</v>
      </c>
      <c r="D9" s="243" t="str">
        <f>IF(D8=$B$100,"totale","néant")</f>
        <v>totale</v>
      </c>
      <c r="E9" s="243"/>
      <c r="F9" s="92">
        <f>IF(D8=B100,10,VLOOKUP(D8,$B$97:$D$100,3,FALSE))</f>
        <v>10</v>
      </c>
      <c r="I9" s="53">
        <v>4</v>
      </c>
      <c r="J9" s="31">
        <f t="shared" si="22"/>
        <v>0</v>
      </c>
      <c r="K9" s="31">
        <f t="shared" si="23"/>
        <v>0</v>
      </c>
      <c r="L9" s="31">
        <f t="shared" si="24"/>
        <v>0</v>
      </c>
      <c r="M9" s="31">
        <f t="shared" si="25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6"/>
        <v>0</v>
      </c>
      <c r="S9" s="31">
        <f t="shared" si="27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03">
        <f t="shared" si="7"/>
        <v>0</v>
      </c>
      <c r="AD9" s="99">
        <f t="shared" si="8"/>
        <v>0</v>
      </c>
      <c r="AE9" s="99">
        <f t="shared" si="9"/>
        <v>0</v>
      </c>
      <c r="AF9" s="188">
        <f>IF(OR(AA9&lt;=$F$18,AA9&lt;=30),EXP(-LN(2)/$D$104)*AF8+((1-EXP(-LN(2)/$D$104))/(LN(2)/$D$104))*$AB9*AC9*0.475*$F$19*44/12,)</f>
        <v>0</v>
      </c>
      <c r="AG9" s="188">
        <f>IF(OR(AA9&lt;=$F$18,AA9&lt;=30),EXP(-LN(2)/$D$106)*AG8+((1-EXP(-LN(2)/$D$106))/(LN(2)/$D$106))*$AB9*AD9*0.475*$F$19*44/12,)</f>
        <v>0</v>
      </c>
      <c r="AH9" s="188">
        <f>IF(OR(AA9&lt;=$F$18,AA9&lt;=30),EXP(-LN(2)/$D$105)*AH8+((1-EXP(-LN(2)/$D$105))/(LN(2)/$D$105))*$AB9*AE9*0.475*$F$19*44/12,)</f>
        <v>0</v>
      </c>
      <c r="AI9" s="193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88">
        <f t="shared" si="21"/>
        <v>0</v>
      </c>
      <c r="AR9" s="188">
        <f t="shared" si="21"/>
        <v>0</v>
      </c>
      <c r="AS9" s="188">
        <f t="shared" si="21"/>
        <v>0</v>
      </c>
      <c r="AT9" s="188">
        <f t="shared" si="21"/>
        <v>0</v>
      </c>
      <c r="AU9" s="31"/>
      <c r="AV9" s="31"/>
      <c r="AW9" s="31"/>
      <c r="AX9" s="31"/>
      <c r="AY9" s="167">
        <f t="shared" si="28"/>
        <v>0</v>
      </c>
      <c r="AZ9" s="192"/>
    </row>
    <row r="10" spans="2:52" x14ac:dyDescent="0.3">
      <c r="B10" s="251"/>
      <c r="C10" s="245" t="s">
        <v>121</v>
      </c>
      <c r="D10" s="240" t="s">
        <v>132</v>
      </c>
      <c r="E10" s="240"/>
      <c r="F10" s="93">
        <f>F18</f>
        <v>0</v>
      </c>
      <c r="I10" s="53">
        <v>5</v>
      </c>
      <c r="J10" s="31">
        <f t="shared" si="22"/>
        <v>0</v>
      </c>
      <c r="K10" s="31">
        <f t="shared" si="23"/>
        <v>0</v>
      </c>
      <c r="L10" s="31">
        <f t="shared" si="24"/>
        <v>0</v>
      </c>
      <c r="M10" s="31">
        <f t="shared" si="25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6"/>
        <v>0</v>
      </c>
      <c r="S10" s="31">
        <f t="shared" si="27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03">
        <f t="shared" si="7"/>
        <v>0</v>
      </c>
      <c r="AD10" s="99">
        <f t="shared" si="8"/>
        <v>0</v>
      </c>
      <c r="AE10" s="99">
        <f t="shared" si="9"/>
        <v>0</v>
      </c>
      <c r="AF10" s="188">
        <f t="shared" ref="AF10:AF24" si="29">IF(OR(AA10&lt;=$F$18,AA10&lt;=30),EXP(-LN(2)/$D$104)*AF9+((1-EXP(-LN(2)/$D$104))/(LN(2)/$D$104))*$AB10*AC10*0.475*$F$19*44/12,)</f>
        <v>0</v>
      </c>
      <c r="AG10" s="188">
        <f t="shared" ref="AG10:AG24" si="30">IF(OR(AA10&lt;=$F$18,AA10&lt;=30),EXP(-LN(2)/$D$106)*AG9+((1-EXP(-LN(2)/$D$106))/(LN(2)/$D$106))*$AB10*AD10*0.475*$F$19*44/12,)</f>
        <v>0</v>
      </c>
      <c r="AH10" s="188">
        <f t="shared" ref="AH10:AH24" si="31">IF(OR(AA10&lt;=$F$18,AA10&lt;=30),EXP(-LN(2)/$D$105)*AH9+((1-EXP(-LN(2)/$D$105))/(LN(2)/$D$105))*$AB10*AE10*0.475*$F$19*44/12,)</f>
        <v>0</v>
      </c>
      <c r="AI10" s="193">
        <f t="shared" ref="AI10:AI24" si="32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88">
        <f t="shared" si="21"/>
        <v>0</v>
      </c>
      <c r="AR10" s="188">
        <f t="shared" si="21"/>
        <v>0</v>
      </c>
      <c r="AS10" s="188">
        <f t="shared" si="21"/>
        <v>0</v>
      </c>
      <c r="AT10" s="188">
        <f t="shared" si="21"/>
        <v>0</v>
      </c>
      <c r="AU10" s="31"/>
      <c r="AV10" s="31"/>
      <c r="AW10" s="31"/>
      <c r="AX10" s="31"/>
      <c r="AY10" s="167">
        <f t="shared" si="28"/>
        <v>0</v>
      </c>
      <c r="AZ10" s="192"/>
    </row>
    <row r="11" spans="2:52" x14ac:dyDescent="0.3">
      <c r="B11" s="251"/>
      <c r="C11" s="245"/>
      <c r="D11" s="243" t="s">
        <v>135</v>
      </c>
      <c r="E11" s="243"/>
      <c r="F11" s="34">
        <f>IF(D8=$B$100,1,0)</f>
        <v>1</v>
      </c>
      <c r="I11" s="53">
        <v>6</v>
      </c>
      <c r="J11" s="31">
        <f t="shared" si="22"/>
        <v>0</v>
      </c>
      <c r="K11" s="31">
        <f t="shared" si="23"/>
        <v>0</v>
      </c>
      <c r="L11" s="31">
        <f t="shared" si="24"/>
        <v>0</v>
      </c>
      <c r="M11" s="31">
        <f t="shared" si="25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6"/>
        <v>0</v>
      </c>
      <c r="S11" s="31">
        <f t="shared" si="27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03">
        <f t="shared" si="7"/>
        <v>0</v>
      </c>
      <c r="AD11" s="99">
        <f t="shared" si="8"/>
        <v>0</v>
      </c>
      <c r="AE11" s="99">
        <f t="shared" si="9"/>
        <v>0</v>
      </c>
      <c r="AF11" s="188">
        <f t="shared" si="29"/>
        <v>0</v>
      </c>
      <c r="AG11" s="188">
        <f t="shared" si="30"/>
        <v>0</v>
      </c>
      <c r="AH11" s="188">
        <f t="shared" si="31"/>
        <v>0</v>
      </c>
      <c r="AI11" s="193">
        <f t="shared" si="32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88">
        <f t="shared" si="21"/>
        <v>0</v>
      </c>
      <c r="AR11" s="188">
        <f t="shared" si="21"/>
        <v>0</v>
      </c>
      <c r="AS11" s="188">
        <f t="shared" si="21"/>
        <v>0</v>
      </c>
      <c r="AT11" s="188">
        <f t="shared" si="21"/>
        <v>0</v>
      </c>
      <c r="AU11" s="31"/>
      <c r="AV11" s="31"/>
      <c r="AW11" s="31"/>
      <c r="AX11" s="31"/>
      <c r="AY11" s="167">
        <f t="shared" si="28"/>
        <v>0</v>
      </c>
      <c r="AZ11" s="192"/>
    </row>
    <row r="12" spans="2:52" ht="28.8" x14ac:dyDescent="0.3">
      <c r="B12" s="251"/>
      <c r="C12" s="245"/>
      <c r="D12" s="240" t="s">
        <v>127</v>
      </c>
      <c r="E12" s="240"/>
      <c r="F12" s="94" t="s">
        <v>69</v>
      </c>
      <c r="I12" s="53">
        <v>7</v>
      </c>
      <c r="J12" s="31">
        <f t="shared" si="22"/>
        <v>0</v>
      </c>
      <c r="K12" s="31">
        <f t="shared" si="23"/>
        <v>0</v>
      </c>
      <c r="L12" s="31">
        <f t="shared" si="24"/>
        <v>0</v>
      </c>
      <c r="M12" s="31">
        <f t="shared" si="25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6"/>
        <v>0</v>
      </c>
      <c r="S12" s="31">
        <f t="shared" si="27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03">
        <f t="shared" si="7"/>
        <v>0</v>
      </c>
      <c r="AD12" s="99">
        <f t="shared" si="8"/>
        <v>0</v>
      </c>
      <c r="AE12" s="99">
        <f t="shared" si="9"/>
        <v>0</v>
      </c>
      <c r="AF12" s="188">
        <f t="shared" si="29"/>
        <v>0</v>
      </c>
      <c r="AG12" s="188">
        <f t="shared" si="30"/>
        <v>0</v>
      </c>
      <c r="AH12" s="188">
        <f t="shared" si="31"/>
        <v>0</v>
      </c>
      <c r="AI12" s="193">
        <f t="shared" si="32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88">
        <f t="shared" si="21"/>
        <v>0</v>
      </c>
      <c r="AR12" s="188">
        <f t="shared" si="21"/>
        <v>0</v>
      </c>
      <c r="AS12" s="188">
        <f t="shared" si="21"/>
        <v>0</v>
      </c>
      <c r="AT12" s="188">
        <f t="shared" si="21"/>
        <v>0</v>
      </c>
      <c r="AU12" s="31"/>
      <c r="AV12" s="31"/>
      <c r="AW12" s="31"/>
      <c r="AX12" s="31"/>
      <c r="AY12" s="167">
        <f t="shared" si="28"/>
        <v>0</v>
      </c>
      <c r="AZ12" s="192"/>
    </row>
    <row r="13" spans="2:52" x14ac:dyDescent="0.3">
      <c r="B13" s="242"/>
      <c r="C13" s="246"/>
      <c r="D13" s="244" t="s">
        <v>151</v>
      </c>
      <c r="E13" s="244"/>
      <c r="F13" s="35">
        <f>IF(ISBLANK(F$12),,VLOOKUP(F$12,C131:D195,2,FALSE))</f>
        <v>0.42</v>
      </c>
      <c r="I13" s="53">
        <v>8</v>
      </c>
      <c r="J13" s="31">
        <f t="shared" si="22"/>
        <v>0</v>
      </c>
      <c r="K13" s="31">
        <f t="shared" si="23"/>
        <v>0</v>
      </c>
      <c r="L13" s="31">
        <f t="shared" si="24"/>
        <v>0</v>
      </c>
      <c r="M13" s="31">
        <f t="shared" si="25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6"/>
        <v>0</v>
      </c>
      <c r="S13" s="31">
        <f t="shared" si="27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03">
        <f t="shared" si="7"/>
        <v>0</v>
      </c>
      <c r="AD13" s="99">
        <f t="shared" si="8"/>
        <v>0</v>
      </c>
      <c r="AE13" s="99">
        <f t="shared" si="9"/>
        <v>0</v>
      </c>
      <c r="AF13" s="188">
        <f t="shared" si="29"/>
        <v>0</v>
      </c>
      <c r="AG13" s="188">
        <f t="shared" si="30"/>
        <v>0</v>
      </c>
      <c r="AH13" s="188">
        <f t="shared" si="31"/>
        <v>0</v>
      </c>
      <c r="AI13" s="193">
        <f t="shared" si="32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88">
        <f t="shared" si="21"/>
        <v>0</v>
      </c>
      <c r="AR13" s="188">
        <f t="shared" si="21"/>
        <v>0</v>
      </c>
      <c r="AS13" s="188">
        <f t="shared" si="21"/>
        <v>0</v>
      </c>
      <c r="AT13" s="188">
        <f t="shared" si="21"/>
        <v>0</v>
      </c>
      <c r="AU13" s="31"/>
      <c r="AV13" s="31"/>
      <c r="AW13" s="31"/>
      <c r="AX13" s="31"/>
      <c r="AY13" s="167">
        <f t="shared" si="28"/>
        <v>0</v>
      </c>
      <c r="AZ13" s="192"/>
    </row>
    <row r="14" spans="2:52" x14ac:dyDescent="0.3">
      <c r="B14" s="241" t="s">
        <v>128</v>
      </c>
      <c r="C14" s="237"/>
      <c r="D14" s="238"/>
      <c r="E14" s="238"/>
      <c r="F14" s="239"/>
      <c r="I14" s="53">
        <v>9</v>
      </c>
      <c r="J14" s="31">
        <f t="shared" si="22"/>
        <v>0</v>
      </c>
      <c r="K14" s="31">
        <f t="shared" si="23"/>
        <v>0</v>
      </c>
      <c r="L14" s="31">
        <f t="shared" si="24"/>
        <v>0</v>
      </c>
      <c r="M14" s="31">
        <f t="shared" si="25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6"/>
        <v>0</v>
      </c>
      <c r="S14" s="31">
        <f t="shared" si="27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03">
        <f t="shared" si="7"/>
        <v>0</v>
      </c>
      <c r="AD14" s="99">
        <f t="shared" si="8"/>
        <v>0</v>
      </c>
      <c r="AE14" s="99">
        <f t="shared" si="9"/>
        <v>0</v>
      </c>
      <c r="AF14" s="188">
        <f t="shared" si="29"/>
        <v>0</v>
      </c>
      <c r="AG14" s="188">
        <f t="shared" si="30"/>
        <v>0</v>
      </c>
      <c r="AH14" s="188">
        <f t="shared" si="31"/>
        <v>0</v>
      </c>
      <c r="AI14" s="193">
        <f t="shared" si="32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88">
        <f t="shared" si="21"/>
        <v>0</v>
      </c>
      <c r="AR14" s="188">
        <f t="shared" si="21"/>
        <v>0</v>
      </c>
      <c r="AS14" s="188">
        <f t="shared" si="21"/>
        <v>0</v>
      </c>
      <c r="AT14" s="188">
        <f t="shared" si="21"/>
        <v>0</v>
      </c>
      <c r="AU14" s="31"/>
      <c r="AV14" s="31"/>
      <c r="AW14" s="31"/>
      <c r="AX14" s="31"/>
      <c r="AY14" s="167">
        <f t="shared" si="28"/>
        <v>0</v>
      </c>
      <c r="AZ14" s="192"/>
    </row>
    <row r="15" spans="2:52" x14ac:dyDescent="0.3">
      <c r="B15" s="251"/>
      <c r="C15" s="91" t="s">
        <v>73</v>
      </c>
      <c r="D15" s="247" t="s">
        <v>131</v>
      </c>
      <c r="E15" s="247"/>
      <c r="F15" s="92">
        <f>IF(D15="","",VLOOKUP(D15,$B$97:$C$100,2,0))</f>
        <v>70</v>
      </c>
      <c r="I15" s="53">
        <v>10</v>
      </c>
      <c r="J15" s="31">
        <f t="shared" si="22"/>
        <v>0</v>
      </c>
      <c r="K15" s="31">
        <f t="shared" si="23"/>
        <v>0</v>
      </c>
      <c r="L15" s="31">
        <f t="shared" si="24"/>
        <v>0</v>
      </c>
      <c r="M15" s="31">
        <f t="shared" si="25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6"/>
        <v>0</v>
      </c>
      <c r="S15" s="31">
        <f t="shared" si="27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03">
        <f t="shared" si="7"/>
        <v>0</v>
      </c>
      <c r="AD15" s="99">
        <f t="shared" si="8"/>
        <v>0</v>
      </c>
      <c r="AE15" s="99">
        <f t="shared" si="9"/>
        <v>0</v>
      </c>
      <c r="AF15" s="188">
        <f t="shared" si="29"/>
        <v>0</v>
      </c>
      <c r="AG15" s="188">
        <f t="shared" si="30"/>
        <v>0</v>
      </c>
      <c r="AH15" s="188">
        <f t="shared" si="31"/>
        <v>0</v>
      </c>
      <c r="AI15" s="193">
        <f t="shared" si="32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88">
        <f t="shared" si="21"/>
        <v>0</v>
      </c>
      <c r="AR15" s="188">
        <f t="shared" si="21"/>
        <v>0</v>
      </c>
      <c r="AS15" s="188">
        <f t="shared" si="21"/>
        <v>0</v>
      </c>
      <c r="AT15" s="188">
        <f t="shared" si="21"/>
        <v>0</v>
      </c>
      <c r="AU15" s="31"/>
      <c r="AV15" s="31"/>
      <c r="AW15" s="31"/>
      <c r="AX15" s="31"/>
      <c r="AY15" s="167">
        <f t="shared" si="28"/>
        <v>0</v>
      </c>
      <c r="AZ15" s="192"/>
    </row>
    <row r="16" spans="2:52" x14ac:dyDescent="0.3">
      <c r="B16" s="251"/>
      <c r="C16" s="91" t="s">
        <v>74</v>
      </c>
      <c r="D16" s="243" t="s">
        <v>134</v>
      </c>
      <c r="E16" s="243"/>
      <c r="F16" s="92">
        <v>10</v>
      </c>
      <c r="I16" s="53">
        <v>11</v>
      </c>
      <c r="J16" s="31">
        <f t="shared" si="22"/>
        <v>0</v>
      </c>
      <c r="K16" s="31">
        <f t="shared" si="23"/>
        <v>0</v>
      </c>
      <c r="L16" s="31">
        <f t="shared" si="24"/>
        <v>0</v>
      </c>
      <c r="M16" s="31">
        <f t="shared" si="25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6"/>
        <v>0</v>
      </c>
      <c r="S16" s="31">
        <f t="shared" si="27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03">
        <f t="shared" si="7"/>
        <v>0</v>
      </c>
      <c r="AD16" s="99">
        <f t="shared" si="8"/>
        <v>0</v>
      </c>
      <c r="AE16" s="99">
        <f t="shared" si="9"/>
        <v>0</v>
      </c>
      <c r="AF16" s="188">
        <f t="shared" si="29"/>
        <v>0</v>
      </c>
      <c r="AG16" s="188">
        <f t="shared" si="30"/>
        <v>0</v>
      </c>
      <c r="AH16" s="188">
        <f t="shared" si="31"/>
        <v>0</v>
      </c>
      <c r="AI16" s="193">
        <f t="shared" si="32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88">
        <f t="shared" si="21"/>
        <v>0</v>
      </c>
      <c r="AR16" s="188">
        <f t="shared" si="21"/>
        <v>0</v>
      </c>
      <c r="AS16" s="188">
        <f t="shared" si="21"/>
        <v>0</v>
      </c>
      <c r="AT16" s="188">
        <f t="shared" si="21"/>
        <v>0</v>
      </c>
      <c r="AU16" s="31"/>
      <c r="AV16" s="31"/>
      <c r="AW16" s="31"/>
      <c r="AX16" s="31"/>
      <c r="AY16" s="167">
        <f t="shared" si="28"/>
        <v>0</v>
      </c>
      <c r="AZ16" s="192"/>
    </row>
    <row r="17" spans="2:55" x14ac:dyDescent="0.3">
      <c r="B17" s="251"/>
      <c r="C17" s="245" t="s">
        <v>121</v>
      </c>
      <c r="D17" s="240" t="s">
        <v>127</v>
      </c>
      <c r="E17" s="240"/>
      <c r="F17" s="94"/>
      <c r="I17" s="53">
        <v>12</v>
      </c>
      <c r="J17" s="31">
        <f t="shared" si="22"/>
        <v>0</v>
      </c>
      <c r="K17" s="31">
        <f t="shared" si="23"/>
        <v>0</v>
      </c>
      <c r="L17" s="31">
        <f t="shared" si="24"/>
        <v>0</v>
      </c>
      <c r="M17" s="31">
        <f t="shared" si="25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6"/>
        <v>0</v>
      </c>
      <c r="S17" s="31">
        <f t="shared" si="27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03">
        <f t="shared" si="7"/>
        <v>0</v>
      </c>
      <c r="AD17" s="99">
        <f t="shared" si="8"/>
        <v>0</v>
      </c>
      <c r="AE17" s="99">
        <f t="shared" si="9"/>
        <v>0</v>
      </c>
      <c r="AF17" s="188">
        <f t="shared" si="29"/>
        <v>0</v>
      </c>
      <c r="AG17" s="188">
        <f t="shared" si="30"/>
        <v>0</v>
      </c>
      <c r="AH17" s="188">
        <f t="shared" si="31"/>
        <v>0</v>
      </c>
      <c r="AI17" s="193">
        <f t="shared" si="32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88">
        <f t="shared" si="21"/>
        <v>0</v>
      </c>
      <c r="AR17" s="188">
        <f t="shared" si="21"/>
        <v>0</v>
      </c>
      <c r="AS17" s="188">
        <f t="shared" si="21"/>
        <v>0</v>
      </c>
      <c r="AT17" s="188">
        <f t="shared" si="21"/>
        <v>0</v>
      </c>
      <c r="AU17" s="31"/>
      <c r="AV17" s="31"/>
      <c r="AW17" s="31"/>
      <c r="AX17" s="31"/>
      <c r="AY17" s="167">
        <f t="shared" si="28"/>
        <v>0</v>
      </c>
      <c r="AZ17" s="192"/>
    </row>
    <row r="18" spans="2:55" x14ac:dyDescent="0.3">
      <c r="B18" s="251"/>
      <c r="C18" s="245"/>
      <c r="D18" s="240" t="s">
        <v>132</v>
      </c>
      <c r="E18" s="240"/>
      <c r="F18" s="95"/>
      <c r="I18" s="53">
        <v>13</v>
      </c>
      <c r="J18" s="31">
        <f t="shared" si="22"/>
        <v>0</v>
      </c>
      <c r="K18" s="31">
        <f t="shared" si="23"/>
        <v>0</v>
      </c>
      <c r="L18" s="31">
        <f t="shared" si="24"/>
        <v>0</v>
      </c>
      <c r="M18" s="31">
        <f t="shared" si="25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6"/>
        <v>0</v>
      </c>
      <c r="S18" s="31">
        <f t="shared" si="27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03">
        <f t="shared" si="7"/>
        <v>0</v>
      </c>
      <c r="AD18" s="99">
        <f t="shared" si="8"/>
        <v>0</v>
      </c>
      <c r="AE18" s="99">
        <f t="shared" si="9"/>
        <v>0</v>
      </c>
      <c r="AF18" s="188">
        <f t="shared" si="29"/>
        <v>0</v>
      </c>
      <c r="AG18" s="188">
        <f t="shared" si="30"/>
        <v>0</v>
      </c>
      <c r="AH18" s="188">
        <f t="shared" si="31"/>
        <v>0</v>
      </c>
      <c r="AI18" s="193">
        <f t="shared" si="32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88">
        <f t="shared" si="21"/>
        <v>0</v>
      </c>
      <c r="AR18" s="188">
        <f t="shared" si="21"/>
        <v>0</v>
      </c>
      <c r="AS18" s="188">
        <f t="shared" si="21"/>
        <v>0</v>
      </c>
      <c r="AT18" s="188">
        <f t="shared" si="21"/>
        <v>0</v>
      </c>
      <c r="AU18" s="31"/>
      <c r="AV18" s="31"/>
      <c r="AW18" s="31"/>
      <c r="AX18" s="31"/>
      <c r="AY18" s="167">
        <f t="shared" si="28"/>
        <v>0</v>
      </c>
      <c r="AZ18" s="192"/>
    </row>
    <row r="19" spans="2:55" x14ac:dyDescent="0.3">
      <c r="B19" s="251"/>
      <c r="C19" s="245"/>
      <c r="D19" s="243" t="s">
        <v>151</v>
      </c>
      <c r="E19" s="243"/>
      <c r="F19" s="34">
        <f>IF(ISBLANK(F$17),,VLOOKUP(F$17,C131:D195,2,FALSE))</f>
        <v>0</v>
      </c>
      <c r="I19" s="53">
        <v>14</v>
      </c>
      <c r="J19" s="31">
        <f t="shared" si="22"/>
        <v>0</v>
      </c>
      <c r="K19" s="31">
        <f t="shared" si="23"/>
        <v>0</v>
      </c>
      <c r="L19" s="31">
        <f t="shared" si="24"/>
        <v>0</v>
      </c>
      <c r="M19" s="31">
        <f t="shared" si="25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6"/>
        <v>0</v>
      </c>
      <c r="S19" s="31">
        <f t="shared" si="27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03">
        <f t="shared" si="7"/>
        <v>0</v>
      </c>
      <c r="AD19" s="99">
        <f t="shared" si="8"/>
        <v>0</v>
      </c>
      <c r="AE19" s="99">
        <f t="shared" si="9"/>
        <v>0</v>
      </c>
      <c r="AF19" s="188">
        <f t="shared" si="29"/>
        <v>0</v>
      </c>
      <c r="AG19" s="188">
        <f t="shared" si="30"/>
        <v>0</v>
      </c>
      <c r="AH19" s="188">
        <f t="shared" si="31"/>
        <v>0</v>
      </c>
      <c r="AI19" s="193">
        <f t="shared" si="32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88">
        <f t="shared" si="21"/>
        <v>0</v>
      </c>
      <c r="AR19" s="188">
        <f t="shared" si="21"/>
        <v>0</v>
      </c>
      <c r="AS19" s="188">
        <f t="shared" si="21"/>
        <v>0</v>
      </c>
      <c r="AT19" s="188">
        <f t="shared" si="21"/>
        <v>0</v>
      </c>
      <c r="AU19" s="31"/>
      <c r="AV19" s="31"/>
      <c r="AW19" s="31"/>
      <c r="AX19" s="31"/>
      <c r="AY19" s="167">
        <f t="shared" si="28"/>
        <v>0</v>
      </c>
      <c r="AZ19" s="192"/>
    </row>
    <row r="20" spans="2:55" x14ac:dyDescent="0.3">
      <c r="B20" s="251"/>
      <c r="C20" s="245"/>
      <c r="D20" s="243" t="s">
        <v>136</v>
      </c>
      <c r="E20" s="243"/>
      <c r="F20" s="96">
        <v>1.3</v>
      </c>
      <c r="I20" s="53">
        <v>15</v>
      </c>
      <c r="J20" s="31">
        <f t="shared" si="22"/>
        <v>0</v>
      </c>
      <c r="K20" s="31">
        <f t="shared" si="23"/>
        <v>0</v>
      </c>
      <c r="L20" s="31">
        <f t="shared" si="24"/>
        <v>0</v>
      </c>
      <c r="M20" s="31">
        <f t="shared" si="25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6"/>
        <v>0</v>
      </c>
      <c r="S20" s="31">
        <f t="shared" si="27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03">
        <f t="shared" si="7"/>
        <v>0</v>
      </c>
      <c r="AD20" s="99">
        <f t="shared" si="8"/>
        <v>0</v>
      </c>
      <c r="AE20" s="99">
        <f t="shared" si="9"/>
        <v>0</v>
      </c>
      <c r="AF20" s="188">
        <f t="shared" si="29"/>
        <v>0</v>
      </c>
      <c r="AG20" s="188">
        <f t="shared" si="30"/>
        <v>0</v>
      </c>
      <c r="AH20" s="188">
        <f t="shared" si="31"/>
        <v>0</v>
      </c>
      <c r="AI20" s="193">
        <f t="shared" si="32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88">
        <f t="shared" si="21"/>
        <v>0</v>
      </c>
      <c r="AR20" s="188">
        <f t="shared" si="21"/>
        <v>0</v>
      </c>
      <c r="AS20" s="188">
        <f t="shared" si="21"/>
        <v>0</v>
      </c>
      <c r="AT20" s="188">
        <f t="shared" si="21"/>
        <v>0</v>
      </c>
      <c r="AU20" s="31"/>
      <c r="AV20" s="31"/>
      <c r="AW20" s="31"/>
      <c r="AX20" s="31"/>
      <c r="AY20" s="167">
        <f t="shared" si="28"/>
        <v>0</v>
      </c>
      <c r="AZ20" s="192"/>
    </row>
    <row r="21" spans="2:55" x14ac:dyDescent="0.3">
      <c r="B21" s="242"/>
      <c r="C21" s="246"/>
      <c r="D21" s="244" t="s">
        <v>139</v>
      </c>
      <c r="E21" s="244"/>
      <c r="F21" s="101">
        <v>0</v>
      </c>
      <c r="I21" s="53">
        <v>16</v>
      </c>
      <c r="J21" s="31">
        <f t="shared" si="22"/>
        <v>0</v>
      </c>
      <c r="K21" s="31">
        <f t="shared" si="23"/>
        <v>0</v>
      </c>
      <c r="L21" s="31">
        <f t="shared" si="24"/>
        <v>0</v>
      </c>
      <c r="M21" s="31">
        <f t="shared" si="25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6"/>
        <v>0</v>
      </c>
      <c r="S21" s="31">
        <f t="shared" si="27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03">
        <f t="shared" si="7"/>
        <v>0</v>
      </c>
      <c r="AD21" s="99">
        <f t="shared" si="8"/>
        <v>0</v>
      </c>
      <c r="AE21" s="99">
        <f t="shared" si="9"/>
        <v>0</v>
      </c>
      <c r="AF21" s="188">
        <f t="shared" si="29"/>
        <v>0</v>
      </c>
      <c r="AG21" s="188">
        <f t="shared" si="30"/>
        <v>0</v>
      </c>
      <c r="AH21" s="188">
        <f t="shared" si="31"/>
        <v>0</v>
      </c>
      <c r="AI21" s="193">
        <f t="shared" si="32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88">
        <f t="shared" si="21"/>
        <v>0</v>
      </c>
      <c r="AR21" s="188">
        <f t="shared" si="21"/>
        <v>0</v>
      </c>
      <c r="AS21" s="188">
        <f t="shared" si="21"/>
        <v>0</v>
      </c>
      <c r="AT21" s="188">
        <f t="shared" si="21"/>
        <v>0</v>
      </c>
      <c r="AU21" s="31"/>
      <c r="AV21" s="31"/>
      <c r="AW21" s="31"/>
      <c r="AX21" s="31"/>
      <c r="AY21" s="167">
        <f t="shared" si="28"/>
        <v>0</v>
      </c>
      <c r="AZ21" s="192"/>
    </row>
    <row r="22" spans="2:55" x14ac:dyDescent="0.3">
      <c r="E22" s="6"/>
      <c r="I22" s="53">
        <v>17</v>
      </c>
      <c r="J22" s="31">
        <f t="shared" si="22"/>
        <v>0</v>
      </c>
      <c r="K22" s="31">
        <f t="shared" si="23"/>
        <v>0</v>
      </c>
      <c r="L22" s="31">
        <f t="shared" si="24"/>
        <v>0</v>
      </c>
      <c r="M22" s="31">
        <f t="shared" si="25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6"/>
        <v>0</v>
      </c>
      <c r="S22" s="31">
        <f t="shared" si="27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03">
        <f t="shared" si="7"/>
        <v>0</v>
      </c>
      <c r="AD22" s="99">
        <f t="shared" si="8"/>
        <v>0</v>
      </c>
      <c r="AE22" s="99">
        <f t="shared" si="9"/>
        <v>0</v>
      </c>
      <c r="AF22" s="188">
        <f t="shared" si="29"/>
        <v>0</v>
      </c>
      <c r="AG22" s="188">
        <f t="shared" si="30"/>
        <v>0</v>
      </c>
      <c r="AH22" s="188">
        <f t="shared" si="31"/>
        <v>0</v>
      </c>
      <c r="AI22" s="193">
        <f t="shared" si="32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88">
        <f t="shared" si="21"/>
        <v>0</v>
      </c>
      <c r="AR22" s="188">
        <f t="shared" si="21"/>
        <v>0</v>
      </c>
      <c r="AS22" s="188">
        <f t="shared" si="21"/>
        <v>0</v>
      </c>
      <c r="AT22" s="188">
        <f t="shared" si="21"/>
        <v>0</v>
      </c>
      <c r="AU22" s="31"/>
      <c r="AV22" s="31"/>
      <c r="AW22" s="31"/>
      <c r="AX22" s="31"/>
      <c r="AY22" s="167">
        <f t="shared" si="28"/>
        <v>0</v>
      </c>
      <c r="AZ22" s="192"/>
    </row>
    <row r="23" spans="2:55" x14ac:dyDescent="0.3">
      <c r="B23" s="263" t="s">
        <v>138</v>
      </c>
      <c r="C23" s="264"/>
      <c r="D23" s="264"/>
      <c r="E23" s="264"/>
      <c r="F23" s="264"/>
      <c r="G23" s="265"/>
      <c r="I23" s="53">
        <v>18</v>
      </c>
      <c r="J23" s="31">
        <f t="shared" si="22"/>
        <v>0</v>
      </c>
      <c r="K23" s="31">
        <f t="shared" si="23"/>
        <v>0</v>
      </c>
      <c r="L23" s="31">
        <f t="shared" si="24"/>
        <v>0</v>
      </c>
      <c r="M23" s="31">
        <f t="shared" si="25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6"/>
        <v>0</v>
      </c>
      <c r="S23" s="31">
        <f t="shared" si="27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03">
        <f t="shared" si="7"/>
        <v>0</v>
      </c>
      <c r="AD23" s="99">
        <f t="shared" si="8"/>
        <v>0</v>
      </c>
      <c r="AE23" s="99">
        <f t="shared" si="9"/>
        <v>0</v>
      </c>
      <c r="AF23" s="188">
        <f t="shared" si="29"/>
        <v>0</v>
      </c>
      <c r="AG23" s="188">
        <f t="shared" si="30"/>
        <v>0</v>
      </c>
      <c r="AH23" s="188">
        <f t="shared" si="31"/>
        <v>0</v>
      </c>
      <c r="AI23" s="193">
        <f t="shared" si="32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88">
        <f t="shared" si="21"/>
        <v>0</v>
      </c>
      <c r="AR23" s="188">
        <f t="shared" si="21"/>
        <v>0</v>
      </c>
      <c r="AS23" s="188">
        <f t="shared" si="21"/>
        <v>0</v>
      </c>
      <c r="AT23" s="188">
        <f t="shared" si="21"/>
        <v>0</v>
      </c>
      <c r="AU23" s="31"/>
      <c r="AV23" s="31"/>
      <c r="AW23" s="31"/>
      <c r="AX23" s="31"/>
      <c r="AY23" s="167">
        <f t="shared" si="28"/>
        <v>0</v>
      </c>
      <c r="AZ23" s="192"/>
    </row>
    <row r="24" spans="2:55" x14ac:dyDescent="0.3">
      <c r="B24" s="45" t="s">
        <v>111</v>
      </c>
      <c r="C24" s="46" t="s">
        <v>112</v>
      </c>
      <c r="D24" s="46" t="s">
        <v>83</v>
      </c>
      <c r="E24" s="46" t="s">
        <v>114</v>
      </c>
      <c r="F24" s="46" t="s">
        <v>113</v>
      </c>
      <c r="G24" s="47" t="s">
        <v>137</v>
      </c>
      <c r="I24" s="53">
        <v>19</v>
      </c>
      <c r="J24" s="31">
        <f t="shared" si="22"/>
        <v>0</v>
      </c>
      <c r="K24" s="31">
        <f t="shared" si="23"/>
        <v>0</v>
      </c>
      <c r="L24" s="31">
        <f t="shared" si="24"/>
        <v>0</v>
      </c>
      <c r="M24" s="31">
        <f t="shared" si="25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6"/>
        <v>0</v>
      </c>
      <c r="S24" s="31">
        <f t="shared" si="27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03">
        <f t="shared" si="7"/>
        <v>0</v>
      </c>
      <c r="AD24" s="99">
        <f t="shared" si="8"/>
        <v>0</v>
      </c>
      <c r="AE24" s="99">
        <f t="shared" si="9"/>
        <v>0</v>
      </c>
      <c r="AF24" s="188">
        <f t="shared" si="29"/>
        <v>0</v>
      </c>
      <c r="AG24" s="188">
        <f t="shared" si="30"/>
        <v>0</v>
      </c>
      <c r="AH24" s="188">
        <f t="shared" si="31"/>
        <v>0</v>
      </c>
      <c r="AI24" s="193">
        <f t="shared" si="32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88">
        <f t="shared" si="21"/>
        <v>0</v>
      </c>
      <c r="AR24" s="188">
        <f t="shared" si="21"/>
        <v>0</v>
      </c>
      <c r="AS24" s="188">
        <f t="shared" si="21"/>
        <v>0</v>
      </c>
      <c r="AT24" s="188">
        <f t="shared" si="21"/>
        <v>0</v>
      </c>
      <c r="AU24" s="31"/>
      <c r="AV24" s="31"/>
      <c r="AW24" s="31"/>
      <c r="AX24" s="31"/>
      <c r="AY24" s="167">
        <f t="shared" si="28"/>
        <v>0</v>
      </c>
      <c r="AZ24" s="192"/>
      <c r="BA24" s="5"/>
      <c r="BB24" s="5"/>
      <c r="BC24" s="5"/>
    </row>
    <row r="25" spans="2:55" x14ac:dyDescent="0.3">
      <c r="B25" s="43">
        <v>0</v>
      </c>
      <c r="C25" s="204">
        <v>22</v>
      </c>
      <c r="D25" s="135">
        <v>123</v>
      </c>
      <c r="E25" s="140">
        <f t="shared" ref="E25:E46" si="33">$F$20</f>
        <v>1.3</v>
      </c>
      <c r="F25" s="44">
        <f t="shared" ref="F25:F46" si="34">D25*E25</f>
        <v>159.9</v>
      </c>
      <c r="G25" s="48">
        <f>F25/(C25-B25)</f>
        <v>7.2681818181818185</v>
      </c>
      <c r="I25" s="53">
        <v>20</v>
      </c>
      <c r="J25" s="31">
        <f t="shared" si="22"/>
        <v>0</v>
      </c>
      <c r="K25" s="31">
        <f t="shared" si="23"/>
        <v>0</v>
      </c>
      <c r="L25" s="31">
        <f t="shared" si="24"/>
        <v>0</v>
      </c>
      <c r="M25" s="31">
        <f t="shared" si="25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6"/>
        <v>0</v>
      </c>
      <c r="S25" s="31">
        <f t="shared" si="27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03">
        <f t="shared" si="7"/>
        <v>0</v>
      </c>
      <c r="AD25" s="99">
        <f t="shared" si="8"/>
        <v>0</v>
      </c>
      <c r="AE25" s="99">
        <f t="shared" si="9"/>
        <v>0</v>
      </c>
      <c r="AF25" s="188">
        <f>IF(OR(AA25&lt;=$F$18,AA25&lt;=30),EXP(-LN(2)/$D$104)*AF24+((1-EXP(-LN(2)/$D$104))/(LN(2)/$D$104))*$AB25*AC25*0.475*$F$19*44/12,)</f>
        <v>0</v>
      </c>
      <c r="AG25" s="188">
        <f>IF(OR(AA25&lt;=$F$18,AA25&lt;=30),EXP(-LN(2)/$D$106)*AG24+((1-EXP(-LN(2)/$D$106))/(LN(2)/$D$106))*$AB25*AD25*0.475*$F$19*44/12,)</f>
        <v>0</v>
      </c>
      <c r="AH25" s="188">
        <f>IF(OR(AA25&lt;=$F$18,AA25&lt;=30),EXP(-LN(2)/$D$105)*AH24+((1-EXP(-LN(2)/$D$105))/(LN(2)/$D$105))*$AB25*AE25*0.475*$F$19*44/12,)</f>
        <v>0</v>
      </c>
      <c r="AI25" s="193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88">
        <f>IF($AK25&lt;=$F$18,$AL25*AM25,)</f>
        <v>0</v>
      </c>
      <c r="AR25" s="188">
        <f>IF($AK25&lt;=$F$18,$AL25*AN25,)</f>
        <v>0</v>
      </c>
      <c r="AS25" s="188">
        <f>IF($AK25&lt;=$F$18,$AL25*AO25,)</f>
        <v>0</v>
      </c>
      <c r="AT25" s="188">
        <f>IF($AK25&lt;=$F$18,$AL25*AP25,)</f>
        <v>0</v>
      </c>
      <c r="AU25" s="31"/>
      <c r="AV25" s="31"/>
      <c r="AW25" s="31"/>
      <c r="AX25" s="31"/>
      <c r="AY25" s="167">
        <f t="shared" si="28"/>
        <v>0</v>
      </c>
      <c r="AZ25" s="192"/>
      <c r="BA25" s="5"/>
      <c r="BB25" s="5"/>
      <c r="BC25" s="5"/>
    </row>
    <row r="26" spans="2:55" x14ac:dyDescent="0.3">
      <c r="B26" s="38">
        <f t="shared" ref="B26:B46" si="35">C25</f>
        <v>22</v>
      </c>
      <c r="C26" s="39">
        <f>B26+1</f>
        <v>23</v>
      </c>
      <c r="D26" s="135">
        <v>107</v>
      </c>
      <c r="E26" s="141">
        <f t="shared" si="33"/>
        <v>1.3</v>
      </c>
      <c r="F26" s="40">
        <f t="shared" si="34"/>
        <v>139.1</v>
      </c>
      <c r="G26" s="142">
        <f>(F26-F25)/(C26-B26)</f>
        <v>-20.800000000000011</v>
      </c>
      <c r="I26" s="53">
        <v>21</v>
      </c>
      <c r="J26" s="31">
        <f t="shared" si="22"/>
        <v>0</v>
      </c>
      <c r="K26" s="31">
        <f t="shared" si="23"/>
        <v>0</v>
      </c>
      <c r="L26" s="31">
        <f t="shared" si="24"/>
        <v>0</v>
      </c>
      <c r="M26" s="31">
        <f t="shared" si="25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6"/>
        <v>0</v>
      </c>
      <c r="S26" s="31">
        <f t="shared" si="27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03">
        <f t="shared" si="7"/>
        <v>0</v>
      </c>
      <c r="AD26" s="99">
        <f t="shared" si="8"/>
        <v>0</v>
      </c>
      <c r="AE26" s="99">
        <f t="shared" si="9"/>
        <v>0</v>
      </c>
      <c r="AF26" s="188">
        <f>IF(OR(AA26&lt;=$F$18,AA26&lt;=30),EXP(-LN(2)/$D$104)*AF25+((1-EXP(-LN(2)/$D$104))/(LN(2)/$D$104))*$AB26*AC26*0.475*$F$19*44/12,)</f>
        <v>0</v>
      </c>
      <c r="AG26" s="188">
        <f>IF(OR(AA26&lt;=$F$18,AA26&lt;=30),EXP(-LN(2)/$D$106)*AG25+((1-EXP(-LN(2)/$D$106))/(LN(2)/$D$106))*$AB26*AD26*0.475*$F$19*44/12,)</f>
        <v>0</v>
      </c>
      <c r="AH26" s="188">
        <f>IF(OR(AA26&lt;=$F$18,AA26&lt;=30),EXP(-LN(2)/$D$105)*AH25+((1-EXP(-LN(2)/$D$105))/(LN(2)/$D$105))*$AB26*AE26*0.475*$F$19*44/12,)</f>
        <v>0</v>
      </c>
      <c r="AI26" s="193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88">
        <f t="shared" ref="AQ26:AT35" si="36">IF($AK26&lt;=$F$18,$AL26*AM26,)</f>
        <v>0</v>
      </c>
      <c r="AR26" s="188">
        <f t="shared" si="36"/>
        <v>0</v>
      </c>
      <c r="AS26" s="188">
        <f t="shared" si="36"/>
        <v>0</v>
      </c>
      <c r="AT26" s="188">
        <f t="shared" si="36"/>
        <v>0</v>
      </c>
      <c r="AU26" s="31"/>
      <c r="AV26" s="31"/>
      <c r="AW26" s="31"/>
      <c r="AX26" s="31"/>
      <c r="AY26" s="167">
        <f t="shared" si="28"/>
        <v>0</v>
      </c>
      <c r="AZ26" s="192"/>
      <c r="BA26" s="5"/>
      <c r="BB26" s="5"/>
      <c r="BC26" s="162"/>
    </row>
    <row r="27" spans="2:55" x14ac:dyDescent="0.3">
      <c r="B27" s="38">
        <f t="shared" si="35"/>
        <v>23</v>
      </c>
      <c r="C27" s="155">
        <f>C25+3</f>
        <v>25</v>
      </c>
      <c r="D27" s="135">
        <f>D28+17</f>
        <v>144</v>
      </c>
      <c r="E27" s="141">
        <f t="shared" si="33"/>
        <v>1.3</v>
      </c>
      <c r="F27" s="40">
        <f t="shared" si="34"/>
        <v>187.20000000000002</v>
      </c>
      <c r="G27" s="49">
        <f t="shared" ref="G27:G46" si="37">(F27-F26)/(C27-B27)</f>
        <v>24.050000000000011</v>
      </c>
      <c r="I27" s="53">
        <v>22</v>
      </c>
      <c r="J27" s="31">
        <f t="shared" si="22"/>
        <v>0</v>
      </c>
      <c r="K27" s="31">
        <f t="shared" si="23"/>
        <v>0</v>
      </c>
      <c r="L27" s="31">
        <f t="shared" si="24"/>
        <v>0</v>
      </c>
      <c r="M27" s="31">
        <f t="shared" si="25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6"/>
        <v>0</v>
      </c>
      <c r="S27" s="31">
        <f t="shared" si="27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03">
        <f t="shared" si="7"/>
        <v>0</v>
      </c>
      <c r="AD27" s="99">
        <f t="shared" si="8"/>
        <v>0</v>
      </c>
      <c r="AE27" s="99">
        <f t="shared" si="9"/>
        <v>0</v>
      </c>
      <c r="AF27" s="188">
        <f t="shared" ref="AF27:AF90" si="38">IF(OR(AA27&lt;=$F$18,AA27&lt;=30),EXP(-LN(2)/$D$104)*AF26+((1-EXP(-LN(2)/$D$104))/(LN(2)/$D$104))*$AB27*AC27*0.475*$F$19*44/12,)</f>
        <v>0</v>
      </c>
      <c r="AG27" s="188">
        <f t="shared" ref="AG27:AG90" si="39">IF(OR(AA27&lt;=$F$18,AA27&lt;=30),EXP(-LN(2)/$D$106)*AG26+((1-EXP(-LN(2)/$D$106))/(LN(2)/$D$106))*$AB27*AD27*0.475*$F$19*44/12,)</f>
        <v>0</v>
      </c>
      <c r="AH27" s="188">
        <f t="shared" ref="AH27:AH90" si="40">IF(OR(AA27&lt;=$F$18,AA27&lt;=30),EXP(-LN(2)/$D$105)*AH26+((1-EXP(-LN(2)/$D$105))/(LN(2)/$D$105))*$AB27*AE27*0.475*$F$19*44/12,)</f>
        <v>0</v>
      </c>
      <c r="AI27" s="193">
        <f t="shared" ref="AI27:AI90" si="41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88">
        <f t="shared" si="36"/>
        <v>0</v>
      </c>
      <c r="AR27" s="188">
        <f t="shared" si="36"/>
        <v>0</v>
      </c>
      <c r="AS27" s="188">
        <f t="shared" si="36"/>
        <v>0</v>
      </c>
      <c r="AT27" s="188">
        <f t="shared" si="36"/>
        <v>0</v>
      </c>
      <c r="AU27" s="31"/>
      <c r="AV27" s="31"/>
      <c r="AW27" s="31"/>
      <c r="AX27" s="31"/>
      <c r="AY27" s="167">
        <f t="shared" si="28"/>
        <v>0</v>
      </c>
      <c r="AZ27" s="192"/>
    </row>
    <row r="28" spans="2:55" x14ac:dyDescent="0.3">
      <c r="B28" s="38">
        <f t="shared" si="35"/>
        <v>25</v>
      </c>
      <c r="C28" s="155">
        <f>C26+3</f>
        <v>26</v>
      </c>
      <c r="D28" s="135">
        <v>127</v>
      </c>
      <c r="E28" s="141">
        <f t="shared" si="33"/>
        <v>1.3</v>
      </c>
      <c r="F28" s="40">
        <f t="shared" si="34"/>
        <v>165.1</v>
      </c>
      <c r="G28" s="49">
        <f t="shared" si="37"/>
        <v>-22.100000000000023</v>
      </c>
      <c r="I28" s="53">
        <v>23</v>
      </c>
      <c r="J28" s="31">
        <f t="shared" si="22"/>
        <v>0</v>
      </c>
      <c r="K28" s="31">
        <f t="shared" si="23"/>
        <v>0</v>
      </c>
      <c r="L28" s="31">
        <f t="shared" si="24"/>
        <v>0</v>
      </c>
      <c r="M28" s="31">
        <f t="shared" si="25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6"/>
        <v>0</v>
      </c>
      <c r="S28" s="31">
        <f t="shared" si="27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03">
        <f t="shared" si="7"/>
        <v>0</v>
      </c>
      <c r="AD28" s="99">
        <f t="shared" si="8"/>
        <v>0</v>
      </c>
      <c r="AE28" s="99">
        <f t="shared" si="9"/>
        <v>0</v>
      </c>
      <c r="AF28" s="188">
        <f t="shared" si="38"/>
        <v>0</v>
      </c>
      <c r="AG28" s="188">
        <f t="shared" si="39"/>
        <v>0</v>
      </c>
      <c r="AH28" s="188">
        <f t="shared" si="40"/>
        <v>0</v>
      </c>
      <c r="AI28" s="193">
        <f t="shared" si="41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88">
        <f t="shared" si="36"/>
        <v>0</v>
      </c>
      <c r="AR28" s="188">
        <f t="shared" si="36"/>
        <v>0</v>
      </c>
      <c r="AS28" s="188">
        <f t="shared" si="36"/>
        <v>0</v>
      </c>
      <c r="AT28" s="188">
        <f t="shared" si="36"/>
        <v>0</v>
      </c>
      <c r="AU28" s="31"/>
      <c r="AV28" s="31"/>
      <c r="AW28" s="31"/>
      <c r="AX28" s="31"/>
      <c r="AY28" s="167">
        <f t="shared" si="28"/>
        <v>0</v>
      </c>
      <c r="AZ28" s="192"/>
    </row>
    <row r="29" spans="2:55" x14ac:dyDescent="0.3">
      <c r="B29" s="38">
        <f t="shared" si="35"/>
        <v>26</v>
      </c>
      <c r="C29" s="155">
        <f t="shared" ref="C29:C38" si="42">C27+5</f>
        <v>30</v>
      </c>
      <c r="D29" s="136">
        <f>D30+34</f>
        <v>194</v>
      </c>
      <c r="E29" s="141">
        <f t="shared" si="33"/>
        <v>1.3</v>
      </c>
      <c r="F29" s="40">
        <f t="shared" si="34"/>
        <v>252.20000000000002</v>
      </c>
      <c r="G29" s="49">
        <f t="shared" si="37"/>
        <v>21.775000000000006</v>
      </c>
      <c r="I29" s="53">
        <v>24</v>
      </c>
      <c r="J29" s="31">
        <f t="shared" si="22"/>
        <v>0</v>
      </c>
      <c r="K29" s="31">
        <f t="shared" si="23"/>
        <v>0</v>
      </c>
      <c r="L29" s="31">
        <f t="shared" si="24"/>
        <v>0</v>
      </c>
      <c r="M29" s="31">
        <f t="shared" si="25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6"/>
        <v>0</v>
      </c>
      <c r="S29" s="31">
        <f t="shared" si="27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03">
        <f t="shared" si="7"/>
        <v>0</v>
      </c>
      <c r="AD29" s="99">
        <f t="shared" si="8"/>
        <v>0</v>
      </c>
      <c r="AE29" s="99">
        <f t="shared" si="9"/>
        <v>0</v>
      </c>
      <c r="AF29" s="188">
        <f t="shared" si="38"/>
        <v>0</v>
      </c>
      <c r="AG29" s="188">
        <f t="shared" si="39"/>
        <v>0</v>
      </c>
      <c r="AH29" s="188">
        <f t="shared" si="40"/>
        <v>0</v>
      </c>
      <c r="AI29" s="193">
        <f t="shared" si="41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88">
        <f t="shared" si="36"/>
        <v>0</v>
      </c>
      <c r="AR29" s="188">
        <f t="shared" si="36"/>
        <v>0</v>
      </c>
      <c r="AS29" s="188">
        <f t="shared" si="36"/>
        <v>0</v>
      </c>
      <c r="AT29" s="188">
        <f t="shared" si="36"/>
        <v>0</v>
      </c>
      <c r="AU29" s="31"/>
      <c r="AV29" s="31"/>
      <c r="AW29" s="31"/>
      <c r="AX29" s="31"/>
      <c r="AY29" s="167">
        <f t="shared" si="28"/>
        <v>0</v>
      </c>
      <c r="AZ29" s="192"/>
    </row>
    <row r="30" spans="2:55" x14ac:dyDescent="0.3">
      <c r="B30" s="38">
        <f t="shared" si="35"/>
        <v>30</v>
      </c>
      <c r="C30" s="155">
        <f t="shared" si="42"/>
        <v>31</v>
      </c>
      <c r="D30" s="136">
        <v>160</v>
      </c>
      <c r="E30" s="141">
        <f t="shared" si="33"/>
        <v>1.3</v>
      </c>
      <c r="F30" s="40">
        <f t="shared" si="34"/>
        <v>208</v>
      </c>
      <c r="G30" s="49">
        <f t="shared" si="37"/>
        <v>-44.200000000000017</v>
      </c>
      <c r="I30" s="53">
        <v>25</v>
      </c>
      <c r="J30" s="31">
        <f t="shared" si="22"/>
        <v>0</v>
      </c>
      <c r="K30" s="31">
        <f t="shared" si="23"/>
        <v>0</v>
      </c>
      <c r="L30" s="31">
        <f t="shared" si="24"/>
        <v>0</v>
      </c>
      <c r="M30" s="31">
        <f t="shared" si="25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6"/>
        <v>0</v>
      </c>
      <c r="S30" s="31">
        <f t="shared" si="27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03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88">
        <f t="shared" si="38"/>
        <v>0</v>
      </c>
      <c r="AG30" s="188">
        <f t="shared" si="39"/>
        <v>0</v>
      </c>
      <c r="AH30" s="188">
        <f t="shared" si="40"/>
        <v>0</v>
      </c>
      <c r="AI30" s="193">
        <f t="shared" si="41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88">
        <f t="shared" si="36"/>
        <v>0</v>
      </c>
      <c r="AR30" s="188">
        <f t="shared" si="36"/>
        <v>0</v>
      </c>
      <c r="AS30" s="188">
        <f t="shared" si="36"/>
        <v>0</v>
      </c>
      <c r="AT30" s="188">
        <f t="shared" si="36"/>
        <v>0</v>
      </c>
      <c r="AU30" s="31"/>
      <c r="AV30" s="31"/>
      <c r="AW30" s="31"/>
      <c r="AX30" s="31"/>
      <c r="AY30" s="167">
        <f t="shared" si="28"/>
        <v>0</v>
      </c>
      <c r="AZ30" s="192"/>
    </row>
    <row r="31" spans="2:55" x14ac:dyDescent="0.3">
      <c r="B31" s="38">
        <f t="shared" si="35"/>
        <v>31</v>
      </c>
      <c r="C31" s="155">
        <f t="shared" si="42"/>
        <v>35</v>
      </c>
      <c r="D31" s="136">
        <f>D32+41</f>
        <v>233</v>
      </c>
      <c r="E31" s="141">
        <f t="shared" si="33"/>
        <v>1.3</v>
      </c>
      <c r="F31" s="40">
        <f t="shared" si="34"/>
        <v>302.90000000000003</v>
      </c>
      <c r="G31" s="49">
        <f t="shared" si="37"/>
        <v>23.725000000000009</v>
      </c>
      <c r="I31" s="53">
        <v>26</v>
      </c>
      <c r="J31" s="31">
        <f t="shared" si="22"/>
        <v>0</v>
      </c>
      <c r="K31" s="31">
        <f t="shared" si="23"/>
        <v>0</v>
      </c>
      <c r="L31" s="31">
        <f t="shared" si="24"/>
        <v>0</v>
      </c>
      <c r="M31" s="31">
        <f t="shared" si="25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6"/>
        <v>0</v>
      </c>
      <c r="S31" s="31">
        <f t="shared" si="27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03">
        <f t="shared" ref="AC31:AC94" si="43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88">
        <f t="shared" si="38"/>
        <v>0</v>
      </c>
      <c r="AG31" s="188">
        <f t="shared" si="39"/>
        <v>0</v>
      </c>
      <c r="AH31" s="188">
        <f t="shared" si="40"/>
        <v>0</v>
      </c>
      <c r="AI31" s="193">
        <f t="shared" si="41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88">
        <f t="shared" si="36"/>
        <v>0</v>
      </c>
      <c r="AR31" s="188">
        <f t="shared" si="36"/>
        <v>0</v>
      </c>
      <c r="AS31" s="188">
        <f t="shared" si="36"/>
        <v>0</v>
      </c>
      <c r="AT31" s="188">
        <f t="shared" si="36"/>
        <v>0</v>
      </c>
      <c r="AU31" s="31"/>
      <c r="AV31" s="31"/>
      <c r="AW31" s="31"/>
      <c r="AX31" s="31"/>
      <c r="AY31" s="167">
        <f t="shared" si="28"/>
        <v>0</v>
      </c>
      <c r="AZ31" s="192"/>
    </row>
    <row r="32" spans="2:55" x14ac:dyDescent="0.3">
      <c r="B32" s="38">
        <f t="shared" si="35"/>
        <v>35</v>
      </c>
      <c r="C32" s="155">
        <f t="shared" si="42"/>
        <v>36</v>
      </c>
      <c r="D32" s="136">
        <v>192</v>
      </c>
      <c r="E32" s="141">
        <f t="shared" si="33"/>
        <v>1.3</v>
      </c>
      <c r="F32" s="40">
        <f t="shared" si="34"/>
        <v>249.60000000000002</v>
      </c>
      <c r="G32" s="49">
        <f t="shared" si="37"/>
        <v>-53.300000000000011</v>
      </c>
      <c r="I32" s="53">
        <v>27</v>
      </c>
      <c r="J32" s="31">
        <f t="shared" si="22"/>
        <v>0</v>
      </c>
      <c r="K32" s="31">
        <f t="shared" si="23"/>
        <v>0</v>
      </c>
      <c r="L32" s="31">
        <f t="shared" si="24"/>
        <v>0</v>
      </c>
      <c r="M32" s="31">
        <f t="shared" si="25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6"/>
        <v>0</v>
      </c>
      <c r="S32" s="31">
        <f t="shared" si="27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03">
        <f t="shared" si="43"/>
        <v>0</v>
      </c>
      <c r="AD32" s="99">
        <f t="shared" si="8"/>
        <v>0</v>
      </c>
      <c r="AE32" s="99">
        <f t="shared" si="9"/>
        <v>0</v>
      </c>
      <c r="AF32" s="188">
        <f t="shared" si="38"/>
        <v>0</v>
      </c>
      <c r="AG32" s="188">
        <f t="shared" si="39"/>
        <v>0</v>
      </c>
      <c r="AH32" s="188">
        <f t="shared" si="40"/>
        <v>0</v>
      </c>
      <c r="AI32" s="193">
        <f t="shared" si="41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88">
        <f t="shared" si="36"/>
        <v>0</v>
      </c>
      <c r="AR32" s="188">
        <f t="shared" si="36"/>
        <v>0</v>
      </c>
      <c r="AS32" s="188">
        <f t="shared" si="36"/>
        <v>0</v>
      </c>
      <c r="AT32" s="188">
        <f t="shared" si="36"/>
        <v>0</v>
      </c>
      <c r="AU32" s="31"/>
      <c r="AV32" s="31"/>
      <c r="AW32" s="31"/>
      <c r="AX32" s="31"/>
      <c r="AY32" s="167">
        <f t="shared" si="28"/>
        <v>0</v>
      </c>
      <c r="AZ32" s="192"/>
    </row>
    <row r="33" spans="2:52" x14ac:dyDescent="0.3">
      <c r="B33" s="38">
        <f t="shared" si="35"/>
        <v>36</v>
      </c>
      <c r="C33" s="155">
        <f t="shared" si="42"/>
        <v>40</v>
      </c>
      <c r="D33" s="136">
        <f>D34+41</f>
        <v>264</v>
      </c>
      <c r="E33" s="141">
        <f t="shared" si="33"/>
        <v>1.3</v>
      </c>
      <c r="F33" s="40">
        <f t="shared" si="34"/>
        <v>343.2</v>
      </c>
      <c r="G33" s="49">
        <f t="shared" si="37"/>
        <v>23.399999999999991</v>
      </c>
      <c r="I33" s="53">
        <v>28</v>
      </c>
      <c r="J33" s="31">
        <f t="shared" si="22"/>
        <v>0</v>
      </c>
      <c r="K33" s="31">
        <f t="shared" si="23"/>
        <v>0</v>
      </c>
      <c r="L33" s="31">
        <f t="shared" si="24"/>
        <v>0</v>
      </c>
      <c r="M33" s="31">
        <f t="shared" si="25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6"/>
        <v>0</v>
      </c>
      <c r="S33" s="31">
        <f t="shared" si="27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03">
        <f t="shared" si="43"/>
        <v>0</v>
      </c>
      <c r="AD33" s="99">
        <f t="shared" si="8"/>
        <v>0</v>
      </c>
      <c r="AE33" s="99">
        <f t="shared" si="9"/>
        <v>0</v>
      </c>
      <c r="AF33" s="188">
        <f t="shared" si="38"/>
        <v>0</v>
      </c>
      <c r="AG33" s="188">
        <f t="shared" si="39"/>
        <v>0</v>
      </c>
      <c r="AH33" s="188">
        <f t="shared" si="40"/>
        <v>0</v>
      </c>
      <c r="AI33" s="193">
        <f t="shared" si="41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88">
        <f t="shared" si="36"/>
        <v>0</v>
      </c>
      <c r="AR33" s="188">
        <f t="shared" si="36"/>
        <v>0</v>
      </c>
      <c r="AS33" s="188">
        <f t="shared" si="36"/>
        <v>0</v>
      </c>
      <c r="AT33" s="188">
        <f t="shared" si="36"/>
        <v>0</v>
      </c>
      <c r="AU33" s="31"/>
      <c r="AV33" s="31"/>
      <c r="AW33" s="31"/>
      <c r="AX33" s="31"/>
      <c r="AY33" s="167">
        <f t="shared" si="28"/>
        <v>0</v>
      </c>
      <c r="AZ33" s="192"/>
    </row>
    <row r="34" spans="2:52" ht="15" thickBot="1" x14ac:dyDescent="0.35">
      <c r="B34" s="38">
        <f t="shared" si="35"/>
        <v>40</v>
      </c>
      <c r="C34" s="155">
        <f t="shared" si="42"/>
        <v>41</v>
      </c>
      <c r="D34" s="136">
        <v>223</v>
      </c>
      <c r="E34" s="141">
        <f t="shared" si="33"/>
        <v>1.3</v>
      </c>
      <c r="F34" s="40">
        <f t="shared" si="34"/>
        <v>289.90000000000003</v>
      </c>
      <c r="G34" s="49">
        <f t="shared" si="37"/>
        <v>-53.299999999999955</v>
      </c>
      <c r="I34" s="53">
        <v>29</v>
      </c>
      <c r="J34" s="31">
        <f t="shared" si="22"/>
        <v>0</v>
      </c>
      <c r="K34" s="31">
        <f t="shared" si="23"/>
        <v>0</v>
      </c>
      <c r="L34" s="31">
        <f t="shared" si="24"/>
        <v>0</v>
      </c>
      <c r="M34" s="31">
        <f t="shared" si="25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6"/>
        <v>0</v>
      </c>
      <c r="S34" s="31">
        <f t="shared" si="27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3">
        <f t="shared" si="6"/>
        <v>0</v>
      </c>
      <c r="AC34" s="203">
        <f t="shared" si="43"/>
        <v>0</v>
      </c>
      <c r="AD34" s="100">
        <f t="shared" si="8"/>
        <v>0</v>
      </c>
      <c r="AE34" s="100">
        <f t="shared" si="9"/>
        <v>0</v>
      </c>
      <c r="AF34" s="190">
        <f t="shared" si="38"/>
        <v>0</v>
      </c>
      <c r="AG34" s="190">
        <f t="shared" si="39"/>
        <v>0</v>
      </c>
      <c r="AH34" s="188">
        <f t="shared" si="40"/>
        <v>0</v>
      </c>
      <c r="AI34" s="193">
        <f t="shared" si="41"/>
        <v>0</v>
      </c>
      <c r="AK34" s="69">
        <v>29</v>
      </c>
      <c r="AL34" s="143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88">
        <f t="shared" si="36"/>
        <v>0</v>
      </c>
      <c r="AR34" s="188">
        <f t="shared" si="36"/>
        <v>0</v>
      </c>
      <c r="AS34" s="188">
        <f t="shared" si="36"/>
        <v>0</v>
      </c>
      <c r="AT34" s="188">
        <f t="shared" si="36"/>
        <v>0</v>
      </c>
      <c r="AU34" s="31"/>
      <c r="AV34" s="31"/>
      <c r="AW34" s="31"/>
      <c r="AX34" s="31"/>
      <c r="AY34" s="167">
        <f t="shared" si="28"/>
        <v>0</v>
      </c>
      <c r="AZ34" s="192"/>
    </row>
    <row r="35" spans="2:52" ht="15" thickBot="1" x14ac:dyDescent="0.35">
      <c r="B35" s="38">
        <f t="shared" si="35"/>
        <v>41</v>
      </c>
      <c r="C35" s="155">
        <f t="shared" si="42"/>
        <v>45</v>
      </c>
      <c r="D35" s="136">
        <f>D36+53</f>
        <v>318</v>
      </c>
      <c r="E35" s="141">
        <f t="shared" si="33"/>
        <v>1.3</v>
      </c>
      <c r="F35" s="40">
        <f t="shared" si="34"/>
        <v>413.40000000000003</v>
      </c>
      <c r="G35" s="49">
        <f t="shared" si="37"/>
        <v>30.875</v>
      </c>
      <c r="I35" s="85">
        <v>30</v>
      </c>
      <c r="J35" s="163">
        <f>IF($I35&lt;=$F$10,IF(AND(D8=B100,F12=C194),($F$11*$F$13+J34*50%),$F$11*$F$13+J34),)</f>
        <v>0</v>
      </c>
      <c r="K35" s="51">
        <f t="shared" si="23"/>
        <v>0</v>
      </c>
      <c r="L35" s="51">
        <f t="shared" si="24"/>
        <v>0</v>
      </c>
      <c r="M35" s="51">
        <f t="shared" si="25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6"/>
        <v>0</v>
      </c>
      <c r="S35" s="51">
        <f t="shared" si="27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3">
        <f t="shared" si="6"/>
        <v>0</v>
      </c>
      <c r="AC35" s="203">
        <f t="shared" si="43"/>
        <v>0</v>
      </c>
      <c r="AD35" s="100">
        <f t="shared" si="8"/>
        <v>0</v>
      </c>
      <c r="AE35" s="100">
        <f t="shared" si="9"/>
        <v>0</v>
      </c>
      <c r="AF35" s="194">
        <f t="shared" si="38"/>
        <v>0</v>
      </c>
      <c r="AG35" s="189">
        <f t="shared" si="39"/>
        <v>0</v>
      </c>
      <c r="AH35" s="195">
        <f t="shared" si="40"/>
        <v>0</v>
      </c>
      <c r="AI35" s="196">
        <f t="shared" si="41"/>
        <v>0</v>
      </c>
      <c r="AJ35" s="7"/>
      <c r="AK35" s="71">
        <v>30</v>
      </c>
      <c r="AL35" s="143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189">
        <f t="shared" si="36"/>
        <v>0</v>
      </c>
      <c r="AR35" s="189">
        <f t="shared" si="36"/>
        <v>0</v>
      </c>
      <c r="AS35" s="189">
        <f t="shared" si="36"/>
        <v>0</v>
      </c>
      <c r="AT35" s="189">
        <f t="shared" si="36"/>
        <v>0</v>
      </c>
      <c r="AU35" s="51"/>
      <c r="AV35" s="51"/>
      <c r="AW35" s="51"/>
      <c r="AX35" s="51"/>
      <c r="AY35" s="169">
        <f t="shared" si="28"/>
        <v>0</v>
      </c>
      <c r="AZ35" s="192"/>
    </row>
    <row r="36" spans="2:52" x14ac:dyDescent="0.3">
      <c r="B36" s="38">
        <f t="shared" si="35"/>
        <v>45</v>
      </c>
      <c r="C36" s="155">
        <f t="shared" si="42"/>
        <v>46</v>
      </c>
      <c r="D36" s="136">
        <v>265</v>
      </c>
      <c r="E36" s="141">
        <f t="shared" si="33"/>
        <v>1.3</v>
      </c>
      <c r="F36" s="40">
        <f t="shared" si="34"/>
        <v>344.5</v>
      </c>
      <c r="G36" s="49">
        <f t="shared" si="37"/>
        <v>-68.900000000000034</v>
      </c>
      <c r="I36" s="53">
        <v>31</v>
      </c>
      <c r="J36" s="31">
        <f t="shared" si="22"/>
        <v>0</v>
      </c>
      <c r="K36" s="31">
        <f t="shared" si="23"/>
        <v>0</v>
      </c>
      <c r="L36" s="31">
        <f t="shared" si="24"/>
        <v>0</v>
      </c>
      <c r="M36" s="31">
        <f t="shared" si="25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6"/>
        <v>0</v>
      </c>
      <c r="S36" s="31">
        <f t="shared" si="27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03">
        <f t="shared" si="43"/>
        <v>0</v>
      </c>
      <c r="AD36" s="99">
        <f t="shared" si="8"/>
        <v>0</v>
      </c>
      <c r="AE36" s="99">
        <f t="shared" si="9"/>
        <v>0</v>
      </c>
      <c r="AF36" s="188">
        <f t="shared" si="38"/>
        <v>0</v>
      </c>
      <c r="AG36" s="188">
        <f t="shared" si="39"/>
        <v>0</v>
      </c>
      <c r="AH36" s="188">
        <f t="shared" si="40"/>
        <v>0</v>
      </c>
      <c r="AI36" s="193">
        <f t="shared" si="41"/>
        <v>0</v>
      </c>
      <c r="AK36" s="69">
        <v>31</v>
      </c>
      <c r="AL36" s="31">
        <f t="shared" ref="AL36:AL99" si="44">IF(AK36&lt;=$F$18,IFERROR(VLOOKUP($AA36,$B$82:$G$94,2,FALSE),0),)</f>
        <v>0</v>
      </c>
      <c r="AM36" s="31">
        <f t="shared" ref="AM36:AM99" si="45">IF(AK36&lt;=$F$18,IFERROR(VLOOKUP($AA36,$B$82:$G$94,3,FALSE),0),)</f>
        <v>0</v>
      </c>
      <c r="AN36" s="31">
        <f t="shared" ref="AN36:AN99" si="46">IF(AK36&lt;=$F$18,IFERROR(VLOOKUP($AA36,$B$82:$G$94,4,FALSE),0),)</f>
        <v>0</v>
      </c>
      <c r="AO36" s="31">
        <f t="shared" ref="AO36:AO99" si="47">IF(AK36&lt;=$F$18,IFERROR(VLOOKUP($AA36,$B$82:$G$94,5,FALSE),0),)</f>
        <v>0</v>
      </c>
      <c r="AP36" s="31">
        <f t="shared" ref="AP36:AP99" si="48">IF(AK36&lt;=$F$18,IFERROR(VLOOKUP($AA36,$B$82:$G$94,6,FALSE),0),)</f>
        <v>0</v>
      </c>
      <c r="AQ36" s="188">
        <f t="shared" ref="AQ36:AQ99" si="49">IF($AK36&lt;=$F$18,$AL36*AM36,)</f>
        <v>0</v>
      </c>
      <c r="AR36" s="188">
        <f t="shared" ref="AR36:AR99" si="50">IF($AK36&lt;=$F$18,$AL36*AN36,)</f>
        <v>0</v>
      </c>
      <c r="AS36" s="188">
        <f t="shared" ref="AS36:AS99" si="51">IF($AK36&lt;=$F$18,$AL36*AO36,)</f>
        <v>0</v>
      </c>
      <c r="AT36" s="188">
        <f t="shared" ref="AT36:AT99" si="52">IF($AK36&lt;=$F$18,$AL36*AP36,)</f>
        <v>0</v>
      </c>
      <c r="AU36" s="31"/>
      <c r="AV36" s="31"/>
      <c r="AW36" s="31"/>
      <c r="AX36" s="31"/>
      <c r="AY36" s="74"/>
    </row>
    <row r="37" spans="2:52" x14ac:dyDescent="0.3">
      <c r="B37" s="38">
        <f t="shared" si="35"/>
        <v>46</v>
      </c>
      <c r="C37" s="155">
        <f t="shared" si="42"/>
        <v>50</v>
      </c>
      <c r="D37" s="136">
        <f>D38+53</f>
        <v>352</v>
      </c>
      <c r="E37" s="141">
        <f t="shared" si="33"/>
        <v>1.3</v>
      </c>
      <c r="F37" s="40">
        <f t="shared" si="34"/>
        <v>457.6</v>
      </c>
      <c r="G37" s="49">
        <f t="shared" si="37"/>
        <v>28.275000000000006</v>
      </c>
      <c r="I37" s="53">
        <v>32</v>
      </c>
      <c r="J37" s="31">
        <f t="shared" si="22"/>
        <v>0</v>
      </c>
      <c r="K37" s="31">
        <f t="shared" si="23"/>
        <v>0</v>
      </c>
      <c r="L37" s="31">
        <f t="shared" si="24"/>
        <v>0</v>
      </c>
      <c r="M37" s="31">
        <f t="shared" si="25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6"/>
        <v>0</v>
      </c>
      <c r="S37" s="31">
        <f t="shared" si="27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03">
        <f t="shared" si="43"/>
        <v>0</v>
      </c>
      <c r="AD37" s="99">
        <f t="shared" si="8"/>
        <v>0</v>
      </c>
      <c r="AE37" s="99">
        <f t="shared" si="9"/>
        <v>0</v>
      </c>
      <c r="AF37" s="188">
        <f t="shared" si="38"/>
        <v>0</v>
      </c>
      <c r="AG37" s="188">
        <f t="shared" si="39"/>
        <v>0</v>
      </c>
      <c r="AH37" s="188">
        <f t="shared" si="40"/>
        <v>0</v>
      </c>
      <c r="AI37" s="193">
        <f t="shared" si="41"/>
        <v>0</v>
      </c>
      <c r="AK37" s="69">
        <v>32</v>
      </c>
      <c r="AL37" s="31">
        <f t="shared" si="44"/>
        <v>0</v>
      </c>
      <c r="AM37" s="31">
        <f t="shared" si="45"/>
        <v>0</v>
      </c>
      <c r="AN37" s="31">
        <f t="shared" si="46"/>
        <v>0</v>
      </c>
      <c r="AO37" s="31">
        <f t="shared" si="47"/>
        <v>0</v>
      </c>
      <c r="AP37" s="31">
        <f t="shared" si="48"/>
        <v>0</v>
      </c>
      <c r="AQ37" s="188">
        <f t="shared" si="49"/>
        <v>0</v>
      </c>
      <c r="AR37" s="188">
        <f t="shared" si="50"/>
        <v>0</v>
      </c>
      <c r="AS37" s="188">
        <f t="shared" si="51"/>
        <v>0</v>
      </c>
      <c r="AT37" s="188">
        <f t="shared" si="52"/>
        <v>0</v>
      </c>
      <c r="AU37" s="31"/>
      <c r="AV37" s="31"/>
      <c r="AW37" s="31"/>
      <c r="AX37" s="31"/>
      <c r="AY37" s="74"/>
    </row>
    <row r="38" spans="2:52" x14ac:dyDescent="0.3">
      <c r="B38" s="38">
        <f t="shared" si="35"/>
        <v>50</v>
      </c>
      <c r="C38" s="155">
        <f t="shared" si="42"/>
        <v>51</v>
      </c>
      <c r="D38" s="136">
        <v>299</v>
      </c>
      <c r="E38" s="141">
        <f t="shared" si="33"/>
        <v>1.3</v>
      </c>
      <c r="F38" s="40">
        <f t="shared" si="34"/>
        <v>388.7</v>
      </c>
      <c r="G38" s="49">
        <f t="shared" si="37"/>
        <v>-68.900000000000034</v>
      </c>
      <c r="I38" s="53">
        <v>33</v>
      </c>
      <c r="J38" s="31">
        <f t="shared" si="22"/>
        <v>0</v>
      </c>
      <c r="K38" s="31">
        <f t="shared" si="23"/>
        <v>0</v>
      </c>
      <c r="L38" s="31">
        <f t="shared" si="24"/>
        <v>0</v>
      </c>
      <c r="M38" s="31">
        <f t="shared" si="25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6"/>
        <v>0</v>
      </c>
      <c r="S38" s="31">
        <f t="shared" si="27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03">
        <f t="shared" si="43"/>
        <v>0</v>
      </c>
      <c r="AD38" s="99">
        <f t="shared" si="8"/>
        <v>0</v>
      </c>
      <c r="AE38" s="99">
        <f t="shared" si="9"/>
        <v>0</v>
      </c>
      <c r="AF38" s="188">
        <f t="shared" si="38"/>
        <v>0</v>
      </c>
      <c r="AG38" s="188">
        <f t="shared" si="39"/>
        <v>0</v>
      </c>
      <c r="AH38" s="188">
        <f t="shared" si="40"/>
        <v>0</v>
      </c>
      <c r="AI38" s="193">
        <f t="shared" si="41"/>
        <v>0</v>
      </c>
      <c r="AK38" s="69">
        <v>33</v>
      </c>
      <c r="AL38" s="31">
        <f t="shared" si="44"/>
        <v>0</v>
      </c>
      <c r="AM38" s="31">
        <f t="shared" si="45"/>
        <v>0</v>
      </c>
      <c r="AN38" s="31">
        <f t="shared" si="46"/>
        <v>0</v>
      </c>
      <c r="AO38" s="31">
        <f t="shared" si="47"/>
        <v>0</v>
      </c>
      <c r="AP38" s="31">
        <f t="shared" si="48"/>
        <v>0</v>
      </c>
      <c r="AQ38" s="188">
        <f t="shared" si="49"/>
        <v>0</v>
      </c>
      <c r="AR38" s="188">
        <f t="shared" si="50"/>
        <v>0</v>
      </c>
      <c r="AS38" s="188">
        <f t="shared" si="51"/>
        <v>0</v>
      </c>
      <c r="AT38" s="188">
        <f t="shared" si="52"/>
        <v>0</v>
      </c>
      <c r="AU38" s="31"/>
      <c r="AV38" s="31"/>
      <c r="AW38" s="31"/>
      <c r="AX38" s="31"/>
      <c r="AY38" s="74"/>
    </row>
    <row r="39" spans="2:52" x14ac:dyDescent="0.3">
      <c r="B39" s="38">
        <f t="shared" si="35"/>
        <v>51</v>
      </c>
      <c r="C39" s="155">
        <f>C37+8</f>
        <v>58</v>
      </c>
      <c r="D39" s="136">
        <f>D40+78</f>
        <v>440</v>
      </c>
      <c r="E39" s="141">
        <f t="shared" si="33"/>
        <v>1.3</v>
      </c>
      <c r="F39" s="40">
        <f t="shared" si="34"/>
        <v>572</v>
      </c>
      <c r="G39" s="49">
        <f t="shared" si="37"/>
        <v>26.185714285714287</v>
      </c>
      <c r="I39" s="53">
        <v>34</v>
      </c>
      <c r="J39" s="31">
        <f t="shared" si="22"/>
        <v>0</v>
      </c>
      <c r="K39" s="31">
        <f t="shared" si="23"/>
        <v>0</v>
      </c>
      <c r="L39" s="31">
        <f t="shared" si="24"/>
        <v>0</v>
      </c>
      <c r="M39" s="31">
        <f t="shared" si="25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6"/>
        <v>0</v>
      </c>
      <c r="S39" s="31">
        <f t="shared" si="27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03">
        <f t="shared" si="43"/>
        <v>0</v>
      </c>
      <c r="AD39" s="99">
        <f t="shared" si="8"/>
        <v>0</v>
      </c>
      <c r="AE39" s="99">
        <f t="shared" si="9"/>
        <v>0</v>
      </c>
      <c r="AF39" s="188">
        <f t="shared" si="38"/>
        <v>0</v>
      </c>
      <c r="AG39" s="188">
        <f t="shared" si="39"/>
        <v>0</v>
      </c>
      <c r="AH39" s="188">
        <f t="shared" si="40"/>
        <v>0</v>
      </c>
      <c r="AI39" s="193">
        <f t="shared" si="41"/>
        <v>0</v>
      </c>
      <c r="AK39" s="69">
        <v>34</v>
      </c>
      <c r="AL39" s="31">
        <f t="shared" si="44"/>
        <v>0</v>
      </c>
      <c r="AM39" s="31">
        <f t="shared" si="45"/>
        <v>0</v>
      </c>
      <c r="AN39" s="31">
        <f t="shared" si="46"/>
        <v>0</v>
      </c>
      <c r="AO39" s="31">
        <f t="shared" si="47"/>
        <v>0</v>
      </c>
      <c r="AP39" s="31">
        <f t="shared" si="48"/>
        <v>0</v>
      </c>
      <c r="AQ39" s="188">
        <f t="shared" si="49"/>
        <v>0</v>
      </c>
      <c r="AR39" s="188">
        <f t="shared" si="50"/>
        <v>0</v>
      </c>
      <c r="AS39" s="188">
        <f t="shared" si="51"/>
        <v>0</v>
      </c>
      <c r="AT39" s="188">
        <f t="shared" si="52"/>
        <v>0</v>
      </c>
      <c r="AU39" s="31"/>
      <c r="AV39" s="31"/>
      <c r="AW39" s="31"/>
      <c r="AX39" s="31"/>
      <c r="AY39" s="74"/>
    </row>
    <row r="40" spans="2:52" x14ac:dyDescent="0.3">
      <c r="B40" s="38">
        <f t="shared" si="35"/>
        <v>58</v>
      </c>
      <c r="C40" s="155">
        <f t="shared" ref="C40:C46" si="53">C38+8</f>
        <v>59</v>
      </c>
      <c r="D40" s="136">
        <v>362</v>
      </c>
      <c r="E40" s="141">
        <f t="shared" si="33"/>
        <v>1.3</v>
      </c>
      <c r="F40" s="40">
        <f t="shared" si="34"/>
        <v>470.6</v>
      </c>
      <c r="G40" s="49">
        <f t="shared" si="37"/>
        <v>-101.39999999999998</v>
      </c>
      <c r="I40" s="53">
        <v>35</v>
      </c>
      <c r="J40" s="31">
        <f t="shared" si="22"/>
        <v>0</v>
      </c>
      <c r="K40" s="31">
        <f t="shared" si="23"/>
        <v>0</v>
      </c>
      <c r="L40" s="31">
        <f t="shared" si="24"/>
        <v>0</v>
      </c>
      <c r="M40" s="31">
        <f t="shared" si="25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6"/>
        <v>0</v>
      </c>
      <c r="S40" s="31">
        <f t="shared" si="27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03">
        <f t="shared" si="43"/>
        <v>0</v>
      </c>
      <c r="AD40" s="99">
        <f t="shared" si="8"/>
        <v>0</v>
      </c>
      <c r="AE40" s="99">
        <f t="shared" si="9"/>
        <v>0</v>
      </c>
      <c r="AF40" s="188">
        <f t="shared" si="38"/>
        <v>0</v>
      </c>
      <c r="AG40" s="188">
        <f t="shared" si="39"/>
        <v>0</v>
      </c>
      <c r="AH40" s="188">
        <f t="shared" si="40"/>
        <v>0</v>
      </c>
      <c r="AI40" s="193">
        <f t="shared" si="41"/>
        <v>0</v>
      </c>
      <c r="AK40" s="69">
        <v>35</v>
      </c>
      <c r="AL40" s="31">
        <f t="shared" si="44"/>
        <v>0</v>
      </c>
      <c r="AM40" s="31">
        <f t="shared" si="45"/>
        <v>0</v>
      </c>
      <c r="AN40" s="31">
        <f t="shared" si="46"/>
        <v>0</v>
      </c>
      <c r="AO40" s="31">
        <f t="shared" si="47"/>
        <v>0</v>
      </c>
      <c r="AP40" s="31">
        <f t="shared" si="48"/>
        <v>0</v>
      </c>
      <c r="AQ40" s="188">
        <f t="shared" si="49"/>
        <v>0</v>
      </c>
      <c r="AR40" s="188">
        <f t="shared" si="50"/>
        <v>0</v>
      </c>
      <c r="AS40" s="188">
        <f t="shared" si="51"/>
        <v>0</v>
      </c>
      <c r="AT40" s="188">
        <f t="shared" si="52"/>
        <v>0</v>
      </c>
      <c r="AU40" s="31"/>
      <c r="AV40" s="31"/>
      <c r="AW40" s="31"/>
      <c r="AX40" s="31"/>
      <c r="AY40" s="74"/>
    </row>
    <row r="41" spans="2:52" x14ac:dyDescent="0.3">
      <c r="B41" s="38">
        <f t="shared" si="35"/>
        <v>59</v>
      </c>
      <c r="C41" s="155">
        <f t="shared" si="53"/>
        <v>66</v>
      </c>
      <c r="D41" s="136">
        <f>D42+65</f>
        <v>495</v>
      </c>
      <c r="E41" s="141">
        <f t="shared" si="33"/>
        <v>1.3</v>
      </c>
      <c r="F41" s="40">
        <f t="shared" si="34"/>
        <v>643.5</v>
      </c>
      <c r="G41" s="49">
        <f t="shared" si="37"/>
        <v>24.699999999999996</v>
      </c>
      <c r="I41" s="53">
        <v>36</v>
      </c>
      <c r="J41" s="31">
        <f t="shared" si="22"/>
        <v>0</v>
      </c>
      <c r="K41" s="31">
        <f t="shared" si="23"/>
        <v>0</v>
      </c>
      <c r="L41" s="31">
        <f t="shared" si="24"/>
        <v>0</v>
      </c>
      <c r="M41" s="31">
        <f t="shared" si="25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6"/>
        <v>0</v>
      </c>
      <c r="S41" s="31">
        <f t="shared" si="27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03">
        <f t="shared" si="43"/>
        <v>0</v>
      </c>
      <c r="AD41" s="99">
        <f t="shared" si="8"/>
        <v>0</v>
      </c>
      <c r="AE41" s="99">
        <f t="shared" si="9"/>
        <v>0</v>
      </c>
      <c r="AF41" s="188">
        <f t="shared" si="38"/>
        <v>0</v>
      </c>
      <c r="AG41" s="188">
        <f t="shared" si="39"/>
        <v>0</v>
      </c>
      <c r="AH41" s="188">
        <f t="shared" si="40"/>
        <v>0</v>
      </c>
      <c r="AI41" s="193">
        <f t="shared" si="41"/>
        <v>0</v>
      </c>
      <c r="AK41" s="69">
        <v>36</v>
      </c>
      <c r="AL41" s="31">
        <f t="shared" si="44"/>
        <v>0</v>
      </c>
      <c r="AM41" s="31">
        <f t="shared" si="45"/>
        <v>0</v>
      </c>
      <c r="AN41" s="31">
        <f t="shared" si="46"/>
        <v>0</v>
      </c>
      <c r="AO41" s="31">
        <f t="shared" si="47"/>
        <v>0</v>
      </c>
      <c r="AP41" s="31">
        <f t="shared" si="48"/>
        <v>0</v>
      </c>
      <c r="AQ41" s="188">
        <f t="shared" si="49"/>
        <v>0</v>
      </c>
      <c r="AR41" s="188">
        <f t="shared" si="50"/>
        <v>0</v>
      </c>
      <c r="AS41" s="188">
        <f t="shared" si="51"/>
        <v>0</v>
      </c>
      <c r="AT41" s="188">
        <f t="shared" si="52"/>
        <v>0</v>
      </c>
      <c r="AU41" s="31"/>
      <c r="AV41" s="31"/>
      <c r="AW41" s="31"/>
      <c r="AX41" s="31"/>
      <c r="AY41" s="74"/>
    </row>
    <row r="42" spans="2:52" x14ac:dyDescent="0.3">
      <c r="B42" s="38">
        <f t="shared" si="35"/>
        <v>66</v>
      </c>
      <c r="C42" s="155">
        <f t="shared" si="53"/>
        <v>67</v>
      </c>
      <c r="D42" s="136">
        <v>430</v>
      </c>
      <c r="E42" s="141">
        <f t="shared" si="33"/>
        <v>1.3</v>
      </c>
      <c r="F42" s="40">
        <f t="shared" si="34"/>
        <v>559</v>
      </c>
      <c r="G42" s="49">
        <f t="shared" si="37"/>
        <v>-84.5</v>
      </c>
      <c r="I42" s="53">
        <v>37</v>
      </c>
      <c r="J42" s="31">
        <f t="shared" si="22"/>
        <v>0</v>
      </c>
      <c r="K42" s="31">
        <f t="shared" si="23"/>
        <v>0</v>
      </c>
      <c r="L42" s="31">
        <f t="shared" si="24"/>
        <v>0</v>
      </c>
      <c r="M42" s="31">
        <f t="shared" si="25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6"/>
        <v>0</v>
      </c>
      <c r="S42" s="31">
        <f t="shared" si="27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03">
        <f t="shared" si="43"/>
        <v>0</v>
      </c>
      <c r="AD42" s="99">
        <f t="shared" si="8"/>
        <v>0</v>
      </c>
      <c r="AE42" s="99">
        <f t="shared" si="9"/>
        <v>0</v>
      </c>
      <c r="AF42" s="188">
        <f t="shared" si="38"/>
        <v>0</v>
      </c>
      <c r="AG42" s="188">
        <f t="shared" si="39"/>
        <v>0</v>
      </c>
      <c r="AH42" s="188">
        <f t="shared" si="40"/>
        <v>0</v>
      </c>
      <c r="AI42" s="193">
        <f t="shared" si="41"/>
        <v>0</v>
      </c>
      <c r="AK42" s="69">
        <v>37</v>
      </c>
      <c r="AL42" s="31">
        <f t="shared" si="44"/>
        <v>0</v>
      </c>
      <c r="AM42" s="31">
        <f t="shared" si="45"/>
        <v>0</v>
      </c>
      <c r="AN42" s="31">
        <f t="shared" si="46"/>
        <v>0</v>
      </c>
      <c r="AO42" s="31">
        <f t="shared" si="47"/>
        <v>0</v>
      </c>
      <c r="AP42" s="31">
        <f t="shared" si="48"/>
        <v>0</v>
      </c>
      <c r="AQ42" s="188">
        <f t="shared" si="49"/>
        <v>0</v>
      </c>
      <c r="AR42" s="188">
        <f t="shared" si="50"/>
        <v>0</v>
      </c>
      <c r="AS42" s="188">
        <f t="shared" si="51"/>
        <v>0</v>
      </c>
      <c r="AT42" s="188">
        <f t="shared" si="52"/>
        <v>0</v>
      </c>
      <c r="AU42" s="31"/>
      <c r="AV42" s="31"/>
      <c r="AW42" s="31"/>
      <c r="AX42" s="31"/>
      <c r="AY42" s="74"/>
    </row>
    <row r="43" spans="2:52" x14ac:dyDescent="0.3">
      <c r="B43" s="38">
        <f t="shared" si="35"/>
        <v>67</v>
      </c>
      <c r="C43" s="155">
        <f t="shared" si="53"/>
        <v>74</v>
      </c>
      <c r="D43" s="136">
        <f>D44+37</f>
        <v>533</v>
      </c>
      <c r="E43" s="141">
        <f t="shared" si="33"/>
        <v>1.3</v>
      </c>
      <c r="F43" s="40">
        <f t="shared" si="34"/>
        <v>692.9</v>
      </c>
      <c r="G43" s="49">
        <f t="shared" si="37"/>
        <v>19.128571428571426</v>
      </c>
      <c r="I43" s="53">
        <v>38</v>
      </c>
      <c r="J43" s="31">
        <f t="shared" si="22"/>
        <v>0</v>
      </c>
      <c r="K43" s="31">
        <f t="shared" si="23"/>
        <v>0</v>
      </c>
      <c r="L43" s="31">
        <f t="shared" si="24"/>
        <v>0</v>
      </c>
      <c r="M43" s="31">
        <f t="shared" si="25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6"/>
        <v>0</v>
      </c>
      <c r="S43" s="31">
        <f t="shared" si="27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03">
        <f t="shared" si="43"/>
        <v>0</v>
      </c>
      <c r="AD43" s="99">
        <f t="shared" si="8"/>
        <v>0</v>
      </c>
      <c r="AE43" s="99">
        <f t="shared" si="9"/>
        <v>0</v>
      </c>
      <c r="AF43" s="188">
        <f t="shared" si="38"/>
        <v>0</v>
      </c>
      <c r="AG43" s="188">
        <f t="shared" si="39"/>
        <v>0</v>
      </c>
      <c r="AH43" s="188">
        <f t="shared" si="40"/>
        <v>0</v>
      </c>
      <c r="AI43" s="193">
        <f t="shared" si="41"/>
        <v>0</v>
      </c>
      <c r="AK43" s="69">
        <v>38</v>
      </c>
      <c r="AL43" s="31">
        <f t="shared" si="44"/>
        <v>0</v>
      </c>
      <c r="AM43" s="31">
        <f t="shared" si="45"/>
        <v>0</v>
      </c>
      <c r="AN43" s="31">
        <f t="shared" si="46"/>
        <v>0</v>
      </c>
      <c r="AO43" s="31">
        <f t="shared" si="47"/>
        <v>0</v>
      </c>
      <c r="AP43" s="31">
        <f t="shared" si="48"/>
        <v>0</v>
      </c>
      <c r="AQ43" s="188">
        <f t="shared" si="49"/>
        <v>0</v>
      </c>
      <c r="AR43" s="188">
        <f t="shared" si="50"/>
        <v>0</v>
      </c>
      <c r="AS43" s="188">
        <f t="shared" si="51"/>
        <v>0</v>
      </c>
      <c r="AT43" s="188">
        <f t="shared" si="52"/>
        <v>0</v>
      </c>
      <c r="AU43" s="31"/>
      <c r="AV43" s="31"/>
      <c r="AW43" s="31"/>
      <c r="AX43" s="31"/>
      <c r="AY43" s="74"/>
    </row>
    <row r="44" spans="2:52" x14ac:dyDescent="0.3">
      <c r="B44" s="38">
        <f t="shared" si="35"/>
        <v>74</v>
      </c>
      <c r="C44" s="155">
        <f t="shared" si="53"/>
        <v>75</v>
      </c>
      <c r="D44" s="136">
        <v>496</v>
      </c>
      <c r="E44" s="141">
        <f t="shared" si="33"/>
        <v>1.3</v>
      </c>
      <c r="F44" s="40">
        <f t="shared" si="34"/>
        <v>644.80000000000007</v>
      </c>
      <c r="G44" s="49">
        <f t="shared" si="37"/>
        <v>-48.099999999999909</v>
      </c>
      <c r="I44" s="53">
        <v>39</v>
      </c>
      <c r="J44" s="31">
        <f t="shared" si="22"/>
        <v>0</v>
      </c>
      <c r="K44" s="31">
        <f t="shared" si="23"/>
        <v>0</v>
      </c>
      <c r="L44" s="31">
        <f t="shared" si="24"/>
        <v>0</v>
      </c>
      <c r="M44" s="31">
        <f t="shared" si="25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6"/>
        <v>0</v>
      </c>
      <c r="S44" s="31">
        <f t="shared" si="27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03">
        <f t="shared" si="43"/>
        <v>0</v>
      </c>
      <c r="AD44" s="99">
        <f t="shared" si="8"/>
        <v>0</v>
      </c>
      <c r="AE44" s="99">
        <f t="shared" si="9"/>
        <v>0</v>
      </c>
      <c r="AF44" s="188">
        <f t="shared" si="38"/>
        <v>0</v>
      </c>
      <c r="AG44" s="188">
        <f t="shared" si="39"/>
        <v>0</v>
      </c>
      <c r="AH44" s="188">
        <f t="shared" si="40"/>
        <v>0</v>
      </c>
      <c r="AI44" s="193">
        <f t="shared" si="41"/>
        <v>0</v>
      </c>
      <c r="AK44" s="69">
        <v>39</v>
      </c>
      <c r="AL44" s="31">
        <f t="shared" si="44"/>
        <v>0</v>
      </c>
      <c r="AM44" s="31">
        <f t="shared" si="45"/>
        <v>0</v>
      </c>
      <c r="AN44" s="31">
        <f t="shared" si="46"/>
        <v>0</v>
      </c>
      <c r="AO44" s="31">
        <f t="shared" si="47"/>
        <v>0</v>
      </c>
      <c r="AP44" s="31">
        <f t="shared" si="48"/>
        <v>0</v>
      </c>
      <c r="AQ44" s="188">
        <f t="shared" si="49"/>
        <v>0</v>
      </c>
      <c r="AR44" s="188">
        <f t="shared" si="50"/>
        <v>0</v>
      </c>
      <c r="AS44" s="188">
        <f t="shared" si="51"/>
        <v>0</v>
      </c>
      <c r="AT44" s="188">
        <f t="shared" si="52"/>
        <v>0</v>
      </c>
      <c r="AU44" s="31"/>
      <c r="AV44" s="31"/>
      <c r="AW44" s="31"/>
      <c r="AX44" s="31"/>
      <c r="AY44" s="74"/>
    </row>
    <row r="45" spans="2:52" x14ac:dyDescent="0.3">
      <c r="B45" s="38">
        <f t="shared" si="35"/>
        <v>75</v>
      </c>
      <c r="C45" s="155">
        <f t="shared" si="53"/>
        <v>82</v>
      </c>
      <c r="D45" s="136">
        <f>D46+26</f>
        <v>567</v>
      </c>
      <c r="E45" s="141">
        <f t="shared" si="33"/>
        <v>1.3</v>
      </c>
      <c r="F45" s="40">
        <f t="shared" si="34"/>
        <v>737.1</v>
      </c>
      <c r="G45" s="49">
        <f t="shared" si="37"/>
        <v>13.18571428571428</v>
      </c>
      <c r="I45" s="53">
        <v>40</v>
      </c>
      <c r="J45" s="31">
        <f t="shared" si="22"/>
        <v>0</v>
      </c>
      <c r="K45" s="31">
        <f t="shared" si="23"/>
        <v>0</v>
      </c>
      <c r="L45" s="31">
        <f t="shared" si="24"/>
        <v>0</v>
      </c>
      <c r="M45" s="31">
        <f t="shared" si="25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6"/>
        <v>0</v>
      </c>
      <c r="S45" s="31">
        <f t="shared" si="27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03">
        <f t="shared" si="43"/>
        <v>0</v>
      </c>
      <c r="AD45" s="99">
        <f t="shared" si="8"/>
        <v>0</v>
      </c>
      <c r="AE45" s="99">
        <f t="shared" si="9"/>
        <v>0</v>
      </c>
      <c r="AF45" s="188">
        <f t="shared" si="38"/>
        <v>0</v>
      </c>
      <c r="AG45" s="188">
        <f t="shared" si="39"/>
        <v>0</v>
      </c>
      <c r="AH45" s="188">
        <f t="shared" si="40"/>
        <v>0</v>
      </c>
      <c r="AI45" s="193">
        <f t="shared" si="41"/>
        <v>0</v>
      </c>
      <c r="AK45" s="69">
        <v>40</v>
      </c>
      <c r="AL45" s="31">
        <f t="shared" si="44"/>
        <v>0</v>
      </c>
      <c r="AM45" s="31">
        <f t="shared" si="45"/>
        <v>0</v>
      </c>
      <c r="AN45" s="31">
        <f t="shared" si="46"/>
        <v>0</v>
      </c>
      <c r="AO45" s="31">
        <f t="shared" si="47"/>
        <v>0</v>
      </c>
      <c r="AP45" s="31">
        <f t="shared" si="48"/>
        <v>0</v>
      </c>
      <c r="AQ45" s="188">
        <f t="shared" si="49"/>
        <v>0</v>
      </c>
      <c r="AR45" s="188">
        <f t="shared" si="50"/>
        <v>0</v>
      </c>
      <c r="AS45" s="188">
        <f t="shared" si="51"/>
        <v>0</v>
      </c>
      <c r="AT45" s="188">
        <f t="shared" si="52"/>
        <v>0</v>
      </c>
      <c r="AU45" s="31"/>
      <c r="AV45" s="31"/>
      <c r="AW45" s="31"/>
      <c r="AX45" s="31"/>
      <c r="AY45" s="74"/>
    </row>
    <row r="46" spans="2:52" x14ac:dyDescent="0.3">
      <c r="B46" s="38">
        <f t="shared" si="35"/>
        <v>82</v>
      </c>
      <c r="C46" s="155">
        <f t="shared" si="53"/>
        <v>83</v>
      </c>
      <c r="D46" s="136">
        <v>541</v>
      </c>
      <c r="E46" s="141">
        <f t="shared" si="33"/>
        <v>1.3</v>
      </c>
      <c r="F46" s="40">
        <f t="shared" si="34"/>
        <v>703.30000000000007</v>
      </c>
      <c r="G46" s="49">
        <f t="shared" si="37"/>
        <v>-33.799999999999955</v>
      </c>
      <c r="I46" s="53">
        <v>41</v>
      </c>
      <c r="J46" s="31">
        <f t="shared" si="22"/>
        <v>0</v>
      </c>
      <c r="K46" s="31">
        <f t="shared" si="23"/>
        <v>0</v>
      </c>
      <c r="L46" s="31">
        <f t="shared" si="24"/>
        <v>0</v>
      </c>
      <c r="M46" s="31">
        <f t="shared" si="25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6"/>
        <v>0</v>
      </c>
      <c r="S46" s="31">
        <f t="shared" si="27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03">
        <f t="shared" si="43"/>
        <v>0</v>
      </c>
      <c r="AD46" s="99">
        <f t="shared" si="8"/>
        <v>0</v>
      </c>
      <c r="AE46" s="99">
        <f t="shared" si="9"/>
        <v>0</v>
      </c>
      <c r="AF46" s="188">
        <f t="shared" si="38"/>
        <v>0</v>
      </c>
      <c r="AG46" s="188">
        <f t="shared" si="39"/>
        <v>0</v>
      </c>
      <c r="AH46" s="188">
        <f t="shared" si="40"/>
        <v>0</v>
      </c>
      <c r="AI46" s="193">
        <f t="shared" si="41"/>
        <v>0</v>
      </c>
      <c r="AK46" s="69">
        <v>41</v>
      </c>
      <c r="AL46" s="31">
        <f t="shared" si="44"/>
        <v>0</v>
      </c>
      <c r="AM46" s="31">
        <f t="shared" si="45"/>
        <v>0</v>
      </c>
      <c r="AN46" s="31">
        <f t="shared" si="46"/>
        <v>0</v>
      </c>
      <c r="AO46" s="31">
        <f t="shared" si="47"/>
        <v>0</v>
      </c>
      <c r="AP46" s="31">
        <f t="shared" si="48"/>
        <v>0</v>
      </c>
      <c r="AQ46" s="188">
        <f t="shared" si="49"/>
        <v>0</v>
      </c>
      <c r="AR46" s="188">
        <f t="shared" si="50"/>
        <v>0</v>
      </c>
      <c r="AS46" s="188">
        <f t="shared" si="51"/>
        <v>0</v>
      </c>
      <c r="AT46" s="188">
        <f t="shared" si="52"/>
        <v>0</v>
      </c>
      <c r="AU46" s="31"/>
      <c r="AV46" s="31"/>
      <c r="AW46" s="31"/>
      <c r="AX46" s="31"/>
      <c r="AY46" s="74"/>
    </row>
    <row r="47" spans="2:52" x14ac:dyDescent="0.3">
      <c r="B47" s="38"/>
      <c r="C47" s="155"/>
      <c r="D47" s="136"/>
      <c r="E47" s="141"/>
      <c r="F47" s="40"/>
      <c r="G47" s="49"/>
      <c r="I47" s="53">
        <v>42</v>
      </c>
      <c r="J47" s="31">
        <f t="shared" si="22"/>
        <v>0</v>
      </c>
      <c r="K47" s="31">
        <f t="shared" si="23"/>
        <v>0</v>
      </c>
      <c r="L47" s="31">
        <f t="shared" si="24"/>
        <v>0</v>
      </c>
      <c r="M47" s="31">
        <f t="shared" si="25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6"/>
        <v>0</v>
      </c>
      <c r="S47" s="31">
        <f t="shared" si="27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03">
        <f t="shared" si="43"/>
        <v>0</v>
      </c>
      <c r="AD47" s="99">
        <f t="shared" si="8"/>
        <v>0</v>
      </c>
      <c r="AE47" s="99">
        <f t="shared" si="9"/>
        <v>0</v>
      </c>
      <c r="AF47" s="188">
        <f t="shared" si="38"/>
        <v>0</v>
      </c>
      <c r="AG47" s="188">
        <f t="shared" si="39"/>
        <v>0</v>
      </c>
      <c r="AH47" s="188">
        <f t="shared" si="40"/>
        <v>0</v>
      </c>
      <c r="AI47" s="193">
        <f t="shared" si="41"/>
        <v>0</v>
      </c>
      <c r="AK47" s="69">
        <v>42</v>
      </c>
      <c r="AL47" s="31">
        <f t="shared" si="44"/>
        <v>0</v>
      </c>
      <c r="AM47" s="31">
        <f t="shared" si="45"/>
        <v>0</v>
      </c>
      <c r="AN47" s="31">
        <f t="shared" si="46"/>
        <v>0</v>
      </c>
      <c r="AO47" s="31">
        <f t="shared" si="47"/>
        <v>0</v>
      </c>
      <c r="AP47" s="31">
        <f t="shared" si="48"/>
        <v>0</v>
      </c>
      <c r="AQ47" s="188">
        <f t="shared" si="49"/>
        <v>0</v>
      </c>
      <c r="AR47" s="188">
        <f t="shared" si="50"/>
        <v>0</v>
      </c>
      <c r="AS47" s="188">
        <f t="shared" si="51"/>
        <v>0</v>
      </c>
      <c r="AT47" s="188">
        <f t="shared" si="52"/>
        <v>0</v>
      </c>
      <c r="AU47" s="31"/>
      <c r="AV47" s="31"/>
      <c r="AW47" s="31"/>
      <c r="AX47" s="31"/>
      <c r="AY47" s="74"/>
    </row>
    <row r="48" spans="2:52" x14ac:dyDescent="0.3">
      <c r="B48" s="38"/>
      <c r="C48" s="155"/>
      <c r="D48" s="136"/>
      <c r="E48" s="141"/>
      <c r="F48" s="40"/>
      <c r="G48" s="49"/>
      <c r="I48" s="53">
        <v>43</v>
      </c>
      <c r="J48" s="31">
        <f t="shared" si="22"/>
        <v>0</v>
      </c>
      <c r="K48" s="31">
        <f t="shared" si="23"/>
        <v>0</v>
      </c>
      <c r="L48" s="31">
        <f t="shared" si="24"/>
        <v>0</v>
      </c>
      <c r="M48" s="31">
        <f t="shared" si="25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6"/>
        <v>0</v>
      </c>
      <c r="S48" s="31">
        <f t="shared" si="27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03">
        <f t="shared" si="43"/>
        <v>0</v>
      </c>
      <c r="AD48" s="99">
        <f t="shared" si="8"/>
        <v>0</v>
      </c>
      <c r="AE48" s="99">
        <f t="shared" si="9"/>
        <v>0</v>
      </c>
      <c r="AF48" s="188">
        <f t="shared" si="38"/>
        <v>0</v>
      </c>
      <c r="AG48" s="188">
        <f t="shared" si="39"/>
        <v>0</v>
      </c>
      <c r="AH48" s="188">
        <f t="shared" si="40"/>
        <v>0</v>
      </c>
      <c r="AI48" s="193">
        <f t="shared" si="41"/>
        <v>0</v>
      </c>
      <c r="AK48" s="69">
        <v>43</v>
      </c>
      <c r="AL48" s="31">
        <f t="shared" si="44"/>
        <v>0</v>
      </c>
      <c r="AM48" s="31">
        <f t="shared" si="45"/>
        <v>0</v>
      </c>
      <c r="AN48" s="31">
        <f t="shared" si="46"/>
        <v>0</v>
      </c>
      <c r="AO48" s="31">
        <f t="shared" si="47"/>
        <v>0</v>
      </c>
      <c r="AP48" s="31">
        <f t="shared" si="48"/>
        <v>0</v>
      </c>
      <c r="AQ48" s="188">
        <f t="shared" si="49"/>
        <v>0</v>
      </c>
      <c r="AR48" s="188">
        <f t="shared" si="50"/>
        <v>0</v>
      </c>
      <c r="AS48" s="188">
        <f t="shared" si="51"/>
        <v>0</v>
      </c>
      <c r="AT48" s="188">
        <f t="shared" si="52"/>
        <v>0</v>
      </c>
      <c r="AU48" s="31"/>
      <c r="AV48" s="31"/>
      <c r="AW48" s="31"/>
      <c r="AX48" s="31"/>
      <c r="AY48" s="74"/>
    </row>
    <row r="49" spans="2:51" x14ac:dyDescent="0.3">
      <c r="B49" s="38"/>
      <c r="C49" s="155"/>
      <c r="D49" s="136"/>
      <c r="E49" s="141"/>
      <c r="F49" s="40"/>
      <c r="G49" s="49"/>
      <c r="I49" s="53">
        <v>44</v>
      </c>
      <c r="J49" s="31">
        <f t="shared" si="22"/>
        <v>0</v>
      </c>
      <c r="K49" s="31">
        <f t="shared" si="23"/>
        <v>0</v>
      </c>
      <c r="L49" s="31">
        <f t="shared" si="24"/>
        <v>0</v>
      </c>
      <c r="M49" s="31">
        <f t="shared" si="25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6"/>
        <v>0</v>
      </c>
      <c r="S49" s="31">
        <f t="shared" si="27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03">
        <f t="shared" si="43"/>
        <v>0</v>
      </c>
      <c r="AD49" s="99">
        <f t="shared" si="8"/>
        <v>0</v>
      </c>
      <c r="AE49" s="99">
        <f t="shared" si="9"/>
        <v>0</v>
      </c>
      <c r="AF49" s="188">
        <f t="shared" si="38"/>
        <v>0</v>
      </c>
      <c r="AG49" s="188">
        <f t="shared" si="39"/>
        <v>0</v>
      </c>
      <c r="AH49" s="188">
        <f t="shared" si="40"/>
        <v>0</v>
      </c>
      <c r="AI49" s="193">
        <f t="shared" si="41"/>
        <v>0</v>
      </c>
      <c r="AK49" s="69">
        <v>44</v>
      </c>
      <c r="AL49" s="31">
        <f t="shared" si="44"/>
        <v>0</v>
      </c>
      <c r="AM49" s="31">
        <f t="shared" si="45"/>
        <v>0</v>
      </c>
      <c r="AN49" s="31">
        <f t="shared" si="46"/>
        <v>0</v>
      </c>
      <c r="AO49" s="31">
        <f t="shared" si="47"/>
        <v>0</v>
      </c>
      <c r="AP49" s="31">
        <f t="shared" si="48"/>
        <v>0</v>
      </c>
      <c r="AQ49" s="188">
        <f t="shared" si="49"/>
        <v>0</v>
      </c>
      <c r="AR49" s="188">
        <f t="shared" si="50"/>
        <v>0</v>
      </c>
      <c r="AS49" s="188">
        <f t="shared" si="51"/>
        <v>0</v>
      </c>
      <c r="AT49" s="188">
        <f t="shared" si="52"/>
        <v>0</v>
      </c>
      <c r="AU49" s="31"/>
      <c r="AV49" s="31"/>
      <c r="AW49" s="31"/>
      <c r="AX49" s="31"/>
      <c r="AY49" s="74"/>
    </row>
    <row r="50" spans="2:51" x14ac:dyDescent="0.3">
      <c r="B50" s="38"/>
      <c r="C50" s="155"/>
      <c r="D50" s="136"/>
      <c r="E50" s="141"/>
      <c r="F50" s="40"/>
      <c r="G50" s="49"/>
      <c r="I50" s="53">
        <v>45</v>
      </c>
      <c r="J50" s="31">
        <f t="shared" si="22"/>
        <v>0</v>
      </c>
      <c r="K50" s="31">
        <f t="shared" si="23"/>
        <v>0</v>
      </c>
      <c r="L50" s="31">
        <f t="shared" si="24"/>
        <v>0</v>
      </c>
      <c r="M50" s="31">
        <f t="shared" si="25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6"/>
        <v>0</v>
      </c>
      <c r="S50" s="31">
        <f t="shared" si="27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03">
        <f t="shared" si="43"/>
        <v>0</v>
      </c>
      <c r="AD50" s="99">
        <f t="shared" si="8"/>
        <v>0</v>
      </c>
      <c r="AE50" s="99">
        <f t="shared" si="9"/>
        <v>0</v>
      </c>
      <c r="AF50" s="188">
        <f t="shared" si="38"/>
        <v>0</v>
      </c>
      <c r="AG50" s="188">
        <f t="shared" si="39"/>
        <v>0</v>
      </c>
      <c r="AH50" s="188">
        <f t="shared" si="40"/>
        <v>0</v>
      </c>
      <c r="AI50" s="193">
        <f t="shared" si="41"/>
        <v>0</v>
      </c>
      <c r="AK50" s="69">
        <v>45</v>
      </c>
      <c r="AL50" s="31">
        <f t="shared" si="44"/>
        <v>0</v>
      </c>
      <c r="AM50" s="31">
        <f t="shared" si="45"/>
        <v>0</v>
      </c>
      <c r="AN50" s="31">
        <f t="shared" si="46"/>
        <v>0</v>
      </c>
      <c r="AO50" s="31">
        <f t="shared" si="47"/>
        <v>0</v>
      </c>
      <c r="AP50" s="31">
        <f t="shared" si="48"/>
        <v>0</v>
      </c>
      <c r="AQ50" s="188">
        <f t="shared" si="49"/>
        <v>0</v>
      </c>
      <c r="AR50" s="188">
        <f t="shared" si="50"/>
        <v>0</v>
      </c>
      <c r="AS50" s="188">
        <f t="shared" si="51"/>
        <v>0</v>
      </c>
      <c r="AT50" s="188">
        <f t="shared" si="52"/>
        <v>0</v>
      </c>
      <c r="AU50" s="31"/>
      <c r="AV50" s="31"/>
      <c r="AW50" s="31"/>
      <c r="AX50" s="31"/>
      <c r="AY50" s="74"/>
    </row>
    <row r="51" spans="2:51" x14ac:dyDescent="0.3">
      <c r="B51" s="38"/>
      <c r="C51" s="155"/>
      <c r="D51" s="136"/>
      <c r="E51" s="141"/>
      <c r="F51" s="40"/>
      <c r="G51" s="49"/>
      <c r="I51" s="53">
        <v>46</v>
      </c>
      <c r="J51" s="31">
        <f t="shared" si="22"/>
        <v>0</v>
      </c>
      <c r="K51" s="31">
        <f t="shared" si="23"/>
        <v>0</v>
      </c>
      <c r="L51" s="31">
        <f t="shared" si="24"/>
        <v>0</v>
      </c>
      <c r="M51" s="31">
        <f t="shared" si="25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6"/>
        <v>0</v>
      </c>
      <c r="S51" s="31">
        <f t="shared" si="27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03">
        <f t="shared" si="43"/>
        <v>0</v>
      </c>
      <c r="AD51" s="99">
        <f t="shared" si="8"/>
        <v>0</v>
      </c>
      <c r="AE51" s="99">
        <f t="shared" si="9"/>
        <v>0</v>
      </c>
      <c r="AF51" s="188">
        <f t="shared" si="38"/>
        <v>0</v>
      </c>
      <c r="AG51" s="188">
        <f t="shared" si="39"/>
        <v>0</v>
      </c>
      <c r="AH51" s="188">
        <f t="shared" si="40"/>
        <v>0</v>
      </c>
      <c r="AI51" s="193">
        <f t="shared" si="41"/>
        <v>0</v>
      </c>
      <c r="AK51" s="69">
        <v>46</v>
      </c>
      <c r="AL51" s="31">
        <f t="shared" si="44"/>
        <v>0</v>
      </c>
      <c r="AM51" s="31">
        <f t="shared" si="45"/>
        <v>0</v>
      </c>
      <c r="AN51" s="31">
        <f t="shared" si="46"/>
        <v>0</v>
      </c>
      <c r="AO51" s="31">
        <f t="shared" si="47"/>
        <v>0</v>
      </c>
      <c r="AP51" s="31">
        <f t="shared" si="48"/>
        <v>0</v>
      </c>
      <c r="AQ51" s="188">
        <f t="shared" si="49"/>
        <v>0</v>
      </c>
      <c r="AR51" s="188">
        <f t="shared" si="50"/>
        <v>0</v>
      </c>
      <c r="AS51" s="188">
        <f t="shared" si="51"/>
        <v>0</v>
      </c>
      <c r="AT51" s="188">
        <f t="shared" si="52"/>
        <v>0</v>
      </c>
      <c r="AU51" s="31"/>
      <c r="AV51" s="31"/>
      <c r="AW51" s="31"/>
      <c r="AX51" s="31"/>
      <c r="AY51" s="74"/>
    </row>
    <row r="52" spans="2:51" x14ac:dyDescent="0.3">
      <c r="B52" s="38"/>
      <c r="C52" s="155"/>
      <c r="D52" s="136"/>
      <c r="E52" s="141"/>
      <c r="F52" s="40"/>
      <c r="G52" s="49"/>
      <c r="I52" s="53">
        <v>47</v>
      </c>
      <c r="J52" s="31">
        <f t="shared" si="22"/>
        <v>0</v>
      </c>
      <c r="K52" s="31">
        <f t="shared" si="23"/>
        <v>0</v>
      </c>
      <c r="L52" s="31">
        <f t="shared" si="24"/>
        <v>0</v>
      </c>
      <c r="M52" s="31">
        <f t="shared" si="25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6"/>
        <v>0</v>
      </c>
      <c r="S52" s="31">
        <f t="shared" si="27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03">
        <f t="shared" si="43"/>
        <v>0</v>
      </c>
      <c r="AD52" s="99">
        <f t="shared" si="8"/>
        <v>0</v>
      </c>
      <c r="AE52" s="99">
        <f t="shared" si="9"/>
        <v>0</v>
      </c>
      <c r="AF52" s="188">
        <f t="shared" si="38"/>
        <v>0</v>
      </c>
      <c r="AG52" s="188">
        <f t="shared" si="39"/>
        <v>0</v>
      </c>
      <c r="AH52" s="188">
        <f t="shared" si="40"/>
        <v>0</v>
      </c>
      <c r="AI52" s="193">
        <f t="shared" si="41"/>
        <v>0</v>
      </c>
      <c r="AK52" s="69">
        <v>47</v>
      </c>
      <c r="AL52" s="31">
        <f t="shared" si="44"/>
        <v>0</v>
      </c>
      <c r="AM52" s="31">
        <f t="shared" si="45"/>
        <v>0</v>
      </c>
      <c r="AN52" s="31">
        <f t="shared" si="46"/>
        <v>0</v>
      </c>
      <c r="AO52" s="31">
        <f t="shared" si="47"/>
        <v>0</v>
      </c>
      <c r="AP52" s="31">
        <f t="shared" si="48"/>
        <v>0</v>
      </c>
      <c r="AQ52" s="188">
        <f t="shared" si="49"/>
        <v>0</v>
      </c>
      <c r="AR52" s="188">
        <f t="shared" si="50"/>
        <v>0</v>
      </c>
      <c r="AS52" s="188">
        <f t="shared" si="51"/>
        <v>0</v>
      </c>
      <c r="AT52" s="188">
        <f t="shared" si="52"/>
        <v>0</v>
      </c>
      <c r="AU52" s="31"/>
      <c r="AV52" s="31"/>
      <c r="AW52" s="31"/>
      <c r="AX52" s="31"/>
      <c r="AY52" s="74"/>
    </row>
    <row r="53" spans="2:51" x14ac:dyDescent="0.3">
      <c r="B53" s="38"/>
      <c r="C53" s="155"/>
      <c r="D53" s="136"/>
      <c r="E53" s="141"/>
      <c r="F53" s="40"/>
      <c r="G53" s="49"/>
      <c r="I53" s="53">
        <v>48</v>
      </c>
      <c r="J53" s="31">
        <f t="shared" si="22"/>
        <v>0</v>
      </c>
      <c r="K53" s="31">
        <f t="shared" si="23"/>
        <v>0</v>
      </c>
      <c r="L53" s="31">
        <f t="shared" si="24"/>
        <v>0</v>
      </c>
      <c r="M53" s="31">
        <f t="shared" si="25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6"/>
        <v>0</v>
      </c>
      <c r="S53" s="31">
        <f t="shared" si="27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03">
        <f t="shared" si="43"/>
        <v>0</v>
      </c>
      <c r="AD53" s="99">
        <f t="shared" si="8"/>
        <v>0</v>
      </c>
      <c r="AE53" s="99">
        <f t="shared" si="9"/>
        <v>0</v>
      </c>
      <c r="AF53" s="188">
        <f t="shared" si="38"/>
        <v>0</v>
      </c>
      <c r="AG53" s="188">
        <f t="shared" si="39"/>
        <v>0</v>
      </c>
      <c r="AH53" s="188">
        <f t="shared" si="40"/>
        <v>0</v>
      </c>
      <c r="AI53" s="193">
        <f t="shared" si="41"/>
        <v>0</v>
      </c>
      <c r="AK53" s="69">
        <v>48</v>
      </c>
      <c r="AL53" s="31">
        <f t="shared" si="44"/>
        <v>0</v>
      </c>
      <c r="AM53" s="31">
        <f t="shared" si="45"/>
        <v>0</v>
      </c>
      <c r="AN53" s="31">
        <f t="shared" si="46"/>
        <v>0</v>
      </c>
      <c r="AO53" s="31">
        <f t="shared" si="47"/>
        <v>0</v>
      </c>
      <c r="AP53" s="31">
        <f t="shared" si="48"/>
        <v>0</v>
      </c>
      <c r="AQ53" s="188">
        <f t="shared" si="49"/>
        <v>0</v>
      </c>
      <c r="AR53" s="188">
        <f t="shared" si="50"/>
        <v>0</v>
      </c>
      <c r="AS53" s="188">
        <f t="shared" si="51"/>
        <v>0</v>
      </c>
      <c r="AT53" s="188">
        <f t="shared" si="52"/>
        <v>0</v>
      </c>
      <c r="AU53" s="31"/>
      <c r="AV53" s="31"/>
      <c r="AW53" s="31"/>
      <c r="AX53" s="31"/>
      <c r="AY53" s="74"/>
    </row>
    <row r="54" spans="2:51" x14ac:dyDescent="0.3">
      <c r="B54" s="38"/>
      <c r="C54" s="155"/>
      <c r="D54" s="136"/>
      <c r="E54" s="141"/>
      <c r="F54" s="40"/>
      <c r="G54" s="49"/>
      <c r="I54" s="53">
        <v>49</v>
      </c>
      <c r="J54" s="31">
        <f t="shared" si="22"/>
        <v>0</v>
      </c>
      <c r="K54" s="31">
        <f t="shared" si="23"/>
        <v>0</v>
      </c>
      <c r="L54" s="31">
        <f t="shared" si="24"/>
        <v>0</v>
      </c>
      <c r="M54" s="31">
        <f t="shared" si="25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6"/>
        <v>0</v>
      </c>
      <c r="S54" s="31">
        <f t="shared" si="27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03">
        <f t="shared" si="43"/>
        <v>0</v>
      </c>
      <c r="AD54" s="99">
        <f t="shared" si="8"/>
        <v>0</v>
      </c>
      <c r="AE54" s="99">
        <f t="shared" si="9"/>
        <v>0</v>
      </c>
      <c r="AF54" s="188">
        <f t="shared" si="38"/>
        <v>0</v>
      </c>
      <c r="AG54" s="188">
        <f t="shared" si="39"/>
        <v>0</v>
      </c>
      <c r="AH54" s="188">
        <f t="shared" si="40"/>
        <v>0</v>
      </c>
      <c r="AI54" s="193">
        <f t="shared" si="41"/>
        <v>0</v>
      </c>
      <c r="AK54" s="69">
        <v>49</v>
      </c>
      <c r="AL54" s="31">
        <f t="shared" si="44"/>
        <v>0</v>
      </c>
      <c r="AM54" s="31">
        <f t="shared" si="45"/>
        <v>0</v>
      </c>
      <c r="AN54" s="31">
        <f t="shared" si="46"/>
        <v>0</v>
      </c>
      <c r="AO54" s="31">
        <f t="shared" si="47"/>
        <v>0</v>
      </c>
      <c r="AP54" s="31">
        <f t="shared" si="48"/>
        <v>0</v>
      </c>
      <c r="AQ54" s="188">
        <f t="shared" si="49"/>
        <v>0</v>
      </c>
      <c r="AR54" s="188">
        <f t="shared" si="50"/>
        <v>0</v>
      </c>
      <c r="AS54" s="188">
        <f t="shared" si="51"/>
        <v>0</v>
      </c>
      <c r="AT54" s="188">
        <f t="shared" si="52"/>
        <v>0</v>
      </c>
      <c r="AU54" s="31"/>
      <c r="AV54" s="31"/>
      <c r="AW54" s="31"/>
      <c r="AX54" s="31"/>
      <c r="AY54" s="74"/>
    </row>
    <row r="55" spans="2:51" x14ac:dyDescent="0.3">
      <c r="B55" s="38"/>
      <c r="C55" s="155"/>
      <c r="D55" s="136"/>
      <c r="E55" s="141"/>
      <c r="F55" s="40"/>
      <c r="G55" s="49"/>
      <c r="I55" s="53">
        <v>50</v>
      </c>
      <c r="J55" s="31">
        <f t="shared" si="22"/>
        <v>0</v>
      </c>
      <c r="K55" s="31">
        <f t="shared" si="23"/>
        <v>0</v>
      </c>
      <c r="L55" s="31">
        <f t="shared" si="24"/>
        <v>0</v>
      </c>
      <c r="M55" s="31">
        <f t="shared" si="25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6"/>
        <v>0</v>
      </c>
      <c r="S55" s="31">
        <f t="shared" si="27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03">
        <f t="shared" si="43"/>
        <v>0</v>
      </c>
      <c r="AD55" s="99">
        <f t="shared" si="8"/>
        <v>0</v>
      </c>
      <c r="AE55" s="99">
        <f t="shared" si="9"/>
        <v>0</v>
      </c>
      <c r="AF55" s="188">
        <f t="shared" si="38"/>
        <v>0</v>
      </c>
      <c r="AG55" s="188">
        <f t="shared" si="39"/>
        <v>0</v>
      </c>
      <c r="AH55" s="188">
        <f t="shared" si="40"/>
        <v>0</v>
      </c>
      <c r="AI55" s="193">
        <f t="shared" si="41"/>
        <v>0</v>
      </c>
      <c r="AK55" s="69">
        <v>50</v>
      </c>
      <c r="AL55" s="31">
        <f t="shared" si="44"/>
        <v>0</v>
      </c>
      <c r="AM55" s="31">
        <f t="shared" si="45"/>
        <v>0</v>
      </c>
      <c r="AN55" s="31">
        <f t="shared" si="46"/>
        <v>0</v>
      </c>
      <c r="AO55" s="31">
        <f t="shared" si="47"/>
        <v>0</v>
      </c>
      <c r="AP55" s="31">
        <f t="shared" si="48"/>
        <v>0</v>
      </c>
      <c r="AQ55" s="188">
        <f t="shared" si="49"/>
        <v>0</v>
      </c>
      <c r="AR55" s="188">
        <f t="shared" si="50"/>
        <v>0</v>
      </c>
      <c r="AS55" s="188">
        <f t="shared" si="51"/>
        <v>0</v>
      </c>
      <c r="AT55" s="188">
        <f t="shared" si="52"/>
        <v>0</v>
      </c>
      <c r="AU55" s="31"/>
      <c r="AV55" s="31"/>
      <c r="AW55" s="31"/>
      <c r="AX55" s="31"/>
      <c r="AY55" s="74"/>
    </row>
    <row r="56" spans="2:51" x14ac:dyDescent="0.3">
      <c r="B56" s="38"/>
      <c r="C56" s="155"/>
      <c r="D56" s="136"/>
      <c r="E56" s="141"/>
      <c r="F56" s="40"/>
      <c r="G56" s="49"/>
      <c r="I56" s="53">
        <v>51</v>
      </c>
      <c r="J56" s="31">
        <f t="shared" si="22"/>
        <v>0</v>
      </c>
      <c r="K56" s="31">
        <f t="shared" si="23"/>
        <v>0</v>
      </c>
      <c r="L56" s="31">
        <f t="shared" si="24"/>
        <v>0</v>
      </c>
      <c r="M56" s="31">
        <f t="shared" si="25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6"/>
        <v>0</v>
      </c>
      <c r="S56" s="31">
        <f t="shared" si="27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03">
        <f t="shared" si="43"/>
        <v>0</v>
      </c>
      <c r="AD56" s="99">
        <f t="shared" si="8"/>
        <v>0</v>
      </c>
      <c r="AE56" s="99">
        <f t="shared" si="9"/>
        <v>0</v>
      </c>
      <c r="AF56" s="188">
        <f t="shared" si="38"/>
        <v>0</v>
      </c>
      <c r="AG56" s="188">
        <f t="shared" si="39"/>
        <v>0</v>
      </c>
      <c r="AH56" s="188">
        <f t="shared" si="40"/>
        <v>0</v>
      </c>
      <c r="AI56" s="193">
        <f t="shared" si="41"/>
        <v>0</v>
      </c>
      <c r="AK56" s="69">
        <v>51</v>
      </c>
      <c r="AL56" s="31">
        <f t="shared" si="44"/>
        <v>0</v>
      </c>
      <c r="AM56" s="31">
        <f t="shared" si="45"/>
        <v>0</v>
      </c>
      <c r="AN56" s="31">
        <f t="shared" si="46"/>
        <v>0</v>
      </c>
      <c r="AO56" s="31">
        <f t="shared" si="47"/>
        <v>0</v>
      </c>
      <c r="AP56" s="31">
        <f t="shared" si="48"/>
        <v>0</v>
      </c>
      <c r="AQ56" s="188">
        <f t="shared" si="49"/>
        <v>0</v>
      </c>
      <c r="AR56" s="188">
        <f t="shared" si="50"/>
        <v>0</v>
      </c>
      <c r="AS56" s="188">
        <f t="shared" si="51"/>
        <v>0</v>
      </c>
      <c r="AT56" s="188">
        <f t="shared" si="52"/>
        <v>0</v>
      </c>
      <c r="AU56" s="31"/>
      <c r="AV56" s="31"/>
      <c r="AW56" s="31"/>
      <c r="AX56" s="31"/>
      <c r="AY56" s="74"/>
    </row>
    <row r="57" spans="2:51" x14ac:dyDescent="0.3">
      <c r="B57" s="38"/>
      <c r="C57" s="155"/>
      <c r="D57" s="136"/>
      <c r="E57" s="141"/>
      <c r="F57" s="40"/>
      <c r="G57" s="49"/>
      <c r="I57" s="53">
        <v>52</v>
      </c>
      <c r="J57" s="31">
        <f t="shared" si="22"/>
        <v>0</v>
      </c>
      <c r="K57" s="31">
        <f t="shared" si="23"/>
        <v>0</v>
      </c>
      <c r="L57" s="31">
        <f t="shared" si="24"/>
        <v>0</v>
      </c>
      <c r="M57" s="31">
        <f t="shared" si="25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6"/>
        <v>0</v>
      </c>
      <c r="S57" s="31">
        <f t="shared" si="27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03">
        <f t="shared" si="43"/>
        <v>0</v>
      </c>
      <c r="AD57" s="99">
        <f t="shared" si="8"/>
        <v>0</v>
      </c>
      <c r="AE57" s="99">
        <f t="shared" si="9"/>
        <v>0</v>
      </c>
      <c r="AF57" s="188">
        <f t="shared" si="38"/>
        <v>0</v>
      </c>
      <c r="AG57" s="188">
        <f t="shared" si="39"/>
        <v>0</v>
      </c>
      <c r="AH57" s="188">
        <f t="shared" si="40"/>
        <v>0</v>
      </c>
      <c r="AI57" s="193">
        <f t="shared" si="41"/>
        <v>0</v>
      </c>
      <c r="AK57" s="69">
        <v>52</v>
      </c>
      <c r="AL57" s="31">
        <f t="shared" si="44"/>
        <v>0</v>
      </c>
      <c r="AM57" s="31">
        <f t="shared" si="45"/>
        <v>0</v>
      </c>
      <c r="AN57" s="31">
        <f t="shared" si="46"/>
        <v>0</v>
      </c>
      <c r="AO57" s="31">
        <f t="shared" si="47"/>
        <v>0</v>
      </c>
      <c r="AP57" s="31">
        <f t="shared" si="48"/>
        <v>0</v>
      </c>
      <c r="AQ57" s="188">
        <f t="shared" si="49"/>
        <v>0</v>
      </c>
      <c r="AR57" s="188">
        <f t="shared" si="50"/>
        <v>0</v>
      </c>
      <c r="AS57" s="188">
        <f t="shared" si="51"/>
        <v>0</v>
      </c>
      <c r="AT57" s="188">
        <f t="shared" si="52"/>
        <v>0</v>
      </c>
      <c r="AU57" s="31"/>
      <c r="AV57" s="31"/>
      <c r="AW57" s="31"/>
      <c r="AX57" s="31"/>
      <c r="AY57" s="74"/>
    </row>
    <row r="58" spans="2:51" x14ac:dyDescent="0.3">
      <c r="B58" s="38"/>
      <c r="C58" s="155"/>
      <c r="D58" s="136"/>
      <c r="E58" s="141"/>
      <c r="F58" s="40"/>
      <c r="G58" s="49"/>
      <c r="I58" s="53">
        <v>53</v>
      </c>
      <c r="J58" s="31">
        <f t="shared" si="22"/>
        <v>0</v>
      </c>
      <c r="K58" s="31">
        <f t="shared" si="23"/>
        <v>0</v>
      </c>
      <c r="L58" s="31">
        <f t="shared" si="24"/>
        <v>0</v>
      </c>
      <c r="M58" s="31">
        <f t="shared" si="25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6"/>
        <v>0</v>
      </c>
      <c r="S58" s="31">
        <f t="shared" si="27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03">
        <f t="shared" si="43"/>
        <v>0</v>
      </c>
      <c r="AD58" s="99">
        <f t="shared" si="8"/>
        <v>0</v>
      </c>
      <c r="AE58" s="99">
        <f t="shared" si="9"/>
        <v>0</v>
      </c>
      <c r="AF58" s="188">
        <f t="shared" si="38"/>
        <v>0</v>
      </c>
      <c r="AG58" s="188">
        <f t="shared" si="39"/>
        <v>0</v>
      </c>
      <c r="AH58" s="188">
        <f t="shared" si="40"/>
        <v>0</v>
      </c>
      <c r="AI58" s="193">
        <f t="shared" si="41"/>
        <v>0</v>
      </c>
      <c r="AK58" s="69">
        <v>53</v>
      </c>
      <c r="AL58" s="31">
        <f t="shared" si="44"/>
        <v>0</v>
      </c>
      <c r="AM58" s="31">
        <f t="shared" si="45"/>
        <v>0</v>
      </c>
      <c r="AN58" s="31">
        <f t="shared" si="46"/>
        <v>0</v>
      </c>
      <c r="AO58" s="31">
        <f t="shared" si="47"/>
        <v>0</v>
      </c>
      <c r="AP58" s="31">
        <f t="shared" si="48"/>
        <v>0</v>
      </c>
      <c r="AQ58" s="188">
        <f t="shared" si="49"/>
        <v>0</v>
      </c>
      <c r="AR58" s="188">
        <f t="shared" si="50"/>
        <v>0</v>
      </c>
      <c r="AS58" s="188">
        <f t="shared" si="51"/>
        <v>0</v>
      </c>
      <c r="AT58" s="188">
        <f t="shared" si="52"/>
        <v>0</v>
      </c>
      <c r="AU58" s="31"/>
      <c r="AV58" s="31"/>
      <c r="AW58" s="31"/>
      <c r="AX58" s="31"/>
      <c r="AY58" s="74"/>
    </row>
    <row r="59" spans="2:51" x14ac:dyDescent="0.3">
      <c r="B59" s="38"/>
      <c r="C59" s="155"/>
      <c r="D59" s="136"/>
      <c r="E59" s="141"/>
      <c r="F59" s="40"/>
      <c r="G59" s="49"/>
      <c r="I59" s="53">
        <v>54</v>
      </c>
      <c r="J59" s="31">
        <f t="shared" si="22"/>
        <v>0</v>
      </c>
      <c r="K59" s="31">
        <f t="shared" si="23"/>
        <v>0</v>
      </c>
      <c r="L59" s="31">
        <f t="shared" si="24"/>
        <v>0</v>
      </c>
      <c r="M59" s="31">
        <f t="shared" si="25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6"/>
        <v>0</v>
      </c>
      <c r="S59" s="31">
        <f t="shared" si="27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03">
        <f t="shared" si="43"/>
        <v>0</v>
      </c>
      <c r="AD59" s="99">
        <f t="shared" si="8"/>
        <v>0</v>
      </c>
      <c r="AE59" s="99">
        <f t="shared" si="9"/>
        <v>0</v>
      </c>
      <c r="AF59" s="188">
        <f t="shared" si="38"/>
        <v>0</v>
      </c>
      <c r="AG59" s="188">
        <f t="shared" si="39"/>
        <v>0</v>
      </c>
      <c r="AH59" s="188">
        <f t="shared" si="40"/>
        <v>0</v>
      </c>
      <c r="AI59" s="193">
        <f t="shared" si="41"/>
        <v>0</v>
      </c>
      <c r="AK59" s="69">
        <v>54</v>
      </c>
      <c r="AL59" s="31">
        <f t="shared" si="44"/>
        <v>0</v>
      </c>
      <c r="AM59" s="31">
        <f t="shared" si="45"/>
        <v>0</v>
      </c>
      <c r="AN59" s="31">
        <f t="shared" si="46"/>
        <v>0</v>
      </c>
      <c r="AO59" s="31">
        <f t="shared" si="47"/>
        <v>0</v>
      </c>
      <c r="AP59" s="31">
        <f t="shared" si="48"/>
        <v>0</v>
      </c>
      <c r="AQ59" s="188">
        <f t="shared" si="49"/>
        <v>0</v>
      </c>
      <c r="AR59" s="188">
        <f t="shared" si="50"/>
        <v>0</v>
      </c>
      <c r="AS59" s="188">
        <f t="shared" si="51"/>
        <v>0</v>
      </c>
      <c r="AT59" s="188">
        <f t="shared" si="52"/>
        <v>0</v>
      </c>
      <c r="AU59" s="31"/>
      <c r="AV59" s="31"/>
      <c r="AW59" s="31"/>
      <c r="AX59" s="31"/>
      <c r="AY59" s="74"/>
    </row>
    <row r="60" spans="2:51" x14ac:dyDescent="0.3">
      <c r="B60" s="38"/>
      <c r="C60" s="155"/>
      <c r="D60" s="136"/>
      <c r="E60" s="141"/>
      <c r="F60" s="40"/>
      <c r="G60" s="49"/>
      <c r="I60" s="53">
        <v>55</v>
      </c>
      <c r="J60" s="31">
        <f t="shared" si="22"/>
        <v>0</v>
      </c>
      <c r="K60" s="31">
        <f t="shared" si="23"/>
        <v>0</v>
      </c>
      <c r="L60" s="31">
        <f t="shared" si="24"/>
        <v>0</v>
      </c>
      <c r="M60" s="31">
        <f t="shared" si="25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6"/>
        <v>0</v>
      </c>
      <c r="S60" s="31">
        <f t="shared" si="27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03">
        <f t="shared" si="43"/>
        <v>0</v>
      </c>
      <c r="AD60" s="99">
        <f t="shared" si="8"/>
        <v>0</v>
      </c>
      <c r="AE60" s="99">
        <f t="shared" si="9"/>
        <v>0</v>
      </c>
      <c r="AF60" s="188">
        <f t="shared" si="38"/>
        <v>0</v>
      </c>
      <c r="AG60" s="188">
        <f t="shared" si="39"/>
        <v>0</v>
      </c>
      <c r="AH60" s="188">
        <f t="shared" si="40"/>
        <v>0</v>
      </c>
      <c r="AI60" s="193">
        <f t="shared" si="41"/>
        <v>0</v>
      </c>
      <c r="AK60" s="69">
        <v>55</v>
      </c>
      <c r="AL60" s="31">
        <f t="shared" si="44"/>
        <v>0</v>
      </c>
      <c r="AM60" s="31">
        <f t="shared" si="45"/>
        <v>0</v>
      </c>
      <c r="AN60" s="31">
        <f t="shared" si="46"/>
        <v>0</v>
      </c>
      <c r="AO60" s="31">
        <f t="shared" si="47"/>
        <v>0</v>
      </c>
      <c r="AP60" s="31">
        <f t="shared" si="48"/>
        <v>0</v>
      </c>
      <c r="AQ60" s="188">
        <f t="shared" si="49"/>
        <v>0</v>
      </c>
      <c r="AR60" s="188">
        <f t="shared" si="50"/>
        <v>0</v>
      </c>
      <c r="AS60" s="188">
        <f t="shared" si="51"/>
        <v>0</v>
      </c>
      <c r="AT60" s="188">
        <f t="shared" si="52"/>
        <v>0</v>
      </c>
      <c r="AU60" s="31"/>
      <c r="AV60" s="31"/>
      <c r="AW60" s="31"/>
      <c r="AX60" s="31"/>
      <c r="AY60" s="74"/>
    </row>
    <row r="61" spans="2:51" x14ac:dyDescent="0.3">
      <c r="B61" s="38"/>
      <c r="C61" s="155"/>
      <c r="D61" s="136"/>
      <c r="E61" s="141"/>
      <c r="F61" s="40"/>
      <c r="G61" s="49"/>
      <c r="I61" s="53">
        <v>56</v>
      </c>
      <c r="J61" s="31">
        <f t="shared" si="22"/>
        <v>0</v>
      </c>
      <c r="K61" s="31">
        <f t="shared" si="23"/>
        <v>0</v>
      </c>
      <c r="L61" s="31">
        <f t="shared" si="24"/>
        <v>0</v>
      </c>
      <c r="M61" s="31">
        <f t="shared" si="25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6"/>
        <v>0</v>
      </c>
      <c r="S61" s="31">
        <f t="shared" si="27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03">
        <f t="shared" si="43"/>
        <v>0</v>
      </c>
      <c r="AD61" s="99">
        <f t="shared" si="8"/>
        <v>0</v>
      </c>
      <c r="AE61" s="99">
        <f t="shared" si="9"/>
        <v>0</v>
      </c>
      <c r="AF61" s="188">
        <f t="shared" si="38"/>
        <v>0</v>
      </c>
      <c r="AG61" s="188">
        <f t="shared" si="39"/>
        <v>0</v>
      </c>
      <c r="AH61" s="188">
        <f t="shared" si="40"/>
        <v>0</v>
      </c>
      <c r="AI61" s="193">
        <f t="shared" si="41"/>
        <v>0</v>
      </c>
      <c r="AK61" s="69">
        <v>56</v>
      </c>
      <c r="AL61" s="31">
        <f t="shared" si="44"/>
        <v>0</v>
      </c>
      <c r="AM61" s="31">
        <f t="shared" si="45"/>
        <v>0</v>
      </c>
      <c r="AN61" s="31">
        <f t="shared" si="46"/>
        <v>0</v>
      </c>
      <c r="AO61" s="31">
        <f t="shared" si="47"/>
        <v>0</v>
      </c>
      <c r="AP61" s="31">
        <f t="shared" si="48"/>
        <v>0</v>
      </c>
      <c r="AQ61" s="188">
        <f t="shared" si="49"/>
        <v>0</v>
      </c>
      <c r="AR61" s="188">
        <f t="shared" si="50"/>
        <v>0</v>
      </c>
      <c r="AS61" s="188">
        <f t="shared" si="51"/>
        <v>0</v>
      </c>
      <c r="AT61" s="188">
        <f t="shared" si="52"/>
        <v>0</v>
      </c>
      <c r="AU61" s="31"/>
      <c r="AV61" s="31"/>
      <c r="AW61" s="31"/>
      <c r="AX61" s="31"/>
      <c r="AY61" s="74"/>
    </row>
    <row r="62" spans="2:51" x14ac:dyDescent="0.3">
      <c r="B62" s="38"/>
      <c r="C62" s="155"/>
      <c r="D62" s="136"/>
      <c r="E62" s="141"/>
      <c r="F62" s="40"/>
      <c r="G62" s="49"/>
      <c r="I62" s="53">
        <v>57</v>
      </c>
      <c r="J62" s="31">
        <f t="shared" si="22"/>
        <v>0</v>
      </c>
      <c r="K62" s="31">
        <f t="shared" si="23"/>
        <v>0</v>
      </c>
      <c r="L62" s="31">
        <f t="shared" si="24"/>
        <v>0</v>
      </c>
      <c r="M62" s="31">
        <f t="shared" si="25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6"/>
        <v>0</v>
      </c>
      <c r="S62" s="31">
        <f t="shared" si="27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03">
        <f t="shared" si="43"/>
        <v>0</v>
      </c>
      <c r="AD62" s="99">
        <f t="shared" si="8"/>
        <v>0</v>
      </c>
      <c r="AE62" s="99">
        <f t="shared" si="9"/>
        <v>0</v>
      </c>
      <c r="AF62" s="188">
        <f t="shared" si="38"/>
        <v>0</v>
      </c>
      <c r="AG62" s="188">
        <f t="shared" si="39"/>
        <v>0</v>
      </c>
      <c r="AH62" s="188">
        <f t="shared" si="40"/>
        <v>0</v>
      </c>
      <c r="AI62" s="193">
        <f t="shared" si="41"/>
        <v>0</v>
      </c>
      <c r="AK62" s="69">
        <v>57</v>
      </c>
      <c r="AL62" s="31">
        <f t="shared" si="44"/>
        <v>0</v>
      </c>
      <c r="AM62" s="31">
        <f t="shared" si="45"/>
        <v>0</v>
      </c>
      <c r="AN62" s="31">
        <f t="shared" si="46"/>
        <v>0</v>
      </c>
      <c r="AO62" s="31">
        <f t="shared" si="47"/>
        <v>0</v>
      </c>
      <c r="AP62" s="31">
        <f t="shared" si="48"/>
        <v>0</v>
      </c>
      <c r="AQ62" s="188">
        <f t="shared" si="49"/>
        <v>0</v>
      </c>
      <c r="AR62" s="188">
        <f t="shared" si="50"/>
        <v>0</v>
      </c>
      <c r="AS62" s="188">
        <f t="shared" si="51"/>
        <v>0</v>
      </c>
      <c r="AT62" s="188">
        <f t="shared" si="52"/>
        <v>0</v>
      </c>
      <c r="AU62" s="31"/>
      <c r="AV62" s="31"/>
      <c r="AW62" s="31"/>
      <c r="AX62" s="31"/>
      <c r="AY62" s="74"/>
    </row>
    <row r="63" spans="2:51" x14ac:dyDescent="0.3">
      <c r="B63" s="38"/>
      <c r="C63" s="155"/>
      <c r="D63" s="136"/>
      <c r="E63" s="141"/>
      <c r="F63" s="40"/>
      <c r="G63" s="49"/>
      <c r="I63" s="53">
        <v>58</v>
      </c>
      <c r="J63" s="31">
        <f t="shared" si="22"/>
        <v>0</v>
      </c>
      <c r="K63" s="31">
        <f t="shared" si="23"/>
        <v>0</v>
      </c>
      <c r="L63" s="31">
        <f t="shared" si="24"/>
        <v>0</v>
      </c>
      <c r="M63" s="31">
        <f t="shared" si="25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6"/>
        <v>0</v>
      </c>
      <c r="S63" s="31">
        <f t="shared" si="27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03">
        <f t="shared" si="43"/>
        <v>0</v>
      </c>
      <c r="AD63" s="99">
        <f t="shared" si="8"/>
        <v>0</v>
      </c>
      <c r="AE63" s="99">
        <f t="shared" si="9"/>
        <v>0</v>
      </c>
      <c r="AF63" s="188">
        <f t="shared" si="38"/>
        <v>0</v>
      </c>
      <c r="AG63" s="188">
        <f t="shared" si="39"/>
        <v>0</v>
      </c>
      <c r="AH63" s="188">
        <f t="shared" si="40"/>
        <v>0</v>
      </c>
      <c r="AI63" s="193">
        <f t="shared" si="41"/>
        <v>0</v>
      </c>
      <c r="AK63" s="69">
        <v>58</v>
      </c>
      <c r="AL63" s="31">
        <f t="shared" si="44"/>
        <v>0</v>
      </c>
      <c r="AM63" s="31">
        <f t="shared" si="45"/>
        <v>0</v>
      </c>
      <c r="AN63" s="31">
        <f t="shared" si="46"/>
        <v>0</v>
      </c>
      <c r="AO63" s="31">
        <f t="shared" si="47"/>
        <v>0</v>
      </c>
      <c r="AP63" s="31">
        <f t="shared" si="48"/>
        <v>0</v>
      </c>
      <c r="AQ63" s="188">
        <f t="shared" si="49"/>
        <v>0</v>
      </c>
      <c r="AR63" s="188">
        <f t="shared" si="50"/>
        <v>0</v>
      </c>
      <c r="AS63" s="188">
        <f t="shared" si="51"/>
        <v>0</v>
      </c>
      <c r="AT63" s="188">
        <f t="shared" si="52"/>
        <v>0</v>
      </c>
      <c r="AU63" s="31"/>
      <c r="AV63" s="31"/>
      <c r="AW63" s="31"/>
      <c r="AX63" s="31"/>
      <c r="AY63" s="74"/>
    </row>
    <row r="64" spans="2:51" x14ac:dyDescent="0.3">
      <c r="B64" s="38"/>
      <c r="C64" s="155"/>
      <c r="D64" s="136"/>
      <c r="E64" s="141"/>
      <c r="F64" s="40"/>
      <c r="G64" s="49"/>
      <c r="I64" s="53">
        <v>59</v>
      </c>
      <c r="J64" s="31">
        <f t="shared" si="22"/>
        <v>0</v>
      </c>
      <c r="K64" s="31">
        <f t="shared" si="23"/>
        <v>0</v>
      </c>
      <c r="L64" s="31">
        <f t="shared" si="24"/>
        <v>0</v>
      </c>
      <c r="M64" s="31">
        <f t="shared" si="25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6"/>
        <v>0</v>
      </c>
      <c r="S64" s="31">
        <f t="shared" si="27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03">
        <f t="shared" si="43"/>
        <v>0</v>
      </c>
      <c r="AD64" s="99">
        <f t="shared" si="8"/>
        <v>0</v>
      </c>
      <c r="AE64" s="99">
        <f t="shared" si="9"/>
        <v>0</v>
      </c>
      <c r="AF64" s="188">
        <f t="shared" si="38"/>
        <v>0</v>
      </c>
      <c r="AG64" s="188">
        <f t="shared" si="39"/>
        <v>0</v>
      </c>
      <c r="AH64" s="188">
        <f t="shared" si="40"/>
        <v>0</v>
      </c>
      <c r="AI64" s="193">
        <f t="shared" si="41"/>
        <v>0</v>
      </c>
      <c r="AK64" s="69">
        <v>59</v>
      </c>
      <c r="AL64" s="31">
        <f t="shared" si="44"/>
        <v>0</v>
      </c>
      <c r="AM64" s="31">
        <f t="shared" si="45"/>
        <v>0</v>
      </c>
      <c r="AN64" s="31">
        <f t="shared" si="46"/>
        <v>0</v>
      </c>
      <c r="AO64" s="31">
        <f t="shared" si="47"/>
        <v>0</v>
      </c>
      <c r="AP64" s="31">
        <f t="shared" si="48"/>
        <v>0</v>
      </c>
      <c r="AQ64" s="188">
        <f t="shared" si="49"/>
        <v>0</v>
      </c>
      <c r="AR64" s="188">
        <f t="shared" si="50"/>
        <v>0</v>
      </c>
      <c r="AS64" s="188">
        <f t="shared" si="51"/>
        <v>0</v>
      </c>
      <c r="AT64" s="188">
        <f t="shared" si="52"/>
        <v>0</v>
      </c>
      <c r="AU64" s="31"/>
      <c r="AV64" s="31"/>
      <c r="AW64" s="31"/>
      <c r="AX64" s="31"/>
      <c r="AY64" s="74"/>
    </row>
    <row r="65" spans="2:51" x14ac:dyDescent="0.3">
      <c r="B65" s="38"/>
      <c r="C65" s="155"/>
      <c r="D65" s="136"/>
      <c r="E65" s="141"/>
      <c r="F65" s="40"/>
      <c r="G65" s="49"/>
      <c r="I65" s="53">
        <v>60</v>
      </c>
      <c r="J65" s="31">
        <f t="shared" si="22"/>
        <v>0</v>
      </c>
      <c r="K65" s="31">
        <f t="shared" si="23"/>
        <v>0</v>
      </c>
      <c r="L65" s="31">
        <f t="shared" si="24"/>
        <v>0</v>
      </c>
      <c r="M65" s="31">
        <f t="shared" si="25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6"/>
        <v>0</v>
      </c>
      <c r="S65" s="31">
        <f t="shared" si="27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03">
        <f t="shared" si="43"/>
        <v>0</v>
      </c>
      <c r="AD65" s="99">
        <f t="shared" si="8"/>
        <v>0</v>
      </c>
      <c r="AE65" s="99">
        <f t="shared" si="9"/>
        <v>0</v>
      </c>
      <c r="AF65" s="188">
        <f t="shared" si="38"/>
        <v>0</v>
      </c>
      <c r="AG65" s="188">
        <f t="shared" si="39"/>
        <v>0</v>
      </c>
      <c r="AH65" s="188">
        <f t="shared" si="40"/>
        <v>0</v>
      </c>
      <c r="AI65" s="193">
        <f t="shared" si="41"/>
        <v>0</v>
      </c>
      <c r="AK65" s="69">
        <v>60</v>
      </c>
      <c r="AL65" s="31">
        <f t="shared" si="44"/>
        <v>0</v>
      </c>
      <c r="AM65" s="31">
        <f t="shared" si="45"/>
        <v>0</v>
      </c>
      <c r="AN65" s="31">
        <f t="shared" si="46"/>
        <v>0</v>
      </c>
      <c r="AO65" s="31">
        <f t="shared" si="47"/>
        <v>0</v>
      </c>
      <c r="AP65" s="31">
        <f t="shared" si="48"/>
        <v>0</v>
      </c>
      <c r="AQ65" s="188">
        <f t="shared" si="49"/>
        <v>0</v>
      </c>
      <c r="AR65" s="188">
        <f t="shared" si="50"/>
        <v>0</v>
      </c>
      <c r="AS65" s="188">
        <f t="shared" si="51"/>
        <v>0</v>
      </c>
      <c r="AT65" s="188">
        <f t="shared" si="52"/>
        <v>0</v>
      </c>
      <c r="AU65" s="31"/>
      <c r="AV65" s="31"/>
      <c r="AW65" s="31"/>
      <c r="AX65" s="31"/>
      <c r="AY65" s="74"/>
    </row>
    <row r="66" spans="2:51" x14ac:dyDescent="0.3">
      <c r="B66" s="38"/>
      <c r="C66" s="155"/>
      <c r="D66" s="136"/>
      <c r="E66" s="141"/>
      <c r="F66" s="40"/>
      <c r="G66" s="49"/>
      <c r="I66" s="53">
        <v>61</v>
      </c>
      <c r="J66" s="31">
        <f t="shared" si="22"/>
        <v>0</v>
      </c>
      <c r="K66" s="31">
        <f t="shared" si="23"/>
        <v>0</v>
      </c>
      <c r="L66" s="31">
        <f t="shared" si="24"/>
        <v>0</v>
      </c>
      <c r="M66" s="31">
        <f t="shared" si="25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6"/>
        <v>0</v>
      </c>
      <c r="S66" s="31">
        <f t="shared" si="27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03">
        <f t="shared" si="43"/>
        <v>0</v>
      </c>
      <c r="AD66" s="99">
        <f t="shared" si="8"/>
        <v>0</v>
      </c>
      <c r="AE66" s="99">
        <f t="shared" si="9"/>
        <v>0</v>
      </c>
      <c r="AF66" s="188">
        <f t="shared" si="38"/>
        <v>0</v>
      </c>
      <c r="AG66" s="188">
        <f t="shared" si="39"/>
        <v>0</v>
      </c>
      <c r="AH66" s="188">
        <f t="shared" si="40"/>
        <v>0</v>
      </c>
      <c r="AI66" s="193">
        <f t="shared" si="41"/>
        <v>0</v>
      </c>
      <c r="AK66" s="69">
        <v>61</v>
      </c>
      <c r="AL66" s="31">
        <f t="shared" si="44"/>
        <v>0</v>
      </c>
      <c r="AM66" s="31">
        <f t="shared" si="45"/>
        <v>0</v>
      </c>
      <c r="AN66" s="31">
        <f t="shared" si="46"/>
        <v>0</v>
      </c>
      <c r="AO66" s="31">
        <f t="shared" si="47"/>
        <v>0</v>
      </c>
      <c r="AP66" s="31">
        <f t="shared" si="48"/>
        <v>0</v>
      </c>
      <c r="AQ66" s="188">
        <f t="shared" si="49"/>
        <v>0</v>
      </c>
      <c r="AR66" s="188">
        <f t="shared" si="50"/>
        <v>0</v>
      </c>
      <c r="AS66" s="188">
        <f t="shared" si="51"/>
        <v>0</v>
      </c>
      <c r="AT66" s="188">
        <f t="shared" si="52"/>
        <v>0</v>
      </c>
      <c r="AU66" s="31"/>
      <c r="AV66" s="31"/>
      <c r="AW66" s="31"/>
      <c r="AX66" s="31"/>
      <c r="AY66" s="74"/>
    </row>
    <row r="67" spans="2:51" x14ac:dyDescent="0.3">
      <c r="B67" s="38"/>
      <c r="C67" s="155"/>
      <c r="D67" s="136"/>
      <c r="E67" s="141"/>
      <c r="F67" s="40"/>
      <c r="G67" s="49"/>
      <c r="I67" s="53">
        <v>62</v>
      </c>
      <c r="J67" s="31">
        <f t="shared" si="22"/>
        <v>0</v>
      </c>
      <c r="K67" s="31">
        <f t="shared" si="23"/>
        <v>0</v>
      </c>
      <c r="L67" s="31">
        <f t="shared" si="24"/>
        <v>0</v>
      </c>
      <c r="M67" s="31">
        <f t="shared" si="25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6"/>
        <v>0</v>
      </c>
      <c r="S67" s="31">
        <f t="shared" si="27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03">
        <f t="shared" si="43"/>
        <v>0</v>
      </c>
      <c r="AD67" s="99">
        <f t="shared" si="8"/>
        <v>0</v>
      </c>
      <c r="AE67" s="99">
        <f t="shared" si="9"/>
        <v>0</v>
      </c>
      <c r="AF67" s="188">
        <f t="shared" si="38"/>
        <v>0</v>
      </c>
      <c r="AG67" s="188">
        <f t="shared" si="39"/>
        <v>0</v>
      </c>
      <c r="AH67" s="188">
        <f t="shared" si="40"/>
        <v>0</v>
      </c>
      <c r="AI67" s="193">
        <f t="shared" si="41"/>
        <v>0</v>
      </c>
      <c r="AK67" s="69">
        <v>62</v>
      </c>
      <c r="AL67" s="31">
        <f t="shared" si="44"/>
        <v>0</v>
      </c>
      <c r="AM67" s="31">
        <f t="shared" si="45"/>
        <v>0</v>
      </c>
      <c r="AN67" s="31">
        <f t="shared" si="46"/>
        <v>0</v>
      </c>
      <c r="AO67" s="31">
        <f t="shared" si="47"/>
        <v>0</v>
      </c>
      <c r="AP67" s="31">
        <f t="shared" si="48"/>
        <v>0</v>
      </c>
      <c r="AQ67" s="188">
        <f t="shared" si="49"/>
        <v>0</v>
      </c>
      <c r="AR67" s="188">
        <f t="shared" si="50"/>
        <v>0</v>
      </c>
      <c r="AS67" s="188">
        <f t="shared" si="51"/>
        <v>0</v>
      </c>
      <c r="AT67" s="188">
        <f t="shared" si="52"/>
        <v>0</v>
      </c>
      <c r="AU67" s="31"/>
      <c r="AV67" s="31"/>
      <c r="AW67" s="31"/>
      <c r="AX67" s="31"/>
      <c r="AY67" s="74"/>
    </row>
    <row r="68" spans="2:51" x14ac:dyDescent="0.3">
      <c r="B68" s="38"/>
      <c r="C68" s="155"/>
      <c r="D68" s="136"/>
      <c r="E68" s="141"/>
      <c r="F68" s="40"/>
      <c r="G68" s="49"/>
      <c r="I68" s="53">
        <v>63</v>
      </c>
      <c r="J68" s="31">
        <f t="shared" si="22"/>
        <v>0</v>
      </c>
      <c r="K68" s="31">
        <f t="shared" si="23"/>
        <v>0</v>
      </c>
      <c r="L68" s="31">
        <f t="shared" si="24"/>
        <v>0</v>
      </c>
      <c r="M68" s="31">
        <f t="shared" si="25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6"/>
        <v>0</v>
      </c>
      <c r="S68" s="31">
        <f t="shared" si="27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03">
        <f t="shared" si="43"/>
        <v>0</v>
      </c>
      <c r="AD68" s="99">
        <f t="shared" si="8"/>
        <v>0</v>
      </c>
      <c r="AE68" s="99">
        <f t="shared" si="9"/>
        <v>0</v>
      </c>
      <c r="AF68" s="188">
        <f t="shared" si="38"/>
        <v>0</v>
      </c>
      <c r="AG68" s="188">
        <f t="shared" si="39"/>
        <v>0</v>
      </c>
      <c r="AH68" s="188">
        <f t="shared" si="40"/>
        <v>0</v>
      </c>
      <c r="AI68" s="193">
        <f t="shared" si="41"/>
        <v>0</v>
      </c>
      <c r="AK68" s="69">
        <v>63</v>
      </c>
      <c r="AL68" s="31">
        <f t="shared" si="44"/>
        <v>0</v>
      </c>
      <c r="AM68" s="31">
        <f t="shared" si="45"/>
        <v>0</v>
      </c>
      <c r="AN68" s="31">
        <f t="shared" si="46"/>
        <v>0</v>
      </c>
      <c r="AO68" s="31">
        <f t="shared" si="47"/>
        <v>0</v>
      </c>
      <c r="AP68" s="31">
        <f t="shared" si="48"/>
        <v>0</v>
      </c>
      <c r="AQ68" s="188">
        <f t="shared" si="49"/>
        <v>0</v>
      </c>
      <c r="AR68" s="188">
        <f t="shared" si="50"/>
        <v>0</v>
      </c>
      <c r="AS68" s="188">
        <f t="shared" si="51"/>
        <v>0</v>
      </c>
      <c r="AT68" s="188">
        <f t="shared" si="52"/>
        <v>0</v>
      </c>
      <c r="AU68" s="31"/>
      <c r="AV68" s="31"/>
      <c r="AW68" s="31"/>
      <c r="AX68" s="31"/>
      <c r="AY68" s="74"/>
    </row>
    <row r="69" spans="2:51" x14ac:dyDescent="0.3">
      <c r="B69" s="38"/>
      <c r="C69" s="155"/>
      <c r="D69" s="136"/>
      <c r="E69" s="141"/>
      <c r="F69" s="40"/>
      <c r="G69" s="49"/>
      <c r="I69" s="53">
        <v>64</v>
      </c>
      <c r="J69" s="31">
        <f t="shared" si="22"/>
        <v>0</v>
      </c>
      <c r="K69" s="31">
        <f t="shared" si="23"/>
        <v>0</v>
      </c>
      <c r="L69" s="31">
        <f t="shared" si="24"/>
        <v>0</v>
      </c>
      <c r="M69" s="31">
        <f t="shared" si="25"/>
        <v>0</v>
      </c>
      <c r="N69" s="31">
        <f t="shared" ref="N69:N132" si="54">IF(P70&lt;=$F$18,0,)</f>
        <v>0</v>
      </c>
      <c r="O69" s="32">
        <f t="shared" ref="O69:O132" si="55">((J69+K69)*0.475+L69+M69+N69)*44/12</f>
        <v>0</v>
      </c>
      <c r="P69" s="53">
        <v>64</v>
      </c>
      <c r="Q69" s="31">
        <f t="shared" si="15"/>
        <v>0</v>
      </c>
      <c r="R69" s="31">
        <f t="shared" si="26"/>
        <v>0</v>
      </c>
      <c r="S69" s="31">
        <f t="shared" si="27"/>
        <v>0</v>
      </c>
      <c r="T69" s="31">
        <f t="shared" ref="T69:T132" si="56">IF(S69=0,0,EXP(-1.0587+0.8836*LN(S69)+0.284))</f>
        <v>0</v>
      </c>
      <c r="U69" s="31">
        <f t="shared" si="16"/>
        <v>0</v>
      </c>
      <c r="V69" s="31">
        <f t="shared" ref="V69:V132" si="57">IF(P69&lt;=$F$18,IF(P69&lt;=30,P69*($F$16-$F$6)/30,$F$16-$F$6),)</f>
        <v>0</v>
      </c>
      <c r="W69" s="31">
        <v>0</v>
      </c>
      <c r="X69" s="31">
        <f t="shared" ref="X69:X132" si="58">((S69+T69)*0.475+U69+V69+W69)*44/12</f>
        <v>0</v>
      </c>
      <c r="Y69" s="36">
        <f t="shared" ref="Y69:Y132" si="59">IF(P69&lt;=$F$18,X69-O69,)</f>
        <v>0</v>
      </c>
      <c r="AA69" s="69">
        <v>64</v>
      </c>
      <c r="AB69" s="31">
        <f t="shared" ref="AB69:AB132" si="60">IF(AA69&lt;=$F$18,IFERROR(VLOOKUP($AA69,$B$82:$G$94,2,FALSE),0),)</f>
        <v>0</v>
      </c>
      <c r="AC69" s="203">
        <f t="shared" si="43"/>
        <v>0</v>
      </c>
      <c r="AD69" s="99">
        <f t="shared" ref="AD69:AD132" si="61">IF(AA69&lt;=$F$18,IFERROR(VLOOKUP($AA69,$B$82:$G$94,4,FALSE),0),)</f>
        <v>0</v>
      </c>
      <c r="AE69" s="99">
        <f t="shared" ref="AE69:AE132" si="62">IF(AA69&lt;=$F$18,IFERROR(VLOOKUP($AA69,$B$82:$G$94,5,FALSE),0),)</f>
        <v>0</v>
      </c>
      <c r="AF69" s="188">
        <f t="shared" si="38"/>
        <v>0</v>
      </c>
      <c r="AG69" s="188">
        <f t="shared" si="39"/>
        <v>0</v>
      </c>
      <c r="AH69" s="188">
        <f t="shared" si="40"/>
        <v>0</v>
      </c>
      <c r="AI69" s="193">
        <f t="shared" si="41"/>
        <v>0</v>
      </c>
      <c r="AK69" s="69">
        <v>64</v>
      </c>
      <c r="AL69" s="31">
        <f t="shared" si="44"/>
        <v>0</v>
      </c>
      <c r="AM69" s="31">
        <f t="shared" si="45"/>
        <v>0</v>
      </c>
      <c r="AN69" s="31">
        <f t="shared" si="46"/>
        <v>0</v>
      </c>
      <c r="AO69" s="31">
        <f t="shared" si="47"/>
        <v>0</v>
      </c>
      <c r="AP69" s="31">
        <f t="shared" si="48"/>
        <v>0</v>
      </c>
      <c r="AQ69" s="188">
        <f t="shared" si="49"/>
        <v>0</v>
      </c>
      <c r="AR69" s="188">
        <f t="shared" si="50"/>
        <v>0</v>
      </c>
      <c r="AS69" s="188">
        <f t="shared" si="51"/>
        <v>0</v>
      </c>
      <c r="AT69" s="188">
        <f t="shared" si="52"/>
        <v>0</v>
      </c>
      <c r="AU69" s="31"/>
      <c r="AV69" s="31"/>
      <c r="AW69" s="31"/>
      <c r="AX69" s="31"/>
      <c r="AY69" s="74"/>
    </row>
    <row r="70" spans="2:51" x14ac:dyDescent="0.3">
      <c r="B70" s="38"/>
      <c r="C70" s="155"/>
      <c r="D70" s="136"/>
      <c r="E70" s="141"/>
      <c r="F70" s="40"/>
      <c r="G70" s="49"/>
      <c r="I70" s="53">
        <v>65</v>
      </c>
      <c r="J70" s="31">
        <f t="shared" si="22"/>
        <v>0</v>
      </c>
      <c r="K70" s="31">
        <f t="shared" si="23"/>
        <v>0</v>
      </c>
      <c r="L70" s="31">
        <f t="shared" si="24"/>
        <v>0</v>
      </c>
      <c r="M70" s="31">
        <f t="shared" si="25"/>
        <v>0</v>
      </c>
      <c r="N70" s="31">
        <f t="shared" si="54"/>
        <v>0</v>
      </c>
      <c r="O70" s="32">
        <f t="shared" si="55"/>
        <v>0</v>
      </c>
      <c r="P70" s="53">
        <v>65</v>
      </c>
      <c r="Q70" s="31">
        <f t="shared" ref="Q70:Q133" si="63">IF(P70&lt;=$F$18,LOOKUP(P70-1,$B$25:$B$78,$G$25:$G$78),)</f>
        <v>0</v>
      </c>
      <c r="R70" s="31">
        <f t="shared" si="26"/>
        <v>0</v>
      </c>
      <c r="S70" s="31">
        <f t="shared" si="27"/>
        <v>0</v>
      </c>
      <c r="T70" s="31">
        <f t="shared" si="56"/>
        <v>0</v>
      </c>
      <c r="U70" s="31">
        <f t="shared" ref="U70:U133" si="64">IF(P70&lt;=$F$18,$F$5+($F$15-$F$5)*(1-EXP(-0.0175*P70)),)</f>
        <v>0</v>
      </c>
      <c r="V70" s="31">
        <f t="shared" si="57"/>
        <v>0</v>
      </c>
      <c r="W70" s="31">
        <v>0</v>
      </c>
      <c r="X70" s="31">
        <f t="shared" si="58"/>
        <v>0</v>
      </c>
      <c r="Y70" s="36">
        <f t="shared" si="59"/>
        <v>0</v>
      </c>
      <c r="AA70" s="69">
        <v>65</v>
      </c>
      <c r="AB70" s="31">
        <f t="shared" si="60"/>
        <v>0</v>
      </c>
      <c r="AC70" s="203">
        <f t="shared" si="43"/>
        <v>0</v>
      </c>
      <c r="AD70" s="99">
        <f t="shared" si="61"/>
        <v>0</v>
      </c>
      <c r="AE70" s="99">
        <f t="shared" si="62"/>
        <v>0</v>
      </c>
      <c r="AF70" s="188">
        <f t="shared" si="38"/>
        <v>0</v>
      </c>
      <c r="AG70" s="188">
        <f t="shared" si="39"/>
        <v>0</v>
      </c>
      <c r="AH70" s="188">
        <f t="shared" si="40"/>
        <v>0</v>
      </c>
      <c r="AI70" s="193">
        <f t="shared" si="41"/>
        <v>0</v>
      </c>
      <c r="AK70" s="69">
        <v>65</v>
      </c>
      <c r="AL70" s="31">
        <f t="shared" si="44"/>
        <v>0</v>
      </c>
      <c r="AM70" s="31">
        <f t="shared" si="45"/>
        <v>0</v>
      </c>
      <c r="AN70" s="31">
        <f t="shared" si="46"/>
        <v>0</v>
      </c>
      <c r="AO70" s="31">
        <f t="shared" si="47"/>
        <v>0</v>
      </c>
      <c r="AP70" s="31">
        <f t="shared" si="48"/>
        <v>0</v>
      </c>
      <c r="AQ70" s="188">
        <f t="shared" si="49"/>
        <v>0</v>
      </c>
      <c r="AR70" s="188">
        <f t="shared" si="50"/>
        <v>0</v>
      </c>
      <c r="AS70" s="188">
        <f t="shared" si="51"/>
        <v>0</v>
      </c>
      <c r="AT70" s="188">
        <f t="shared" si="52"/>
        <v>0</v>
      </c>
      <c r="AU70" s="31"/>
      <c r="AV70" s="31"/>
      <c r="AW70" s="31"/>
      <c r="AX70" s="31"/>
      <c r="AY70" s="74"/>
    </row>
    <row r="71" spans="2:51" x14ac:dyDescent="0.3">
      <c r="B71" s="38"/>
      <c r="C71" s="155"/>
      <c r="D71" s="136"/>
      <c r="E71" s="141"/>
      <c r="F71" s="40"/>
      <c r="G71" s="49"/>
      <c r="I71" s="53">
        <v>66</v>
      </c>
      <c r="J71" s="31">
        <f t="shared" ref="J71:J134" si="65">IF($I71&lt;=$F$10,$F$11*$F$13+J70,)</f>
        <v>0</v>
      </c>
      <c r="K71" s="31">
        <f t="shared" ref="K71:K134" si="66">IF(J71=0,0,EXP(-1.0587+0.8836*LN(J71)+0.284))</f>
        <v>0</v>
      </c>
      <c r="L71" s="31">
        <f t="shared" ref="L71:L134" si="67">IF(I71&lt;=$F$10,$F$5+($F$8-$F$5)*(1-EXP(-0.0175*I71)),)</f>
        <v>0</v>
      </c>
      <c r="M71" s="31">
        <f t="shared" ref="M71:M134" si="68">IF(I71&lt;=$F$10,IF(I71&lt;=30,I71*($F$9-$F$6)/30,$F$9-$F$6),)</f>
        <v>0</v>
      </c>
      <c r="N71" s="31">
        <f t="shared" si="54"/>
        <v>0</v>
      </c>
      <c r="O71" s="32">
        <f t="shared" si="55"/>
        <v>0</v>
      </c>
      <c r="P71" s="53">
        <v>66</v>
      </c>
      <c r="Q71" s="31">
        <f t="shared" si="63"/>
        <v>0</v>
      </c>
      <c r="R71" s="31">
        <f t="shared" ref="R71:R134" si="69">IF(P71&lt;=$F$18,Q71+R70,)</f>
        <v>0</v>
      </c>
      <c r="S71" s="31">
        <f t="shared" ref="S71:S134" si="70">$F$19*R71</f>
        <v>0</v>
      </c>
      <c r="T71" s="31">
        <f t="shared" si="56"/>
        <v>0</v>
      </c>
      <c r="U71" s="31">
        <f t="shared" si="64"/>
        <v>0</v>
      </c>
      <c r="V71" s="31">
        <f t="shared" si="57"/>
        <v>0</v>
      </c>
      <c r="W71" s="31">
        <v>0</v>
      </c>
      <c r="X71" s="31">
        <f t="shared" si="58"/>
        <v>0</v>
      </c>
      <c r="Y71" s="36">
        <f t="shared" si="59"/>
        <v>0</v>
      </c>
      <c r="AA71" s="69">
        <v>66</v>
      </c>
      <c r="AB71" s="31">
        <f t="shared" si="60"/>
        <v>0</v>
      </c>
      <c r="AC71" s="203">
        <f t="shared" si="43"/>
        <v>0</v>
      </c>
      <c r="AD71" s="99">
        <f t="shared" si="61"/>
        <v>0</v>
      </c>
      <c r="AE71" s="99">
        <f t="shared" si="62"/>
        <v>0</v>
      </c>
      <c r="AF71" s="188">
        <f t="shared" si="38"/>
        <v>0</v>
      </c>
      <c r="AG71" s="188">
        <f t="shared" si="39"/>
        <v>0</v>
      </c>
      <c r="AH71" s="188">
        <f t="shared" si="40"/>
        <v>0</v>
      </c>
      <c r="AI71" s="193">
        <f t="shared" si="41"/>
        <v>0</v>
      </c>
      <c r="AK71" s="69">
        <v>66</v>
      </c>
      <c r="AL71" s="31">
        <f t="shared" si="44"/>
        <v>0</v>
      </c>
      <c r="AM71" s="31">
        <f t="shared" si="45"/>
        <v>0</v>
      </c>
      <c r="AN71" s="31">
        <f t="shared" si="46"/>
        <v>0</v>
      </c>
      <c r="AO71" s="31">
        <f t="shared" si="47"/>
        <v>0</v>
      </c>
      <c r="AP71" s="31">
        <f t="shared" si="48"/>
        <v>0</v>
      </c>
      <c r="AQ71" s="188">
        <f t="shared" si="49"/>
        <v>0</v>
      </c>
      <c r="AR71" s="188">
        <f t="shared" si="50"/>
        <v>0</v>
      </c>
      <c r="AS71" s="188">
        <f t="shared" si="51"/>
        <v>0</v>
      </c>
      <c r="AT71" s="188">
        <f t="shared" si="52"/>
        <v>0</v>
      </c>
      <c r="AU71" s="31"/>
      <c r="AV71" s="31"/>
      <c r="AW71" s="31"/>
      <c r="AX71" s="31"/>
      <c r="AY71" s="74"/>
    </row>
    <row r="72" spans="2:51" x14ac:dyDescent="0.3">
      <c r="B72" s="38"/>
      <c r="C72" s="155"/>
      <c r="D72" s="136"/>
      <c r="E72" s="141"/>
      <c r="F72" s="40"/>
      <c r="G72" s="49"/>
      <c r="I72" s="53">
        <v>67</v>
      </c>
      <c r="J72" s="31">
        <f t="shared" si="65"/>
        <v>0</v>
      </c>
      <c r="K72" s="31">
        <f t="shared" si="66"/>
        <v>0</v>
      </c>
      <c r="L72" s="31">
        <f t="shared" si="67"/>
        <v>0</v>
      </c>
      <c r="M72" s="31">
        <f t="shared" si="68"/>
        <v>0</v>
      </c>
      <c r="N72" s="31">
        <f t="shared" si="54"/>
        <v>0</v>
      </c>
      <c r="O72" s="32">
        <f t="shared" si="55"/>
        <v>0</v>
      </c>
      <c r="P72" s="53">
        <v>67</v>
      </c>
      <c r="Q72" s="31">
        <f t="shared" si="63"/>
        <v>0</v>
      </c>
      <c r="R72" s="31">
        <f t="shared" si="69"/>
        <v>0</v>
      </c>
      <c r="S72" s="31">
        <f t="shared" si="70"/>
        <v>0</v>
      </c>
      <c r="T72" s="31">
        <f t="shared" si="56"/>
        <v>0</v>
      </c>
      <c r="U72" s="31">
        <f t="shared" si="64"/>
        <v>0</v>
      </c>
      <c r="V72" s="31">
        <f t="shared" si="57"/>
        <v>0</v>
      </c>
      <c r="W72" s="31">
        <v>0</v>
      </c>
      <c r="X72" s="31">
        <f t="shared" si="58"/>
        <v>0</v>
      </c>
      <c r="Y72" s="36">
        <f t="shared" si="59"/>
        <v>0</v>
      </c>
      <c r="AA72" s="69">
        <v>67</v>
      </c>
      <c r="AB72" s="31">
        <f t="shared" si="60"/>
        <v>0</v>
      </c>
      <c r="AC72" s="203">
        <f t="shared" si="43"/>
        <v>0</v>
      </c>
      <c r="AD72" s="99">
        <f t="shared" si="61"/>
        <v>0</v>
      </c>
      <c r="AE72" s="99">
        <f t="shared" si="62"/>
        <v>0</v>
      </c>
      <c r="AF72" s="188">
        <f t="shared" si="38"/>
        <v>0</v>
      </c>
      <c r="AG72" s="188">
        <f t="shared" si="39"/>
        <v>0</v>
      </c>
      <c r="AH72" s="188">
        <f t="shared" si="40"/>
        <v>0</v>
      </c>
      <c r="AI72" s="193">
        <f t="shared" si="41"/>
        <v>0</v>
      </c>
      <c r="AK72" s="69">
        <v>67</v>
      </c>
      <c r="AL72" s="31">
        <f t="shared" si="44"/>
        <v>0</v>
      </c>
      <c r="AM72" s="31">
        <f t="shared" si="45"/>
        <v>0</v>
      </c>
      <c r="AN72" s="31">
        <f t="shared" si="46"/>
        <v>0</v>
      </c>
      <c r="AO72" s="31">
        <f t="shared" si="47"/>
        <v>0</v>
      </c>
      <c r="AP72" s="31">
        <f t="shared" si="48"/>
        <v>0</v>
      </c>
      <c r="AQ72" s="188">
        <f t="shared" si="49"/>
        <v>0</v>
      </c>
      <c r="AR72" s="188">
        <f t="shared" si="50"/>
        <v>0</v>
      </c>
      <c r="AS72" s="188">
        <f t="shared" si="51"/>
        <v>0</v>
      </c>
      <c r="AT72" s="188">
        <f t="shared" si="52"/>
        <v>0</v>
      </c>
      <c r="AU72" s="31"/>
      <c r="AV72" s="31"/>
      <c r="AW72" s="31"/>
      <c r="AX72" s="31"/>
      <c r="AY72" s="74"/>
    </row>
    <row r="73" spans="2:51" x14ac:dyDescent="0.3">
      <c r="B73" s="38"/>
      <c r="C73" s="155"/>
      <c r="D73" s="136"/>
      <c r="E73" s="141"/>
      <c r="F73" s="40"/>
      <c r="G73" s="49"/>
      <c r="I73" s="53">
        <v>68</v>
      </c>
      <c r="J73" s="31">
        <f t="shared" si="65"/>
        <v>0</v>
      </c>
      <c r="K73" s="31">
        <f t="shared" si="66"/>
        <v>0</v>
      </c>
      <c r="L73" s="31">
        <f t="shared" si="67"/>
        <v>0</v>
      </c>
      <c r="M73" s="31">
        <f t="shared" si="68"/>
        <v>0</v>
      </c>
      <c r="N73" s="31">
        <f t="shared" si="54"/>
        <v>0</v>
      </c>
      <c r="O73" s="32">
        <f t="shared" si="55"/>
        <v>0</v>
      </c>
      <c r="P73" s="53">
        <v>68</v>
      </c>
      <c r="Q73" s="31">
        <f t="shared" si="63"/>
        <v>0</v>
      </c>
      <c r="R73" s="31">
        <f t="shared" si="69"/>
        <v>0</v>
      </c>
      <c r="S73" s="31">
        <f t="shared" si="70"/>
        <v>0</v>
      </c>
      <c r="T73" s="31">
        <f t="shared" si="56"/>
        <v>0</v>
      </c>
      <c r="U73" s="31">
        <f t="shared" si="64"/>
        <v>0</v>
      </c>
      <c r="V73" s="31">
        <f t="shared" si="57"/>
        <v>0</v>
      </c>
      <c r="W73" s="31">
        <v>0</v>
      </c>
      <c r="X73" s="31">
        <f t="shared" si="58"/>
        <v>0</v>
      </c>
      <c r="Y73" s="36">
        <f t="shared" si="59"/>
        <v>0</v>
      </c>
      <c r="AA73" s="69">
        <v>68</v>
      </c>
      <c r="AB73" s="31">
        <f t="shared" si="60"/>
        <v>0</v>
      </c>
      <c r="AC73" s="203">
        <f t="shared" si="43"/>
        <v>0</v>
      </c>
      <c r="AD73" s="99">
        <f t="shared" si="61"/>
        <v>0</v>
      </c>
      <c r="AE73" s="99">
        <f t="shared" si="62"/>
        <v>0</v>
      </c>
      <c r="AF73" s="188">
        <f t="shared" si="38"/>
        <v>0</v>
      </c>
      <c r="AG73" s="188">
        <f t="shared" si="39"/>
        <v>0</v>
      </c>
      <c r="AH73" s="188">
        <f t="shared" si="40"/>
        <v>0</v>
      </c>
      <c r="AI73" s="193">
        <f t="shared" si="41"/>
        <v>0</v>
      </c>
      <c r="AK73" s="69">
        <v>68</v>
      </c>
      <c r="AL73" s="31">
        <f t="shared" si="44"/>
        <v>0</v>
      </c>
      <c r="AM73" s="31">
        <f t="shared" si="45"/>
        <v>0</v>
      </c>
      <c r="AN73" s="31">
        <f t="shared" si="46"/>
        <v>0</v>
      </c>
      <c r="AO73" s="31">
        <f t="shared" si="47"/>
        <v>0</v>
      </c>
      <c r="AP73" s="31">
        <f t="shared" si="48"/>
        <v>0</v>
      </c>
      <c r="AQ73" s="188">
        <f t="shared" si="49"/>
        <v>0</v>
      </c>
      <c r="AR73" s="188">
        <f t="shared" si="50"/>
        <v>0</v>
      </c>
      <c r="AS73" s="188">
        <f t="shared" si="51"/>
        <v>0</v>
      </c>
      <c r="AT73" s="188">
        <f t="shared" si="52"/>
        <v>0</v>
      </c>
      <c r="AU73" s="31"/>
      <c r="AV73" s="31"/>
      <c r="AW73" s="31"/>
      <c r="AX73" s="31"/>
      <c r="AY73" s="74"/>
    </row>
    <row r="74" spans="2:51" x14ac:dyDescent="0.3">
      <c r="B74" s="38"/>
      <c r="C74" s="155"/>
      <c r="D74" s="136"/>
      <c r="E74" s="141"/>
      <c r="F74" s="40"/>
      <c r="G74" s="49"/>
      <c r="I74" s="53">
        <v>69</v>
      </c>
      <c r="J74" s="31">
        <f t="shared" si="65"/>
        <v>0</v>
      </c>
      <c r="K74" s="31">
        <f t="shared" si="66"/>
        <v>0</v>
      </c>
      <c r="L74" s="31">
        <f t="shared" si="67"/>
        <v>0</v>
      </c>
      <c r="M74" s="31">
        <f t="shared" si="68"/>
        <v>0</v>
      </c>
      <c r="N74" s="31">
        <f t="shared" si="54"/>
        <v>0</v>
      </c>
      <c r="O74" s="32">
        <f t="shared" si="55"/>
        <v>0</v>
      </c>
      <c r="P74" s="53">
        <v>69</v>
      </c>
      <c r="Q74" s="31">
        <f t="shared" si="63"/>
        <v>0</v>
      </c>
      <c r="R74" s="31">
        <f t="shared" si="69"/>
        <v>0</v>
      </c>
      <c r="S74" s="31">
        <f t="shared" si="70"/>
        <v>0</v>
      </c>
      <c r="T74" s="31">
        <f t="shared" si="56"/>
        <v>0</v>
      </c>
      <c r="U74" s="31">
        <f t="shared" si="64"/>
        <v>0</v>
      </c>
      <c r="V74" s="31">
        <f t="shared" si="57"/>
        <v>0</v>
      </c>
      <c r="W74" s="31">
        <v>0</v>
      </c>
      <c r="X74" s="31">
        <f t="shared" si="58"/>
        <v>0</v>
      </c>
      <c r="Y74" s="36">
        <f t="shared" si="59"/>
        <v>0</v>
      </c>
      <c r="AA74" s="69">
        <v>69</v>
      </c>
      <c r="AB74" s="31">
        <f t="shared" si="60"/>
        <v>0</v>
      </c>
      <c r="AC74" s="203">
        <f t="shared" si="43"/>
        <v>0</v>
      </c>
      <c r="AD74" s="99">
        <f t="shared" si="61"/>
        <v>0</v>
      </c>
      <c r="AE74" s="99">
        <f t="shared" si="62"/>
        <v>0</v>
      </c>
      <c r="AF74" s="188">
        <f t="shared" si="38"/>
        <v>0</v>
      </c>
      <c r="AG74" s="188">
        <f t="shared" si="39"/>
        <v>0</v>
      </c>
      <c r="AH74" s="188">
        <f t="shared" si="40"/>
        <v>0</v>
      </c>
      <c r="AI74" s="193">
        <f t="shared" si="41"/>
        <v>0</v>
      </c>
      <c r="AK74" s="69">
        <v>69</v>
      </c>
      <c r="AL74" s="31">
        <f t="shared" si="44"/>
        <v>0</v>
      </c>
      <c r="AM74" s="31">
        <f t="shared" si="45"/>
        <v>0</v>
      </c>
      <c r="AN74" s="31">
        <f t="shared" si="46"/>
        <v>0</v>
      </c>
      <c r="AO74" s="31">
        <f t="shared" si="47"/>
        <v>0</v>
      </c>
      <c r="AP74" s="31">
        <f t="shared" si="48"/>
        <v>0</v>
      </c>
      <c r="AQ74" s="188">
        <f t="shared" si="49"/>
        <v>0</v>
      </c>
      <c r="AR74" s="188">
        <f t="shared" si="50"/>
        <v>0</v>
      </c>
      <c r="AS74" s="188">
        <f t="shared" si="51"/>
        <v>0</v>
      </c>
      <c r="AT74" s="188">
        <f t="shared" si="52"/>
        <v>0</v>
      </c>
      <c r="AU74" s="31"/>
      <c r="AV74" s="31"/>
      <c r="AW74" s="31"/>
      <c r="AX74" s="31"/>
      <c r="AY74" s="74"/>
    </row>
    <row r="75" spans="2:51" x14ac:dyDescent="0.3">
      <c r="B75" s="38"/>
      <c r="C75" s="155"/>
      <c r="D75" s="136"/>
      <c r="E75" s="141"/>
      <c r="F75" s="40"/>
      <c r="G75" s="49"/>
      <c r="I75" s="53">
        <v>70</v>
      </c>
      <c r="J75" s="31">
        <f t="shared" si="65"/>
        <v>0</v>
      </c>
      <c r="K75" s="31">
        <f t="shared" si="66"/>
        <v>0</v>
      </c>
      <c r="L75" s="31">
        <f t="shared" si="67"/>
        <v>0</v>
      </c>
      <c r="M75" s="31">
        <f t="shared" si="68"/>
        <v>0</v>
      </c>
      <c r="N75" s="31">
        <f t="shared" si="54"/>
        <v>0</v>
      </c>
      <c r="O75" s="32">
        <f t="shared" si="55"/>
        <v>0</v>
      </c>
      <c r="P75" s="53">
        <v>70</v>
      </c>
      <c r="Q75" s="31">
        <f t="shared" si="63"/>
        <v>0</v>
      </c>
      <c r="R75" s="31">
        <f t="shared" si="69"/>
        <v>0</v>
      </c>
      <c r="S75" s="31">
        <f t="shared" si="70"/>
        <v>0</v>
      </c>
      <c r="T75" s="31">
        <f t="shared" si="56"/>
        <v>0</v>
      </c>
      <c r="U75" s="31">
        <f t="shared" si="64"/>
        <v>0</v>
      </c>
      <c r="V75" s="31">
        <f t="shared" si="57"/>
        <v>0</v>
      </c>
      <c r="W75" s="31">
        <v>0</v>
      </c>
      <c r="X75" s="31">
        <f t="shared" si="58"/>
        <v>0</v>
      </c>
      <c r="Y75" s="36">
        <f t="shared" si="59"/>
        <v>0</v>
      </c>
      <c r="AA75" s="69">
        <v>70</v>
      </c>
      <c r="AB75" s="31">
        <f t="shared" si="60"/>
        <v>0</v>
      </c>
      <c r="AC75" s="203">
        <f t="shared" si="43"/>
        <v>0</v>
      </c>
      <c r="AD75" s="99">
        <f t="shared" si="61"/>
        <v>0</v>
      </c>
      <c r="AE75" s="99">
        <f t="shared" si="62"/>
        <v>0</v>
      </c>
      <c r="AF75" s="188">
        <f t="shared" si="38"/>
        <v>0</v>
      </c>
      <c r="AG75" s="188">
        <f t="shared" si="39"/>
        <v>0</v>
      </c>
      <c r="AH75" s="188">
        <f t="shared" si="40"/>
        <v>0</v>
      </c>
      <c r="AI75" s="193">
        <f t="shared" si="41"/>
        <v>0</v>
      </c>
      <c r="AK75" s="69">
        <v>70</v>
      </c>
      <c r="AL75" s="31">
        <f t="shared" si="44"/>
        <v>0</v>
      </c>
      <c r="AM75" s="31">
        <f t="shared" si="45"/>
        <v>0</v>
      </c>
      <c r="AN75" s="31">
        <f t="shared" si="46"/>
        <v>0</v>
      </c>
      <c r="AO75" s="31">
        <f t="shared" si="47"/>
        <v>0</v>
      </c>
      <c r="AP75" s="31">
        <f t="shared" si="48"/>
        <v>0</v>
      </c>
      <c r="AQ75" s="188">
        <f t="shared" si="49"/>
        <v>0</v>
      </c>
      <c r="AR75" s="188">
        <f t="shared" si="50"/>
        <v>0</v>
      </c>
      <c r="AS75" s="188">
        <f t="shared" si="51"/>
        <v>0</v>
      </c>
      <c r="AT75" s="188">
        <f t="shared" si="52"/>
        <v>0</v>
      </c>
      <c r="AU75" s="31"/>
      <c r="AV75" s="31"/>
      <c r="AW75" s="31"/>
      <c r="AX75" s="31"/>
      <c r="AY75" s="74"/>
    </row>
    <row r="76" spans="2:51" x14ac:dyDescent="0.3">
      <c r="B76" s="38"/>
      <c r="C76" s="155"/>
      <c r="D76" s="136"/>
      <c r="E76" s="141"/>
      <c r="F76" s="40"/>
      <c r="G76" s="49"/>
      <c r="I76" s="53">
        <v>71</v>
      </c>
      <c r="J76" s="31">
        <f t="shared" si="65"/>
        <v>0</v>
      </c>
      <c r="K76" s="31">
        <f t="shared" si="66"/>
        <v>0</v>
      </c>
      <c r="L76" s="31">
        <f t="shared" si="67"/>
        <v>0</v>
      </c>
      <c r="M76" s="31">
        <f t="shared" si="68"/>
        <v>0</v>
      </c>
      <c r="N76" s="31">
        <f t="shared" si="54"/>
        <v>0</v>
      </c>
      <c r="O76" s="32">
        <f t="shared" si="55"/>
        <v>0</v>
      </c>
      <c r="P76" s="53">
        <v>71</v>
      </c>
      <c r="Q76" s="31">
        <f t="shared" si="63"/>
        <v>0</v>
      </c>
      <c r="R76" s="31">
        <f t="shared" si="69"/>
        <v>0</v>
      </c>
      <c r="S76" s="31">
        <f t="shared" si="70"/>
        <v>0</v>
      </c>
      <c r="T76" s="31">
        <f t="shared" si="56"/>
        <v>0</v>
      </c>
      <c r="U76" s="31">
        <f t="shared" si="64"/>
        <v>0</v>
      </c>
      <c r="V76" s="31">
        <f t="shared" si="57"/>
        <v>0</v>
      </c>
      <c r="W76" s="31">
        <v>0</v>
      </c>
      <c r="X76" s="31">
        <f t="shared" si="58"/>
        <v>0</v>
      </c>
      <c r="Y76" s="36">
        <f t="shared" si="59"/>
        <v>0</v>
      </c>
      <c r="AA76" s="69">
        <v>71</v>
      </c>
      <c r="AB76" s="31">
        <f t="shared" si="60"/>
        <v>0</v>
      </c>
      <c r="AC76" s="203">
        <f t="shared" si="43"/>
        <v>0</v>
      </c>
      <c r="AD76" s="99">
        <f t="shared" si="61"/>
        <v>0</v>
      </c>
      <c r="AE76" s="99">
        <f t="shared" si="62"/>
        <v>0</v>
      </c>
      <c r="AF76" s="188">
        <f t="shared" si="38"/>
        <v>0</v>
      </c>
      <c r="AG76" s="188">
        <f t="shared" si="39"/>
        <v>0</v>
      </c>
      <c r="AH76" s="188">
        <f t="shared" si="40"/>
        <v>0</v>
      </c>
      <c r="AI76" s="193">
        <f t="shared" si="41"/>
        <v>0</v>
      </c>
      <c r="AK76" s="69">
        <v>71</v>
      </c>
      <c r="AL76" s="31">
        <f t="shared" si="44"/>
        <v>0</v>
      </c>
      <c r="AM76" s="31">
        <f t="shared" si="45"/>
        <v>0</v>
      </c>
      <c r="AN76" s="31">
        <f t="shared" si="46"/>
        <v>0</v>
      </c>
      <c r="AO76" s="31">
        <f t="shared" si="47"/>
        <v>0</v>
      </c>
      <c r="AP76" s="31">
        <f t="shared" si="48"/>
        <v>0</v>
      </c>
      <c r="AQ76" s="188">
        <f t="shared" si="49"/>
        <v>0</v>
      </c>
      <c r="AR76" s="188">
        <f t="shared" si="50"/>
        <v>0</v>
      </c>
      <c r="AS76" s="188">
        <f t="shared" si="51"/>
        <v>0</v>
      </c>
      <c r="AT76" s="188">
        <f t="shared" si="52"/>
        <v>0</v>
      </c>
      <c r="AU76" s="31"/>
      <c r="AV76" s="31"/>
      <c r="AW76" s="31"/>
      <c r="AX76" s="31"/>
      <c r="AY76" s="74"/>
    </row>
    <row r="77" spans="2:51" x14ac:dyDescent="0.3">
      <c r="B77" s="38"/>
      <c r="C77" s="155"/>
      <c r="D77" s="136"/>
      <c r="E77" s="141"/>
      <c r="F77" s="40"/>
      <c r="G77" s="49"/>
      <c r="I77" s="53">
        <v>72</v>
      </c>
      <c r="J77" s="31">
        <f t="shared" si="65"/>
        <v>0</v>
      </c>
      <c r="K77" s="31">
        <f t="shared" si="66"/>
        <v>0</v>
      </c>
      <c r="L77" s="31">
        <f t="shared" si="67"/>
        <v>0</v>
      </c>
      <c r="M77" s="31">
        <f t="shared" si="68"/>
        <v>0</v>
      </c>
      <c r="N77" s="31">
        <f t="shared" si="54"/>
        <v>0</v>
      </c>
      <c r="O77" s="32">
        <f t="shared" si="55"/>
        <v>0</v>
      </c>
      <c r="P77" s="53">
        <v>72</v>
      </c>
      <c r="Q77" s="31">
        <f t="shared" si="63"/>
        <v>0</v>
      </c>
      <c r="R77" s="31">
        <f t="shared" si="69"/>
        <v>0</v>
      </c>
      <c r="S77" s="31">
        <f t="shared" si="70"/>
        <v>0</v>
      </c>
      <c r="T77" s="31">
        <f t="shared" si="56"/>
        <v>0</v>
      </c>
      <c r="U77" s="31">
        <f t="shared" si="64"/>
        <v>0</v>
      </c>
      <c r="V77" s="31">
        <f t="shared" si="57"/>
        <v>0</v>
      </c>
      <c r="W77" s="31">
        <v>0</v>
      </c>
      <c r="X77" s="31">
        <f t="shared" si="58"/>
        <v>0</v>
      </c>
      <c r="Y77" s="36">
        <f t="shared" si="59"/>
        <v>0</v>
      </c>
      <c r="AA77" s="69">
        <v>72</v>
      </c>
      <c r="AB77" s="31">
        <f t="shared" si="60"/>
        <v>0</v>
      </c>
      <c r="AC77" s="203">
        <f t="shared" si="43"/>
        <v>0</v>
      </c>
      <c r="AD77" s="99">
        <f t="shared" si="61"/>
        <v>0</v>
      </c>
      <c r="AE77" s="99">
        <f t="shared" si="62"/>
        <v>0</v>
      </c>
      <c r="AF77" s="188">
        <f t="shared" si="38"/>
        <v>0</v>
      </c>
      <c r="AG77" s="188">
        <f t="shared" si="39"/>
        <v>0</v>
      </c>
      <c r="AH77" s="188">
        <f t="shared" si="40"/>
        <v>0</v>
      </c>
      <c r="AI77" s="193">
        <f t="shared" si="41"/>
        <v>0</v>
      </c>
      <c r="AK77" s="69">
        <v>72</v>
      </c>
      <c r="AL77" s="31">
        <f t="shared" si="44"/>
        <v>0</v>
      </c>
      <c r="AM77" s="31">
        <f t="shared" si="45"/>
        <v>0</v>
      </c>
      <c r="AN77" s="31">
        <f t="shared" si="46"/>
        <v>0</v>
      </c>
      <c r="AO77" s="31">
        <f t="shared" si="47"/>
        <v>0</v>
      </c>
      <c r="AP77" s="31">
        <f t="shared" si="48"/>
        <v>0</v>
      </c>
      <c r="AQ77" s="188">
        <f t="shared" si="49"/>
        <v>0</v>
      </c>
      <c r="AR77" s="188">
        <f t="shared" si="50"/>
        <v>0</v>
      </c>
      <c r="AS77" s="188">
        <f t="shared" si="51"/>
        <v>0</v>
      </c>
      <c r="AT77" s="188">
        <f t="shared" si="52"/>
        <v>0</v>
      </c>
      <c r="AU77" s="31"/>
      <c r="AV77" s="31"/>
      <c r="AW77" s="31"/>
      <c r="AX77" s="31"/>
      <c r="AY77" s="74"/>
    </row>
    <row r="78" spans="2:51" x14ac:dyDescent="0.3">
      <c r="B78" s="41"/>
      <c r="C78" s="156"/>
      <c r="D78" s="157"/>
      <c r="E78" s="144"/>
      <c r="F78" s="42"/>
      <c r="G78" s="50"/>
      <c r="I78" s="53">
        <v>73</v>
      </c>
      <c r="J78" s="31">
        <f t="shared" si="65"/>
        <v>0</v>
      </c>
      <c r="K78" s="31">
        <f t="shared" si="66"/>
        <v>0</v>
      </c>
      <c r="L78" s="31">
        <f t="shared" si="67"/>
        <v>0</v>
      </c>
      <c r="M78" s="31">
        <f t="shared" si="68"/>
        <v>0</v>
      </c>
      <c r="N78" s="31">
        <f t="shared" si="54"/>
        <v>0</v>
      </c>
      <c r="O78" s="32">
        <f t="shared" si="55"/>
        <v>0</v>
      </c>
      <c r="P78" s="53">
        <v>73</v>
      </c>
      <c r="Q78" s="31">
        <f t="shared" si="63"/>
        <v>0</v>
      </c>
      <c r="R78" s="31">
        <f t="shared" si="69"/>
        <v>0</v>
      </c>
      <c r="S78" s="31">
        <f t="shared" si="70"/>
        <v>0</v>
      </c>
      <c r="T78" s="31">
        <f t="shared" si="56"/>
        <v>0</v>
      </c>
      <c r="U78" s="31">
        <f t="shared" si="64"/>
        <v>0</v>
      </c>
      <c r="V78" s="31">
        <f t="shared" si="57"/>
        <v>0</v>
      </c>
      <c r="W78" s="31">
        <v>0</v>
      </c>
      <c r="X78" s="31">
        <f t="shared" si="58"/>
        <v>0</v>
      </c>
      <c r="Y78" s="36">
        <f t="shared" si="59"/>
        <v>0</v>
      </c>
      <c r="AA78" s="69">
        <v>73</v>
      </c>
      <c r="AB78" s="31">
        <f t="shared" si="60"/>
        <v>0</v>
      </c>
      <c r="AC78" s="203">
        <f t="shared" si="43"/>
        <v>0</v>
      </c>
      <c r="AD78" s="99">
        <f t="shared" si="61"/>
        <v>0</v>
      </c>
      <c r="AE78" s="99">
        <f t="shared" si="62"/>
        <v>0</v>
      </c>
      <c r="AF78" s="188">
        <f t="shared" si="38"/>
        <v>0</v>
      </c>
      <c r="AG78" s="188">
        <f t="shared" si="39"/>
        <v>0</v>
      </c>
      <c r="AH78" s="188">
        <f t="shared" si="40"/>
        <v>0</v>
      </c>
      <c r="AI78" s="193">
        <f t="shared" si="41"/>
        <v>0</v>
      </c>
      <c r="AK78" s="69">
        <v>73</v>
      </c>
      <c r="AL78" s="31">
        <f t="shared" si="44"/>
        <v>0</v>
      </c>
      <c r="AM78" s="31">
        <f t="shared" si="45"/>
        <v>0</v>
      </c>
      <c r="AN78" s="31">
        <f t="shared" si="46"/>
        <v>0</v>
      </c>
      <c r="AO78" s="31">
        <f t="shared" si="47"/>
        <v>0</v>
      </c>
      <c r="AP78" s="31">
        <f t="shared" si="48"/>
        <v>0</v>
      </c>
      <c r="AQ78" s="188">
        <f t="shared" si="49"/>
        <v>0</v>
      </c>
      <c r="AR78" s="188">
        <f t="shared" si="50"/>
        <v>0</v>
      </c>
      <c r="AS78" s="188">
        <f t="shared" si="51"/>
        <v>0</v>
      </c>
      <c r="AT78" s="188">
        <f t="shared" si="52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5"/>
        <v>0</v>
      </c>
      <c r="K79" s="31">
        <f t="shared" si="66"/>
        <v>0</v>
      </c>
      <c r="L79" s="31">
        <f t="shared" si="67"/>
        <v>0</v>
      </c>
      <c r="M79" s="31">
        <f t="shared" si="68"/>
        <v>0</v>
      </c>
      <c r="N79" s="31">
        <f t="shared" si="54"/>
        <v>0</v>
      </c>
      <c r="O79" s="32">
        <f t="shared" si="55"/>
        <v>0</v>
      </c>
      <c r="P79" s="53">
        <v>74</v>
      </c>
      <c r="Q79" s="31">
        <f t="shared" si="63"/>
        <v>0</v>
      </c>
      <c r="R79" s="31">
        <f t="shared" si="69"/>
        <v>0</v>
      </c>
      <c r="S79" s="31">
        <f t="shared" si="70"/>
        <v>0</v>
      </c>
      <c r="T79" s="31">
        <f t="shared" si="56"/>
        <v>0</v>
      </c>
      <c r="U79" s="31">
        <f t="shared" si="64"/>
        <v>0</v>
      </c>
      <c r="V79" s="31">
        <f t="shared" si="57"/>
        <v>0</v>
      </c>
      <c r="W79" s="31">
        <v>0</v>
      </c>
      <c r="X79" s="31">
        <f t="shared" si="58"/>
        <v>0</v>
      </c>
      <c r="Y79" s="36">
        <f t="shared" si="59"/>
        <v>0</v>
      </c>
      <c r="AA79" s="69">
        <v>74</v>
      </c>
      <c r="AB79" s="31">
        <f t="shared" si="60"/>
        <v>0</v>
      </c>
      <c r="AC79" s="203">
        <f t="shared" si="43"/>
        <v>0</v>
      </c>
      <c r="AD79" s="99">
        <f t="shared" si="61"/>
        <v>0</v>
      </c>
      <c r="AE79" s="99">
        <f t="shared" si="62"/>
        <v>0</v>
      </c>
      <c r="AF79" s="188">
        <f t="shared" si="38"/>
        <v>0</v>
      </c>
      <c r="AG79" s="188">
        <f t="shared" si="39"/>
        <v>0</v>
      </c>
      <c r="AH79" s="188">
        <f t="shared" si="40"/>
        <v>0</v>
      </c>
      <c r="AI79" s="193">
        <f t="shared" si="41"/>
        <v>0</v>
      </c>
      <c r="AK79" s="69">
        <v>74</v>
      </c>
      <c r="AL79" s="31">
        <f t="shared" si="44"/>
        <v>0</v>
      </c>
      <c r="AM79" s="31">
        <f t="shared" si="45"/>
        <v>0</v>
      </c>
      <c r="AN79" s="31">
        <f t="shared" si="46"/>
        <v>0</v>
      </c>
      <c r="AO79" s="31">
        <f t="shared" si="47"/>
        <v>0</v>
      </c>
      <c r="AP79" s="31">
        <f t="shared" si="48"/>
        <v>0</v>
      </c>
      <c r="AQ79" s="188">
        <f t="shared" si="49"/>
        <v>0</v>
      </c>
      <c r="AR79" s="188">
        <f t="shared" si="50"/>
        <v>0</v>
      </c>
      <c r="AS79" s="188">
        <f t="shared" si="51"/>
        <v>0</v>
      </c>
      <c r="AT79" s="188">
        <f t="shared" si="52"/>
        <v>0</v>
      </c>
      <c r="AU79" s="31"/>
      <c r="AV79" s="31"/>
      <c r="AW79" s="31"/>
      <c r="AX79" s="31"/>
      <c r="AY79" s="74"/>
    </row>
    <row r="80" spans="2:51" x14ac:dyDescent="0.3">
      <c r="B80" s="234" t="s">
        <v>203</v>
      </c>
      <c r="C80" s="235"/>
      <c r="D80" s="235"/>
      <c r="E80" s="235"/>
      <c r="F80" s="235"/>
      <c r="G80" s="236"/>
      <c r="H80" s="21"/>
      <c r="I80" s="53">
        <v>75</v>
      </c>
      <c r="J80" s="31">
        <f t="shared" si="65"/>
        <v>0</v>
      </c>
      <c r="K80" s="31">
        <f t="shared" si="66"/>
        <v>0</v>
      </c>
      <c r="L80" s="31">
        <f t="shared" si="67"/>
        <v>0</v>
      </c>
      <c r="M80" s="31">
        <f t="shared" si="68"/>
        <v>0</v>
      </c>
      <c r="N80" s="31">
        <f t="shared" si="54"/>
        <v>0</v>
      </c>
      <c r="O80" s="32">
        <f t="shared" si="55"/>
        <v>0</v>
      </c>
      <c r="P80" s="53">
        <v>75</v>
      </c>
      <c r="Q80" s="31">
        <f t="shared" si="63"/>
        <v>0</v>
      </c>
      <c r="R80" s="31">
        <f t="shared" si="69"/>
        <v>0</v>
      </c>
      <c r="S80" s="31">
        <f t="shared" si="70"/>
        <v>0</v>
      </c>
      <c r="T80" s="31">
        <f t="shared" si="56"/>
        <v>0</v>
      </c>
      <c r="U80" s="31">
        <f t="shared" si="64"/>
        <v>0</v>
      </c>
      <c r="V80" s="31">
        <f t="shared" si="57"/>
        <v>0</v>
      </c>
      <c r="W80" s="31">
        <v>0</v>
      </c>
      <c r="X80" s="31">
        <f t="shared" si="58"/>
        <v>0</v>
      </c>
      <c r="Y80" s="36">
        <f t="shared" si="59"/>
        <v>0</v>
      </c>
      <c r="AA80" s="69">
        <v>75</v>
      </c>
      <c r="AB80" s="31">
        <f t="shared" si="60"/>
        <v>0</v>
      </c>
      <c r="AC80" s="203">
        <f t="shared" si="43"/>
        <v>0</v>
      </c>
      <c r="AD80" s="99">
        <f t="shared" si="61"/>
        <v>0</v>
      </c>
      <c r="AE80" s="99">
        <f t="shared" si="62"/>
        <v>0</v>
      </c>
      <c r="AF80" s="188">
        <f t="shared" si="38"/>
        <v>0</v>
      </c>
      <c r="AG80" s="188">
        <f t="shared" si="39"/>
        <v>0</v>
      </c>
      <c r="AH80" s="188">
        <f t="shared" si="40"/>
        <v>0</v>
      </c>
      <c r="AI80" s="193">
        <f t="shared" si="41"/>
        <v>0</v>
      </c>
      <c r="AK80" s="69">
        <v>75</v>
      </c>
      <c r="AL80" s="31">
        <f t="shared" si="44"/>
        <v>0</v>
      </c>
      <c r="AM80" s="31">
        <f t="shared" si="45"/>
        <v>0</v>
      </c>
      <c r="AN80" s="31">
        <f t="shared" si="46"/>
        <v>0</v>
      </c>
      <c r="AO80" s="31">
        <f t="shared" si="47"/>
        <v>0</v>
      </c>
      <c r="AP80" s="31">
        <f t="shared" si="48"/>
        <v>0</v>
      </c>
      <c r="AQ80" s="188">
        <f t="shared" si="49"/>
        <v>0</v>
      </c>
      <c r="AR80" s="188">
        <f t="shared" si="50"/>
        <v>0</v>
      </c>
      <c r="AS80" s="188">
        <f t="shared" si="51"/>
        <v>0</v>
      </c>
      <c r="AT80" s="188">
        <f t="shared" si="52"/>
        <v>0</v>
      </c>
      <c r="AU80" s="31"/>
      <c r="AV80" s="31"/>
      <c r="AW80" s="31"/>
      <c r="AX80" s="31"/>
      <c r="AY80" s="74"/>
    </row>
    <row r="81" spans="1:51" x14ac:dyDescent="0.3">
      <c r="A81" t="s">
        <v>192</v>
      </c>
      <c r="B81" s="138" t="s">
        <v>76</v>
      </c>
      <c r="C81" s="127" t="s">
        <v>152</v>
      </c>
      <c r="D81" s="125" t="s">
        <v>78</v>
      </c>
      <c r="E81" s="125" t="s">
        <v>81</v>
      </c>
      <c r="F81" s="125" t="s">
        <v>80</v>
      </c>
      <c r="G81" s="126" t="s">
        <v>79</v>
      </c>
      <c r="H81" s="55"/>
      <c r="I81" s="53">
        <v>76</v>
      </c>
      <c r="J81" s="31">
        <f t="shared" si="65"/>
        <v>0</v>
      </c>
      <c r="K81" s="31">
        <f t="shared" si="66"/>
        <v>0</v>
      </c>
      <c r="L81" s="31">
        <f t="shared" si="67"/>
        <v>0</v>
      </c>
      <c r="M81" s="31">
        <f t="shared" si="68"/>
        <v>0</v>
      </c>
      <c r="N81" s="31">
        <f t="shared" si="54"/>
        <v>0</v>
      </c>
      <c r="O81" s="32">
        <f t="shared" si="55"/>
        <v>0</v>
      </c>
      <c r="P81" s="53">
        <v>76</v>
      </c>
      <c r="Q81" s="31">
        <f t="shared" si="63"/>
        <v>0</v>
      </c>
      <c r="R81" s="31">
        <f t="shared" si="69"/>
        <v>0</v>
      </c>
      <c r="S81" s="31">
        <f t="shared" si="70"/>
        <v>0</v>
      </c>
      <c r="T81" s="31">
        <f t="shared" si="56"/>
        <v>0</v>
      </c>
      <c r="U81" s="31">
        <f t="shared" si="64"/>
        <v>0</v>
      </c>
      <c r="V81" s="31">
        <f t="shared" si="57"/>
        <v>0</v>
      </c>
      <c r="W81" s="31">
        <v>0</v>
      </c>
      <c r="X81" s="31">
        <f t="shared" si="58"/>
        <v>0</v>
      </c>
      <c r="Y81" s="36">
        <f t="shared" si="59"/>
        <v>0</v>
      </c>
      <c r="AA81" s="69">
        <v>76</v>
      </c>
      <c r="AB81" s="31">
        <f t="shared" si="60"/>
        <v>0</v>
      </c>
      <c r="AC81" s="203">
        <f t="shared" si="43"/>
        <v>0</v>
      </c>
      <c r="AD81" s="99">
        <f t="shared" si="61"/>
        <v>0</v>
      </c>
      <c r="AE81" s="99">
        <f t="shared" si="62"/>
        <v>0</v>
      </c>
      <c r="AF81" s="188">
        <f t="shared" si="38"/>
        <v>0</v>
      </c>
      <c r="AG81" s="188">
        <f t="shared" si="39"/>
        <v>0</v>
      </c>
      <c r="AH81" s="188">
        <f t="shared" si="40"/>
        <v>0</v>
      </c>
      <c r="AI81" s="193">
        <f t="shared" si="41"/>
        <v>0</v>
      </c>
      <c r="AK81" s="69">
        <v>76</v>
      </c>
      <c r="AL81" s="31">
        <f t="shared" si="44"/>
        <v>0</v>
      </c>
      <c r="AM81" s="31">
        <f t="shared" si="45"/>
        <v>0</v>
      </c>
      <c r="AN81" s="31">
        <f t="shared" si="46"/>
        <v>0</v>
      </c>
      <c r="AO81" s="31">
        <f t="shared" si="47"/>
        <v>0</v>
      </c>
      <c r="AP81" s="31">
        <f t="shared" si="48"/>
        <v>0</v>
      </c>
      <c r="AQ81" s="188">
        <f t="shared" si="49"/>
        <v>0</v>
      </c>
      <c r="AR81" s="188">
        <f t="shared" si="50"/>
        <v>0</v>
      </c>
      <c r="AS81" s="188">
        <f t="shared" si="51"/>
        <v>0</v>
      </c>
      <c r="AT81" s="188">
        <f t="shared" si="52"/>
        <v>0</v>
      </c>
      <c r="AU81" s="31"/>
      <c r="AV81" s="31"/>
      <c r="AW81" s="31"/>
      <c r="AX81" s="31"/>
      <c r="AY81" s="74"/>
    </row>
    <row r="82" spans="1:51" x14ac:dyDescent="0.3">
      <c r="A82" t="s">
        <v>191</v>
      </c>
      <c r="B82" s="175" t="str">
        <f>IF(C25&lt;$F$18,C25,"-")</f>
        <v>-</v>
      </c>
      <c r="C82" s="146">
        <f>D25-D26</f>
        <v>16</v>
      </c>
      <c r="D82" s="147"/>
      <c r="E82" s="124">
        <f t="shared" ref="E82:E83" si="71">IF(G82+D82&lt;&gt;1,(1-(G82+D82))*56%,0)</f>
        <v>0.56000000000000005</v>
      </c>
      <c r="F82" s="124">
        <f t="shared" ref="F82:F83" si="72">IF(G82+D82&lt;&gt;1,(1-(G82+D82))*44%,0)</f>
        <v>0.44</v>
      </c>
      <c r="G82" s="148"/>
      <c r="H82" s="56">
        <f t="shared" ref="H82:H94" si="73">IF(C82=0,0,IF(SUM(D82:G82)&lt;&gt;1,"erreur",))</f>
        <v>0</v>
      </c>
      <c r="I82" s="53">
        <v>77</v>
      </c>
      <c r="J82" s="31">
        <f t="shared" si="65"/>
        <v>0</v>
      </c>
      <c r="K82" s="31">
        <f t="shared" si="66"/>
        <v>0</v>
      </c>
      <c r="L82" s="31">
        <f t="shared" si="67"/>
        <v>0</v>
      </c>
      <c r="M82" s="31">
        <f t="shared" si="68"/>
        <v>0</v>
      </c>
      <c r="N82" s="31">
        <f t="shared" si="54"/>
        <v>0</v>
      </c>
      <c r="O82" s="32">
        <f t="shared" si="55"/>
        <v>0</v>
      </c>
      <c r="P82" s="53">
        <v>77</v>
      </c>
      <c r="Q82" s="31">
        <f t="shared" si="63"/>
        <v>0</v>
      </c>
      <c r="R82" s="31">
        <f t="shared" si="69"/>
        <v>0</v>
      </c>
      <c r="S82" s="31">
        <f t="shared" si="70"/>
        <v>0</v>
      </c>
      <c r="T82" s="31">
        <f t="shared" si="56"/>
        <v>0</v>
      </c>
      <c r="U82" s="31">
        <f t="shared" si="64"/>
        <v>0</v>
      </c>
      <c r="V82" s="31">
        <f t="shared" si="57"/>
        <v>0</v>
      </c>
      <c r="W82" s="31">
        <v>0</v>
      </c>
      <c r="X82" s="31">
        <f t="shared" si="58"/>
        <v>0</v>
      </c>
      <c r="Y82" s="36">
        <f t="shared" si="59"/>
        <v>0</v>
      </c>
      <c r="AA82" s="69">
        <v>77</v>
      </c>
      <c r="AB82" s="31">
        <f t="shared" si="60"/>
        <v>0</v>
      </c>
      <c r="AC82" s="203">
        <f t="shared" si="43"/>
        <v>0</v>
      </c>
      <c r="AD82" s="99">
        <f t="shared" si="61"/>
        <v>0</v>
      </c>
      <c r="AE82" s="99">
        <f t="shared" si="62"/>
        <v>0</v>
      </c>
      <c r="AF82" s="188">
        <f t="shared" si="38"/>
        <v>0</v>
      </c>
      <c r="AG82" s="188">
        <f t="shared" si="39"/>
        <v>0</v>
      </c>
      <c r="AH82" s="188">
        <f t="shared" si="40"/>
        <v>0</v>
      </c>
      <c r="AI82" s="193">
        <f t="shared" si="41"/>
        <v>0</v>
      </c>
      <c r="AK82" s="69">
        <v>77</v>
      </c>
      <c r="AL82" s="31">
        <f t="shared" si="44"/>
        <v>0</v>
      </c>
      <c r="AM82" s="31">
        <f t="shared" si="45"/>
        <v>0</v>
      </c>
      <c r="AN82" s="31">
        <f t="shared" si="46"/>
        <v>0</v>
      </c>
      <c r="AO82" s="31">
        <f t="shared" si="47"/>
        <v>0</v>
      </c>
      <c r="AP82" s="31">
        <f t="shared" si="48"/>
        <v>0</v>
      </c>
      <c r="AQ82" s="188">
        <f t="shared" si="49"/>
        <v>0</v>
      </c>
      <c r="AR82" s="188">
        <f t="shared" si="50"/>
        <v>0</v>
      </c>
      <c r="AS82" s="188">
        <f t="shared" si="51"/>
        <v>0</v>
      </c>
      <c r="AT82" s="188">
        <f t="shared" si="52"/>
        <v>0</v>
      </c>
      <c r="AU82" s="31"/>
      <c r="AV82" s="31"/>
      <c r="AW82" s="31"/>
      <c r="AX82" s="31"/>
      <c r="AY82" s="74"/>
    </row>
    <row r="83" spans="1:51" x14ac:dyDescent="0.3">
      <c r="A83" t="s">
        <v>191</v>
      </c>
      <c r="B83" s="177" t="str">
        <f>IF(C27&lt;$F$18,C27,"-")</f>
        <v>-</v>
      </c>
      <c r="C83" s="149">
        <f>D27-D28</f>
        <v>17</v>
      </c>
      <c r="D83" s="150"/>
      <c r="E83" s="124">
        <f t="shared" si="71"/>
        <v>0.56000000000000005</v>
      </c>
      <c r="F83" s="124">
        <f t="shared" si="72"/>
        <v>0.44</v>
      </c>
      <c r="G83" s="151"/>
      <c r="H83" s="56">
        <f t="shared" si="73"/>
        <v>0</v>
      </c>
      <c r="I83" s="53">
        <v>78</v>
      </c>
      <c r="J83" s="31">
        <f t="shared" si="65"/>
        <v>0</v>
      </c>
      <c r="K83" s="31">
        <f t="shared" si="66"/>
        <v>0</v>
      </c>
      <c r="L83" s="31">
        <f t="shared" si="67"/>
        <v>0</v>
      </c>
      <c r="M83" s="31">
        <f t="shared" si="68"/>
        <v>0</v>
      </c>
      <c r="N83" s="31">
        <f t="shared" si="54"/>
        <v>0</v>
      </c>
      <c r="O83" s="32">
        <f t="shared" si="55"/>
        <v>0</v>
      </c>
      <c r="P83" s="53">
        <v>78</v>
      </c>
      <c r="Q83" s="31">
        <f t="shared" si="63"/>
        <v>0</v>
      </c>
      <c r="R83" s="31">
        <f t="shared" si="69"/>
        <v>0</v>
      </c>
      <c r="S83" s="31">
        <f t="shared" si="70"/>
        <v>0</v>
      </c>
      <c r="T83" s="31">
        <f t="shared" si="56"/>
        <v>0</v>
      </c>
      <c r="U83" s="31">
        <f t="shared" si="64"/>
        <v>0</v>
      </c>
      <c r="V83" s="31">
        <f t="shared" si="57"/>
        <v>0</v>
      </c>
      <c r="W83" s="31">
        <v>0</v>
      </c>
      <c r="X83" s="31">
        <f t="shared" si="58"/>
        <v>0</v>
      </c>
      <c r="Y83" s="36">
        <f t="shared" si="59"/>
        <v>0</v>
      </c>
      <c r="AA83" s="69">
        <v>78</v>
      </c>
      <c r="AB83" s="31">
        <f t="shared" si="60"/>
        <v>0</v>
      </c>
      <c r="AC83" s="203">
        <f t="shared" si="43"/>
        <v>0</v>
      </c>
      <c r="AD83" s="99">
        <f t="shared" si="61"/>
        <v>0</v>
      </c>
      <c r="AE83" s="99">
        <f t="shared" si="62"/>
        <v>0</v>
      </c>
      <c r="AF83" s="188">
        <f t="shared" si="38"/>
        <v>0</v>
      </c>
      <c r="AG83" s="188">
        <f t="shared" si="39"/>
        <v>0</v>
      </c>
      <c r="AH83" s="188">
        <f t="shared" si="40"/>
        <v>0</v>
      </c>
      <c r="AI83" s="193">
        <f t="shared" si="41"/>
        <v>0</v>
      </c>
      <c r="AK83" s="69">
        <v>78</v>
      </c>
      <c r="AL83" s="31">
        <f t="shared" si="44"/>
        <v>0</v>
      </c>
      <c r="AM83" s="31">
        <f t="shared" si="45"/>
        <v>0</v>
      </c>
      <c r="AN83" s="31">
        <f t="shared" si="46"/>
        <v>0</v>
      </c>
      <c r="AO83" s="31">
        <f t="shared" si="47"/>
        <v>0</v>
      </c>
      <c r="AP83" s="31">
        <f t="shared" si="48"/>
        <v>0</v>
      </c>
      <c r="AQ83" s="188">
        <f t="shared" si="49"/>
        <v>0</v>
      </c>
      <c r="AR83" s="188">
        <f t="shared" si="50"/>
        <v>0</v>
      </c>
      <c r="AS83" s="188">
        <f t="shared" si="51"/>
        <v>0</v>
      </c>
      <c r="AT83" s="188">
        <f t="shared" si="52"/>
        <v>0</v>
      </c>
      <c r="AU83" s="31"/>
      <c r="AV83" s="31"/>
      <c r="AW83" s="31"/>
      <c r="AX83" s="31"/>
      <c r="AY83" s="74"/>
    </row>
    <row r="84" spans="1:51" x14ac:dyDescent="0.3">
      <c r="A84" t="s">
        <v>191</v>
      </c>
      <c r="B84" s="183" t="str">
        <f>IF(C29&lt;$F$18,C29,"-")</f>
        <v>-</v>
      </c>
      <c r="C84" s="149">
        <f>D29-D30</f>
        <v>34</v>
      </c>
      <c r="D84" s="150"/>
      <c r="E84" s="124">
        <f t="shared" ref="E84:E94" si="74">IF(G84+D84&lt;&gt;1,(1-(G84+D84))*56%,0)</f>
        <v>0.56000000000000005</v>
      </c>
      <c r="F84" s="124">
        <f t="shared" ref="F84:F94" si="75">IF(G84+D84&lt;&gt;1,(1-(G84+D84))*44%,0)</f>
        <v>0.44</v>
      </c>
      <c r="G84" s="151"/>
      <c r="H84" s="56">
        <f t="shared" si="73"/>
        <v>0</v>
      </c>
      <c r="I84" s="53">
        <v>79</v>
      </c>
      <c r="J84" s="31">
        <f t="shared" si="65"/>
        <v>0</v>
      </c>
      <c r="K84" s="31">
        <f t="shared" si="66"/>
        <v>0</v>
      </c>
      <c r="L84" s="31">
        <f t="shared" si="67"/>
        <v>0</v>
      </c>
      <c r="M84" s="31">
        <f t="shared" si="68"/>
        <v>0</v>
      </c>
      <c r="N84" s="31">
        <f t="shared" si="54"/>
        <v>0</v>
      </c>
      <c r="O84" s="32">
        <f t="shared" si="55"/>
        <v>0</v>
      </c>
      <c r="P84" s="53">
        <v>79</v>
      </c>
      <c r="Q84" s="31">
        <f t="shared" si="63"/>
        <v>0</v>
      </c>
      <c r="R84" s="31">
        <f t="shared" si="69"/>
        <v>0</v>
      </c>
      <c r="S84" s="31">
        <f t="shared" si="70"/>
        <v>0</v>
      </c>
      <c r="T84" s="31">
        <f t="shared" si="56"/>
        <v>0</v>
      </c>
      <c r="U84" s="31">
        <f t="shared" si="64"/>
        <v>0</v>
      </c>
      <c r="V84" s="31">
        <f t="shared" si="57"/>
        <v>0</v>
      </c>
      <c r="W84" s="31">
        <v>0</v>
      </c>
      <c r="X84" s="31">
        <f t="shared" si="58"/>
        <v>0</v>
      </c>
      <c r="Y84" s="36">
        <f t="shared" si="59"/>
        <v>0</v>
      </c>
      <c r="AA84" s="69">
        <v>79</v>
      </c>
      <c r="AB84" s="31">
        <f t="shared" si="60"/>
        <v>0</v>
      </c>
      <c r="AC84" s="203">
        <f t="shared" si="43"/>
        <v>0</v>
      </c>
      <c r="AD84" s="99">
        <f t="shared" si="61"/>
        <v>0</v>
      </c>
      <c r="AE84" s="99">
        <f t="shared" si="62"/>
        <v>0</v>
      </c>
      <c r="AF84" s="188">
        <f t="shared" si="38"/>
        <v>0</v>
      </c>
      <c r="AG84" s="188">
        <f t="shared" si="39"/>
        <v>0</v>
      </c>
      <c r="AH84" s="188">
        <f t="shared" si="40"/>
        <v>0</v>
      </c>
      <c r="AI84" s="193">
        <f t="shared" si="41"/>
        <v>0</v>
      </c>
      <c r="AK84" s="69">
        <v>79</v>
      </c>
      <c r="AL84" s="31">
        <f t="shared" si="44"/>
        <v>0</v>
      </c>
      <c r="AM84" s="31">
        <f t="shared" si="45"/>
        <v>0</v>
      </c>
      <c r="AN84" s="31">
        <f t="shared" si="46"/>
        <v>0</v>
      </c>
      <c r="AO84" s="31">
        <f t="shared" si="47"/>
        <v>0</v>
      </c>
      <c r="AP84" s="31">
        <f t="shared" si="48"/>
        <v>0</v>
      </c>
      <c r="AQ84" s="188">
        <f t="shared" si="49"/>
        <v>0</v>
      </c>
      <c r="AR84" s="188">
        <f t="shared" si="50"/>
        <v>0</v>
      </c>
      <c r="AS84" s="188">
        <f t="shared" si="51"/>
        <v>0</v>
      </c>
      <c r="AT84" s="188">
        <f t="shared" si="52"/>
        <v>0</v>
      </c>
      <c r="AU84" s="31"/>
      <c r="AV84" s="31"/>
      <c r="AW84" s="31"/>
      <c r="AX84" s="31"/>
      <c r="AY84" s="74"/>
    </row>
    <row r="85" spans="1:51" x14ac:dyDescent="0.3">
      <c r="A85" t="s">
        <v>191</v>
      </c>
      <c r="B85" s="177" t="str">
        <f>IF(C31&lt;$F$18,C31,"-")</f>
        <v>-</v>
      </c>
      <c r="C85" s="149">
        <f>D31-D32</f>
        <v>41</v>
      </c>
      <c r="D85" s="150">
        <v>0.4</v>
      </c>
      <c r="E85" s="124">
        <f t="shared" ref="E85" si="76">IF(G85+D85&lt;&gt;1,(1-(G85+D85))*56%,0)</f>
        <v>0.33600000000000002</v>
      </c>
      <c r="F85" s="124">
        <f t="shared" ref="F85" si="77">IF(G85+D85&lt;&gt;1,(1-(G85+D85))*44%,0)</f>
        <v>0.26400000000000001</v>
      </c>
      <c r="G85" s="151"/>
      <c r="H85" s="56">
        <f t="shared" si="73"/>
        <v>0</v>
      </c>
      <c r="I85" s="53">
        <v>80</v>
      </c>
      <c r="J85" s="31">
        <f t="shared" si="65"/>
        <v>0</v>
      </c>
      <c r="K85" s="31">
        <f t="shared" si="66"/>
        <v>0</v>
      </c>
      <c r="L85" s="31">
        <f t="shared" si="67"/>
        <v>0</v>
      </c>
      <c r="M85" s="31">
        <f t="shared" si="68"/>
        <v>0</v>
      </c>
      <c r="N85" s="31">
        <f t="shared" si="54"/>
        <v>0</v>
      </c>
      <c r="O85" s="32">
        <f t="shared" si="55"/>
        <v>0</v>
      </c>
      <c r="P85" s="53">
        <v>80</v>
      </c>
      <c r="Q85" s="31">
        <f t="shared" si="63"/>
        <v>0</v>
      </c>
      <c r="R85" s="31">
        <f t="shared" si="69"/>
        <v>0</v>
      </c>
      <c r="S85" s="31">
        <f t="shared" si="70"/>
        <v>0</v>
      </c>
      <c r="T85" s="31">
        <f t="shared" si="56"/>
        <v>0</v>
      </c>
      <c r="U85" s="31">
        <f t="shared" si="64"/>
        <v>0</v>
      </c>
      <c r="V85" s="31">
        <f t="shared" si="57"/>
        <v>0</v>
      </c>
      <c r="W85" s="31">
        <v>0</v>
      </c>
      <c r="X85" s="31">
        <f t="shared" si="58"/>
        <v>0</v>
      </c>
      <c r="Y85" s="36">
        <f t="shared" si="59"/>
        <v>0</v>
      </c>
      <c r="AA85" s="69">
        <v>80</v>
      </c>
      <c r="AB85" s="31">
        <f t="shared" si="60"/>
        <v>0</v>
      </c>
      <c r="AC85" s="203">
        <f t="shared" si="43"/>
        <v>0</v>
      </c>
      <c r="AD85" s="99">
        <f t="shared" si="61"/>
        <v>0</v>
      </c>
      <c r="AE85" s="99">
        <f t="shared" si="62"/>
        <v>0</v>
      </c>
      <c r="AF85" s="188">
        <f t="shared" si="38"/>
        <v>0</v>
      </c>
      <c r="AG85" s="188">
        <f t="shared" si="39"/>
        <v>0</v>
      </c>
      <c r="AH85" s="188">
        <f t="shared" si="40"/>
        <v>0</v>
      </c>
      <c r="AI85" s="193">
        <f t="shared" si="41"/>
        <v>0</v>
      </c>
      <c r="AK85" s="69">
        <v>80</v>
      </c>
      <c r="AL85" s="31">
        <f t="shared" si="44"/>
        <v>0</v>
      </c>
      <c r="AM85" s="31">
        <f t="shared" si="45"/>
        <v>0</v>
      </c>
      <c r="AN85" s="31">
        <f t="shared" si="46"/>
        <v>0</v>
      </c>
      <c r="AO85" s="31">
        <f t="shared" si="47"/>
        <v>0</v>
      </c>
      <c r="AP85" s="31">
        <f t="shared" si="48"/>
        <v>0</v>
      </c>
      <c r="AQ85" s="188">
        <f t="shared" si="49"/>
        <v>0</v>
      </c>
      <c r="AR85" s="188">
        <f t="shared" si="50"/>
        <v>0</v>
      </c>
      <c r="AS85" s="188">
        <f t="shared" si="51"/>
        <v>0</v>
      </c>
      <c r="AT85" s="188">
        <f t="shared" si="52"/>
        <v>0</v>
      </c>
      <c r="AU85" s="31"/>
      <c r="AV85" s="31"/>
      <c r="AW85" s="31"/>
      <c r="AX85" s="31"/>
      <c r="AY85" s="74"/>
    </row>
    <row r="86" spans="1:51" x14ac:dyDescent="0.3">
      <c r="A86" t="s">
        <v>191</v>
      </c>
      <c r="B86" s="177" t="str">
        <f>IF(C33&lt;$F$18,C33,"-")</f>
        <v>-</v>
      </c>
      <c r="C86" s="149">
        <f>D33-D34</f>
        <v>41</v>
      </c>
      <c r="D86" s="150">
        <v>0.7</v>
      </c>
      <c r="E86" s="124">
        <f t="shared" si="74"/>
        <v>0.16800000000000004</v>
      </c>
      <c r="F86" s="124">
        <f t="shared" si="75"/>
        <v>0.13200000000000003</v>
      </c>
      <c r="G86" s="151"/>
      <c r="H86" s="56">
        <f t="shared" si="73"/>
        <v>0</v>
      </c>
      <c r="I86" s="53">
        <v>81</v>
      </c>
      <c r="J86" s="31">
        <f t="shared" si="65"/>
        <v>0</v>
      </c>
      <c r="K86" s="31">
        <f t="shared" si="66"/>
        <v>0</v>
      </c>
      <c r="L86" s="31">
        <f t="shared" si="67"/>
        <v>0</v>
      </c>
      <c r="M86" s="31">
        <f t="shared" si="68"/>
        <v>0</v>
      </c>
      <c r="N86" s="31">
        <f t="shared" si="54"/>
        <v>0</v>
      </c>
      <c r="O86" s="32">
        <f t="shared" si="55"/>
        <v>0</v>
      </c>
      <c r="P86" s="53">
        <v>81</v>
      </c>
      <c r="Q86" s="31">
        <f t="shared" si="63"/>
        <v>0</v>
      </c>
      <c r="R86" s="31">
        <f t="shared" si="69"/>
        <v>0</v>
      </c>
      <c r="S86" s="31">
        <f t="shared" si="70"/>
        <v>0</v>
      </c>
      <c r="T86" s="31">
        <f t="shared" si="56"/>
        <v>0</v>
      </c>
      <c r="U86" s="31">
        <f t="shared" si="64"/>
        <v>0</v>
      </c>
      <c r="V86" s="31">
        <f t="shared" si="57"/>
        <v>0</v>
      </c>
      <c r="W86" s="31">
        <v>0</v>
      </c>
      <c r="X86" s="31">
        <f t="shared" si="58"/>
        <v>0</v>
      </c>
      <c r="Y86" s="36">
        <f t="shared" si="59"/>
        <v>0</v>
      </c>
      <c r="AA86" s="69">
        <v>81</v>
      </c>
      <c r="AB86" s="31">
        <f t="shared" si="60"/>
        <v>0</v>
      </c>
      <c r="AC86" s="203">
        <f t="shared" si="43"/>
        <v>0</v>
      </c>
      <c r="AD86" s="99">
        <f t="shared" si="61"/>
        <v>0</v>
      </c>
      <c r="AE86" s="99">
        <f t="shared" si="62"/>
        <v>0</v>
      </c>
      <c r="AF86" s="188">
        <f t="shared" si="38"/>
        <v>0</v>
      </c>
      <c r="AG86" s="188">
        <f t="shared" si="39"/>
        <v>0</v>
      </c>
      <c r="AH86" s="188">
        <f t="shared" si="40"/>
        <v>0</v>
      </c>
      <c r="AI86" s="193">
        <f t="shared" si="41"/>
        <v>0</v>
      </c>
      <c r="AK86" s="69">
        <v>81</v>
      </c>
      <c r="AL86" s="31">
        <f t="shared" si="44"/>
        <v>0</v>
      </c>
      <c r="AM86" s="31">
        <f t="shared" si="45"/>
        <v>0</v>
      </c>
      <c r="AN86" s="31">
        <f t="shared" si="46"/>
        <v>0</v>
      </c>
      <c r="AO86" s="31">
        <f t="shared" si="47"/>
        <v>0</v>
      </c>
      <c r="AP86" s="31">
        <f t="shared" si="48"/>
        <v>0</v>
      </c>
      <c r="AQ86" s="188">
        <f t="shared" si="49"/>
        <v>0</v>
      </c>
      <c r="AR86" s="188">
        <f t="shared" si="50"/>
        <v>0</v>
      </c>
      <c r="AS86" s="188">
        <f t="shared" si="51"/>
        <v>0</v>
      </c>
      <c r="AT86" s="188">
        <f t="shared" si="52"/>
        <v>0</v>
      </c>
      <c r="AU86" s="31"/>
      <c r="AV86" s="31"/>
      <c r="AW86" s="31"/>
      <c r="AX86" s="31"/>
      <c r="AY86" s="74"/>
    </row>
    <row r="87" spans="1:51" x14ac:dyDescent="0.3">
      <c r="A87" t="s">
        <v>191</v>
      </c>
      <c r="B87" s="177" t="str">
        <f>IF(C35&lt;$F$18,C35,"-")</f>
        <v>-</v>
      </c>
      <c r="C87" s="149">
        <f>D35-D36</f>
        <v>53</v>
      </c>
      <c r="D87" s="150"/>
      <c r="E87" s="124">
        <f t="shared" si="74"/>
        <v>0.56000000000000005</v>
      </c>
      <c r="F87" s="124">
        <f t="shared" si="75"/>
        <v>0.44</v>
      </c>
      <c r="G87" s="151"/>
      <c r="H87" s="56">
        <f t="shared" si="73"/>
        <v>0</v>
      </c>
      <c r="I87" s="53">
        <v>82</v>
      </c>
      <c r="J87" s="31">
        <f t="shared" si="65"/>
        <v>0</v>
      </c>
      <c r="K87" s="31">
        <f t="shared" si="66"/>
        <v>0</v>
      </c>
      <c r="L87" s="31">
        <f t="shared" si="67"/>
        <v>0</v>
      </c>
      <c r="M87" s="31">
        <f t="shared" si="68"/>
        <v>0</v>
      </c>
      <c r="N87" s="31">
        <f t="shared" si="54"/>
        <v>0</v>
      </c>
      <c r="O87" s="32">
        <f t="shared" si="55"/>
        <v>0</v>
      </c>
      <c r="P87" s="53">
        <v>82</v>
      </c>
      <c r="Q87" s="31">
        <f t="shared" si="63"/>
        <v>0</v>
      </c>
      <c r="R87" s="31">
        <f t="shared" si="69"/>
        <v>0</v>
      </c>
      <c r="S87" s="31">
        <f t="shared" si="70"/>
        <v>0</v>
      </c>
      <c r="T87" s="31">
        <f t="shared" si="56"/>
        <v>0</v>
      </c>
      <c r="U87" s="31">
        <f t="shared" si="64"/>
        <v>0</v>
      </c>
      <c r="V87" s="31">
        <f t="shared" si="57"/>
        <v>0</v>
      </c>
      <c r="W87" s="31">
        <v>0</v>
      </c>
      <c r="X87" s="31">
        <f t="shared" si="58"/>
        <v>0</v>
      </c>
      <c r="Y87" s="36">
        <f t="shared" si="59"/>
        <v>0</v>
      </c>
      <c r="AA87" s="69">
        <v>82</v>
      </c>
      <c r="AB87" s="31">
        <f t="shared" si="60"/>
        <v>0</v>
      </c>
      <c r="AC87" s="203">
        <f t="shared" si="43"/>
        <v>0</v>
      </c>
      <c r="AD87" s="99">
        <f t="shared" si="61"/>
        <v>0</v>
      </c>
      <c r="AE87" s="99">
        <f t="shared" si="62"/>
        <v>0</v>
      </c>
      <c r="AF87" s="188">
        <f t="shared" si="38"/>
        <v>0</v>
      </c>
      <c r="AG87" s="188">
        <f t="shared" si="39"/>
        <v>0</v>
      </c>
      <c r="AH87" s="188">
        <f t="shared" si="40"/>
        <v>0</v>
      </c>
      <c r="AI87" s="193">
        <f t="shared" si="41"/>
        <v>0</v>
      </c>
      <c r="AK87" s="69">
        <v>82</v>
      </c>
      <c r="AL87" s="31">
        <f t="shared" si="44"/>
        <v>0</v>
      </c>
      <c r="AM87" s="31">
        <f t="shared" si="45"/>
        <v>0</v>
      </c>
      <c r="AN87" s="31">
        <f t="shared" si="46"/>
        <v>0</v>
      </c>
      <c r="AO87" s="31">
        <f t="shared" si="47"/>
        <v>0</v>
      </c>
      <c r="AP87" s="31">
        <f t="shared" si="48"/>
        <v>0</v>
      </c>
      <c r="AQ87" s="188">
        <f t="shared" si="49"/>
        <v>0</v>
      </c>
      <c r="AR87" s="188">
        <f t="shared" si="50"/>
        <v>0</v>
      </c>
      <c r="AS87" s="188">
        <f t="shared" si="51"/>
        <v>0</v>
      </c>
      <c r="AT87" s="188">
        <f t="shared" si="52"/>
        <v>0</v>
      </c>
      <c r="AU87" s="31"/>
      <c r="AV87" s="31"/>
      <c r="AW87" s="31"/>
      <c r="AX87" s="31"/>
      <c r="AY87" s="74"/>
    </row>
    <row r="88" spans="1:51" x14ac:dyDescent="0.3">
      <c r="A88" t="s">
        <v>191</v>
      </c>
      <c r="B88" s="177" t="str">
        <f>IF(C37&lt;$F$18,C37,"-")</f>
        <v>-</v>
      </c>
      <c r="C88" s="149">
        <f>D37-D38</f>
        <v>53</v>
      </c>
      <c r="D88" s="150"/>
      <c r="E88" s="124">
        <f t="shared" si="74"/>
        <v>0.56000000000000005</v>
      </c>
      <c r="F88" s="124">
        <f t="shared" si="75"/>
        <v>0.44</v>
      </c>
      <c r="G88" s="151"/>
      <c r="H88" s="56">
        <f t="shared" si="73"/>
        <v>0</v>
      </c>
      <c r="I88" s="53">
        <v>83</v>
      </c>
      <c r="J88" s="31">
        <f t="shared" si="65"/>
        <v>0</v>
      </c>
      <c r="K88" s="31">
        <f t="shared" si="66"/>
        <v>0</v>
      </c>
      <c r="L88" s="31">
        <f t="shared" si="67"/>
        <v>0</v>
      </c>
      <c r="M88" s="31">
        <f t="shared" si="68"/>
        <v>0</v>
      </c>
      <c r="N88" s="31">
        <f t="shared" si="54"/>
        <v>0</v>
      </c>
      <c r="O88" s="32">
        <f t="shared" si="55"/>
        <v>0</v>
      </c>
      <c r="P88" s="53">
        <v>83</v>
      </c>
      <c r="Q88" s="31">
        <f t="shared" si="63"/>
        <v>0</v>
      </c>
      <c r="R88" s="31">
        <f t="shared" si="69"/>
        <v>0</v>
      </c>
      <c r="S88" s="31">
        <f t="shared" si="70"/>
        <v>0</v>
      </c>
      <c r="T88" s="31">
        <f t="shared" si="56"/>
        <v>0</v>
      </c>
      <c r="U88" s="31">
        <f t="shared" si="64"/>
        <v>0</v>
      </c>
      <c r="V88" s="31">
        <f t="shared" si="57"/>
        <v>0</v>
      </c>
      <c r="W88" s="31">
        <v>0</v>
      </c>
      <c r="X88" s="31">
        <f t="shared" si="58"/>
        <v>0</v>
      </c>
      <c r="Y88" s="36">
        <f t="shared" si="59"/>
        <v>0</v>
      </c>
      <c r="AA88" s="69">
        <v>83</v>
      </c>
      <c r="AB88" s="31">
        <f t="shared" si="60"/>
        <v>0</v>
      </c>
      <c r="AC88" s="203">
        <f t="shared" si="43"/>
        <v>0</v>
      </c>
      <c r="AD88" s="99">
        <f t="shared" si="61"/>
        <v>0</v>
      </c>
      <c r="AE88" s="99">
        <f t="shared" si="62"/>
        <v>0</v>
      </c>
      <c r="AF88" s="188">
        <f t="shared" si="38"/>
        <v>0</v>
      </c>
      <c r="AG88" s="188">
        <f t="shared" si="39"/>
        <v>0</v>
      </c>
      <c r="AH88" s="188">
        <f t="shared" si="40"/>
        <v>0</v>
      </c>
      <c r="AI88" s="193">
        <f t="shared" si="41"/>
        <v>0</v>
      </c>
      <c r="AK88" s="69">
        <v>83</v>
      </c>
      <c r="AL88" s="31">
        <f t="shared" si="44"/>
        <v>0</v>
      </c>
      <c r="AM88" s="31">
        <f t="shared" si="45"/>
        <v>0</v>
      </c>
      <c r="AN88" s="31">
        <f t="shared" si="46"/>
        <v>0</v>
      </c>
      <c r="AO88" s="31">
        <f t="shared" si="47"/>
        <v>0</v>
      </c>
      <c r="AP88" s="31">
        <f t="shared" si="48"/>
        <v>0</v>
      </c>
      <c r="AQ88" s="188">
        <f t="shared" si="49"/>
        <v>0</v>
      </c>
      <c r="AR88" s="188">
        <f t="shared" si="50"/>
        <v>0</v>
      </c>
      <c r="AS88" s="188">
        <f t="shared" si="51"/>
        <v>0</v>
      </c>
      <c r="AT88" s="188">
        <f t="shared" si="52"/>
        <v>0</v>
      </c>
      <c r="AU88" s="31"/>
      <c r="AV88" s="31"/>
      <c r="AW88" s="31"/>
      <c r="AX88" s="31"/>
      <c r="AY88" s="74"/>
    </row>
    <row r="89" spans="1:51" x14ac:dyDescent="0.3">
      <c r="A89" t="s">
        <v>191</v>
      </c>
      <c r="B89" s="177" t="str">
        <f>IF(C39&lt;$F$18,C39,"-")</f>
        <v>-</v>
      </c>
      <c r="C89" s="149">
        <f>D39-D40</f>
        <v>78</v>
      </c>
      <c r="D89" s="150"/>
      <c r="E89" s="124">
        <f t="shared" si="74"/>
        <v>0.56000000000000005</v>
      </c>
      <c r="F89" s="124">
        <f t="shared" si="75"/>
        <v>0.44</v>
      </c>
      <c r="G89" s="151"/>
      <c r="H89" s="56">
        <f t="shared" si="73"/>
        <v>0</v>
      </c>
      <c r="I89" s="53">
        <v>84</v>
      </c>
      <c r="J89" s="31">
        <f t="shared" si="65"/>
        <v>0</v>
      </c>
      <c r="K89" s="31">
        <f t="shared" si="66"/>
        <v>0</v>
      </c>
      <c r="L89" s="31">
        <f t="shared" si="67"/>
        <v>0</v>
      </c>
      <c r="M89" s="31">
        <f t="shared" si="68"/>
        <v>0</v>
      </c>
      <c r="N89" s="31">
        <f t="shared" si="54"/>
        <v>0</v>
      </c>
      <c r="O89" s="32">
        <f t="shared" si="55"/>
        <v>0</v>
      </c>
      <c r="P89" s="53">
        <v>84</v>
      </c>
      <c r="Q89" s="31">
        <f t="shared" si="63"/>
        <v>0</v>
      </c>
      <c r="R89" s="31">
        <f t="shared" si="69"/>
        <v>0</v>
      </c>
      <c r="S89" s="31">
        <f t="shared" si="70"/>
        <v>0</v>
      </c>
      <c r="T89" s="31">
        <f t="shared" si="56"/>
        <v>0</v>
      </c>
      <c r="U89" s="31">
        <f t="shared" si="64"/>
        <v>0</v>
      </c>
      <c r="V89" s="31">
        <f t="shared" si="57"/>
        <v>0</v>
      </c>
      <c r="W89" s="31">
        <v>0</v>
      </c>
      <c r="X89" s="31">
        <f t="shared" si="58"/>
        <v>0</v>
      </c>
      <c r="Y89" s="36">
        <f t="shared" si="59"/>
        <v>0</v>
      </c>
      <c r="AA89" s="69">
        <v>84</v>
      </c>
      <c r="AB89" s="31">
        <f t="shared" si="60"/>
        <v>0</v>
      </c>
      <c r="AC89" s="203">
        <f t="shared" si="43"/>
        <v>0</v>
      </c>
      <c r="AD89" s="99">
        <f t="shared" si="61"/>
        <v>0</v>
      </c>
      <c r="AE89" s="99">
        <f t="shared" si="62"/>
        <v>0</v>
      </c>
      <c r="AF89" s="188">
        <f t="shared" si="38"/>
        <v>0</v>
      </c>
      <c r="AG89" s="188">
        <f t="shared" si="39"/>
        <v>0</v>
      </c>
      <c r="AH89" s="188">
        <f t="shared" si="40"/>
        <v>0</v>
      </c>
      <c r="AI89" s="193">
        <f t="shared" si="41"/>
        <v>0</v>
      </c>
      <c r="AK89" s="69">
        <v>84</v>
      </c>
      <c r="AL89" s="31">
        <f t="shared" si="44"/>
        <v>0</v>
      </c>
      <c r="AM89" s="31">
        <f t="shared" si="45"/>
        <v>0</v>
      </c>
      <c r="AN89" s="31">
        <f t="shared" si="46"/>
        <v>0</v>
      </c>
      <c r="AO89" s="31">
        <f t="shared" si="47"/>
        <v>0</v>
      </c>
      <c r="AP89" s="31">
        <f t="shared" si="48"/>
        <v>0</v>
      </c>
      <c r="AQ89" s="188">
        <f t="shared" si="49"/>
        <v>0</v>
      </c>
      <c r="AR89" s="188">
        <f t="shared" si="50"/>
        <v>0</v>
      </c>
      <c r="AS89" s="188">
        <f t="shared" si="51"/>
        <v>0</v>
      </c>
      <c r="AT89" s="188">
        <f t="shared" si="52"/>
        <v>0</v>
      </c>
      <c r="AU89" s="31"/>
      <c r="AV89" s="31"/>
      <c r="AW89" s="31"/>
      <c r="AX89" s="31"/>
      <c r="AY89" s="74"/>
    </row>
    <row r="90" spans="1:51" x14ac:dyDescent="0.3">
      <c r="A90" t="s">
        <v>191</v>
      </c>
      <c r="B90" s="177" t="str">
        <f>IF(C41&lt;$F$18,C41,"-")</f>
        <v>-</v>
      </c>
      <c r="C90" s="149">
        <f>D41-D42</f>
        <v>65</v>
      </c>
      <c r="D90" s="150"/>
      <c r="E90" s="124">
        <f t="shared" si="74"/>
        <v>0.56000000000000005</v>
      </c>
      <c r="F90" s="124">
        <f t="shared" si="75"/>
        <v>0.44</v>
      </c>
      <c r="G90" s="151"/>
      <c r="H90" s="56">
        <f t="shared" si="73"/>
        <v>0</v>
      </c>
      <c r="I90" s="53">
        <v>85</v>
      </c>
      <c r="J90" s="31">
        <f t="shared" si="65"/>
        <v>0</v>
      </c>
      <c r="K90" s="31">
        <f t="shared" si="66"/>
        <v>0</v>
      </c>
      <c r="L90" s="31">
        <f t="shared" si="67"/>
        <v>0</v>
      </c>
      <c r="M90" s="31">
        <f t="shared" si="68"/>
        <v>0</v>
      </c>
      <c r="N90" s="31">
        <f t="shared" si="54"/>
        <v>0</v>
      </c>
      <c r="O90" s="32">
        <f t="shared" si="55"/>
        <v>0</v>
      </c>
      <c r="P90" s="53">
        <v>85</v>
      </c>
      <c r="Q90" s="31">
        <f t="shared" si="63"/>
        <v>0</v>
      </c>
      <c r="R90" s="31">
        <f t="shared" si="69"/>
        <v>0</v>
      </c>
      <c r="S90" s="31">
        <f t="shared" si="70"/>
        <v>0</v>
      </c>
      <c r="T90" s="31">
        <f t="shared" si="56"/>
        <v>0</v>
      </c>
      <c r="U90" s="31">
        <f t="shared" si="64"/>
        <v>0</v>
      </c>
      <c r="V90" s="31">
        <f t="shared" si="57"/>
        <v>0</v>
      </c>
      <c r="W90" s="31">
        <v>0</v>
      </c>
      <c r="X90" s="31">
        <f t="shared" si="58"/>
        <v>0</v>
      </c>
      <c r="Y90" s="36">
        <f t="shared" si="59"/>
        <v>0</v>
      </c>
      <c r="AA90" s="69">
        <v>85</v>
      </c>
      <c r="AB90" s="31">
        <f t="shared" si="60"/>
        <v>0</v>
      </c>
      <c r="AC90" s="203">
        <f t="shared" si="43"/>
        <v>0</v>
      </c>
      <c r="AD90" s="99">
        <f t="shared" si="61"/>
        <v>0</v>
      </c>
      <c r="AE90" s="99">
        <f t="shared" si="62"/>
        <v>0</v>
      </c>
      <c r="AF90" s="188">
        <f t="shared" si="38"/>
        <v>0</v>
      </c>
      <c r="AG90" s="188">
        <f t="shared" si="39"/>
        <v>0</v>
      </c>
      <c r="AH90" s="188">
        <f t="shared" si="40"/>
        <v>0</v>
      </c>
      <c r="AI90" s="193">
        <f t="shared" si="41"/>
        <v>0</v>
      </c>
      <c r="AK90" s="69">
        <v>85</v>
      </c>
      <c r="AL90" s="31">
        <f t="shared" si="44"/>
        <v>0</v>
      </c>
      <c r="AM90" s="31">
        <f t="shared" si="45"/>
        <v>0</v>
      </c>
      <c r="AN90" s="31">
        <f t="shared" si="46"/>
        <v>0</v>
      </c>
      <c r="AO90" s="31">
        <f t="shared" si="47"/>
        <v>0</v>
      </c>
      <c r="AP90" s="31">
        <f t="shared" si="48"/>
        <v>0</v>
      </c>
      <c r="AQ90" s="188">
        <f t="shared" si="49"/>
        <v>0</v>
      </c>
      <c r="AR90" s="188">
        <f t="shared" si="50"/>
        <v>0</v>
      </c>
      <c r="AS90" s="188">
        <f t="shared" si="51"/>
        <v>0</v>
      </c>
      <c r="AT90" s="188">
        <f t="shared" si="52"/>
        <v>0</v>
      </c>
      <c r="AU90" s="31"/>
      <c r="AV90" s="31"/>
      <c r="AW90" s="31"/>
      <c r="AX90" s="31"/>
      <c r="AY90" s="74"/>
    </row>
    <row r="91" spans="1:51" x14ac:dyDescent="0.3">
      <c r="A91" t="s">
        <v>191</v>
      </c>
      <c r="B91" s="177" t="str">
        <f>IF(C43&lt;$F$18,C43,"-")</f>
        <v>-</v>
      </c>
      <c r="C91" s="149">
        <f>D43-D44</f>
        <v>37</v>
      </c>
      <c r="D91" s="150"/>
      <c r="E91" s="124">
        <f t="shared" si="74"/>
        <v>0.56000000000000005</v>
      </c>
      <c r="F91" s="124">
        <f t="shared" si="75"/>
        <v>0.44</v>
      </c>
      <c r="G91" s="151"/>
      <c r="H91" s="56">
        <f t="shared" si="73"/>
        <v>0</v>
      </c>
      <c r="I91" s="53">
        <v>86</v>
      </c>
      <c r="J91" s="31">
        <f t="shared" si="65"/>
        <v>0</v>
      </c>
      <c r="K91" s="31">
        <f t="shared" si="66"/>
        <v>0</v>
      </c>
      <c r="L91" s="31">
        <f t="shared" si="67"/>
        <v>0</v>
      </c>
      <c r="M91" s="31">
        <f t="shared" si="68"/>
        <v>0</v>
      </c>
      <c r="N91" s="31">
        <f t="shared" si="54"/>
        <v>0</v>
      </c>
      <c r="O91" s="32">
        <f t="shared" si="55"/>
        <v>0</v>
      </c>
      <c r="P91" s="53">
        <v>86</v>
      </c>
      <c r="Q91" s="31">
        <f t="shared" si="63"/>
        <v>0</v>
      </c>
      <c r="R91" s="31">
        <f t="shared" si="69"/>
        <v>0</v>
      </c>
      <c r="S91" s="31">
        <f t="shared" si="70"/>
        <v>0</v>
      </c>
      <c r="T91" s="31">
        <f t="shared" si="56"/>
        <v>0</v>
      </c>
      <c r="U91" s="31">
        <f t="shared" si="64"/>
        <v>0</v>
      </c>
      <c r="V91" s="31">
        <f t="shared" si="57"/>
        <v>0</v>
      </c>
      <c r="W91" s="31">
        <v>0</v>
      </c>
      <c r="X91" s="31">
        <f t="shared" si="58"/>
        <v>0</v>
      </c>
      <c r="Y91" s="36">
        <f t="shared" si="59"/>
        <v>0</v>
      </c>
      <c r="AA91" s="69">
        <v>86</v>
      </c>
      <c r="AB91" s="31">
        <f t="shared" si="60"/>
        <v>0</v>
      </c>
      <c r="AC91" s="203">
        <f t="shared" si="43"/>
        <v>0</v>
      </c>
      <c r="AD91" s="99">
        <f t="shared" si="61"/>
        <v>0</v>
      </c>
      <c r="AE91" s="99">
        <f t="shared" si="62"/>
        <v>0</v>
      </c>
      <c r="AF91" s="188">
        <f t="shared" ref="AF91:AF154" si="78">IF(OR(AA91&lt;=$F$18,AA91&lt;=30),EXP(-LN(2)/$D$104)*AF90+((1-EXP(-LN(2)/$D$104))/(LN(2)/$D$104))*$AB91*AC91*0.475*$F$19*44/12,)</f>
        <v>0</v>
      </c>
      <c r="AG91" s="188">
        <f t="shared" ref="AG91:AG154" si="79">IF(OR(AA91&lt;=$F$18,AA91&lt;=30),EXP(-LN(2)/$D$106)*AG90+((1-EXP(-LN(2)/$D$106))/(LN(2)/$D$106))*$AB91*AD91*0.475*$F$19*44/12,)</f>
        <v>0</v>
      </c>
      <c r="AH91" s="188">
        <f t="shared" ref="AH91:AH154" si="80">IF(OR(AA91&lt;=$F$18,AA91&lt;=30),EXP(-LN(2)/$D$105)*AH90+((1-EXP(-LN(2)/$D$105))/(LN(2)/$D$105))*$AB91*AE91*0.475*$F$19*44/12,)</f>
        <v>0</v>
      </c>
      <c r="AI91" s="193">
        <f t="shared" ref="AI91:AI154" si="81">IF(OR(AA91&lt;=$F$18,AA91&lt;=30),SUM(AF91:AH91),)</f>
        <v>0</v>
      </c>
      <c r="AK91" s="69">
        <v>86</v>
      </c>
      <c r="AL91" s="31">
        <f t="shared" si="44"/>
        <v>0</v>
      </c>
      <c r="AM91" s="31">
        <f t="shared" si="45"/>
        <v>0</v>
      </c>
      <c r="AN91" s="31">
        <f t="shared" si="46"/>
        <v>0</v>
      </c>
      <c r="AO91" s="31">
        <f t="shared" si="47"/>
        <v>0</v>
      </c>
      <c r="AP91" s="31">
        <f t="shared" si="48"/>
        <v>0</v>
      </c>
      <c r="AQ91" s="188">
        <f t="shared" si="49"/>
        <v>0</v>
      </c>
      <c r="AR91" s="188">
        <f t="shared" si="50"/>
        <v>0</v>
      </c>
      <c r="AS91" s="188">
        <f t="shared" si="51"/>
        <v>0</v>
      </c>
      <c r="AT91" s="188">
        <f t="shared" si="52"/>
        <v>0</v>
      </c>
      <c r="AU91" s="31"/>
      <c r="AV91" s="31"/>
      <c r="AW91" s="31"/>
      <c r="AX91" s="31"/>
      <c r="AY91" s="74"/>
    </row>
    <row r="92" spans="1:51" x14ac:dyDescent="0.3">
      <c r="B92" s="177" t="str">
        <f>IF(C45&lt;$F$18,C45,"-")</f>
        <v>-</v>
      </c>
      <c r="C92" s="149">
        <f>D45-D46</f>
        <v>26</v>
      </c>
      <c r="D92" s="150"/>
      <c r="E92" s="124">
        <f t="shared" si="74"/>
        <v>0.56000000000000005</v>
      </c>
      <c r="F92" s="124">
        <f t="shared" si="75"/>
        <v>0.44</v>
      </c>
      <c r="G92" s="151"/>
      <c r="H92" s="56">
        <f t="shared" si="73"/>
        <v>0</v>
      </c>
      <c r="I92" s="53">
        <v>87</v>
      </c>
      <c r="J92" s="31">
        <f t="shared" si="65"/>
        <v>0</v>
      </c>
      <c r="K92" s="31">
        <f t="shared" si="66"/>
        <v>0</v>
      </c>
      <c r="L92" s="31">
        <f t="shared" si="67"/>
        <v>0</v>
      </c>
      <c r="M92" s="31">
        <f t="shared" si="68"/>
        <v>0</v>
      </c>
      <c r="N92" s="31">
        <f t="shared" si="54"/>
        <v>0</v>
      </c>
      <c r="O92" s="32">
        <f t="shared" si="55"/>
        <v>0</v>
      </c>
      <c r="P92" s="53">
        <v>87</v>
      </c>
      <c r="Q92" s="31">
        <f t="shared" si="63"/>
        <v>0</v>
      </c>
      <c r="R92" s="31">
        <f t="shared" si="69"/>
        <v>0</v>
      </c>
      <c r="S92" s="31">
        <f t="shared" si="70"/>
        <v>0</v>
      </c>
      <c r="T92" s="31">
        <f t="shared" si="56"/>
        <v>0</v>
      </c>
      <c r="U92" s="31">
        <f t="shared" si="64"/>
        <v>0</v>
      </c>
      <c r="V92" s="31">
        <f t="shared" si="57"/>
        <v>0</v>
      </c>
      <c r="W92" s="31">
        <v>0</v>
      </c>
      <c r="X92" s="31">
        <f t="shared" si="58"/>
        <v>0</v>
      </c>
      <c r="Y92" s="36">
        <f t="shared" si="59"/>
        <v>0</v>
      </c>
      <c r="AA92" s="69">
        <v>87</v>
      </c>
      <c r="AB92" s="31">
        <f t="shared" si="60"/>
        <v>0</v>
      </c>
      <c r="AC92" s="203">
        <f t="shared" si="43"/>
        <v>0</v>
      </c>
      <c r="AD92" s="99">
        <f t="shared" si="61"/>
        <v>0</v>
      </c>
      <c r="AE92" s="99">
        <f t="shared" si="62"/>
        <v>0</v>
      </c>
      <c r="AF92" s="188">
        <f t="shared" si="78"/>
        <v>0</v>
      </c>
      <c r="AG92" s="188">
        <f t="shared" si="79"/>
        <v>0</v>
      </c>
      <c r="AH92" s="188">
        <f t="shared" si="80"/>
        <v>0</v>
      </c>
      <c r="AI92" s="193">
        <f t="shared" si="81"/>
        <v>0</v>
      </c>
      <c r="AK92" s="69">
        <v>87</v>
      </c>
      <c r="AL92" s="31">
        <f t="shared" si="44"/>
        <v>0</v>
      </c>
      <c r="AM92" s="31">
        <f t="shared" si="45"/>
        <v>0</v>
      </c>
      <c r="AN92" s="31">
        <f t="shared" si="46"/>
        <v>0</v>
      </c>
      <c r="AO92" s="31">
        <f t="shared" si="47"/>
        <v>0</v>
      </c>
      <c r="AP92" s="31">
        <f t="shared" si="48"/>
        <v>0</v>
      </c>
      <c r="AQ92" s="188">
        <f t="shared" si="49"/>
        <v>0</v>
      </c>
      <c r="AR92" s="188">
        <f t="shared" si="50"/>
        <v>0</v>
      </c>
      <c r="AS92" s="188">
        <f t="shared" si="51"/>
        <v>0</v>
      </c>
      <c r="AT92" s="188">
        <f t="shared" si="52"/>
        <v>0</v>
      </c>
      <c r="AU92" s="31"/>
      <c r="AV92" s="31"/>
      <c r="AW92" s="31"/>
      <c r="AX92" s="31"/>
      <c r="AY92" s="74"/>
    </row>
    <row r="93" spans="1:51" x14ac:dyDescent="0.3">
      <c r="B93" s="177" t="str">
        <f>IF(C47&lt;$F$18,C47,"-")</f>
        <v>-</v>
      </c>
      <c r="C93" s="149">
        <f>D47-D48</f>
        <v>0</v>
      </c>
      <c r="D93" s="150"/>
      <c r="E93" s="124">
        <f t="shared" si="74"/>
        <v>0.56000000000000005</v>
      </c>
      <c r="F93" s="124">
        <f t="shared" si="75"/>
        <v>0.44</v>
      </c>
      <c r="G93" s="151"/>
      <c r="H93" s="56">
        <f t="shared" si="73"/>
        <v>0</v>
      </c>
      <c r="I93" s="53">
        <v>88</v>
      </c>
      <c r="J93" s="31">
        <f t="shared" si="65"/>
        <v>0</v>
      </c>
      <c r="K93" s="31">
        <f t="shared" si="66"/>
        <v>0</v>
      </c>
      <c r="L93" s="31">
        <f t="shared" si="67"/>
        <v>0</v>
      </c>
      <c r="M93" s="31">
        <f t="shared" si="68"/>
        <v>0</v>
      </c>
      <c r="N93" s="31">
        <f t="shared" si="54"/>
        <v>0</v>
      </c>
      <c r="O93" s="32">
        <f t="shared" si="55"/>
        <v>0</v>
      </c>
      <c r="P93" s="53">
        <v>88</v>
      </c>
      <c r="Q93" s="31">
        <f t="shared" si="63"/>
        <v>0</v>
      </c>
      <c r="R93" s="31">
        <f t="shared" si="69"/>
        <v>0</v>
      </c>
      <c r="S93" s="31">
        <f t="shared" si="70"/>
        <v>0</v>
      </c>
      <c r="T93" s="31">
        <f t="shared" si="56"/>
        <v>0</v>
      </c>
      <c r="U93" s="31">
        <f t="shared" si="64"/>
        <v>0</v>
      </c>
      <c r="V93" s="31">
        <f t="shared" si="57"/>
        <v>0</v>
      </c>
      <c r="W93" s="31">
        <v>0</v>
      </c>
      <c r="X93" s="31">
        <f t="shared" si="58"/>
        <v>0</v>
      </c>
      <c r="Y93" s="36">
        <f t="shared" si="59"/>
        <v>0</v>
      </c>
      <c r="AA93" s="69">
        <v>88</v>
      </c>
      <c r="AB93" s="31">
        <f t="shared" si="60"/>
        <v>0</v>
      </c>
      <c r="AC93" s="203">
        <f t="shared" si="43"/>
        <v>0</v>
      </c>
      <c r="AD93" s="99">
        <f t="shared" si="61"/>
        <v>0</v>
      </c>
      <c r="AE93" s="99">
        <f t="shared" si="62"/>
        <v>0</v>
      </c>
      <c r="AF93" s="188">
        <f t="shared" si="78"/>
        <v>0</v>
      </c>
      <c r="AG93" s="188">
        <f t="shared" si="79"/>
        <v>0</v>
      </c>
      <c r="AH93" s="188">
        <f t="shared" si="80"/>
        <v>0</v>
      </c>
      <c r="AI93" s="193">
        <f t="shared" si="81"/>
        <v>0</v>
      </c>
      <c r="AK93" s="69">
        <v>88</v>
      </c>
      <c r="AL93" s="31">
        <f t="shared" si="44"/>
        <v>0</v>
      </c>
      <c r="AM93" s="31">
        <f t="shared" si="45"/>
        <v>0</v>
      </c>
      <c r="AN93" s="31">
        <f t="shared" si="46"/>
        <v>0</v>
      </c>
      <c r="AO93" s="31">
        <f t="shared" si="47"/>
        <v>0</v>
      </c>
      <c r="AP93" s="31">
        <f t="shared" si="48"/>
        <v>0</v>
      </c>
      <c r="AQ93" s="188">
        <f t="shared" si="49"/>
        <v>0</v>
      </c>
      <c r="AR93" s="188">
        <f t="shared" si="50"/>
        <v>0</v>
      </c>
      <c r="AS93" s="188">
        <f t="shared" si="51"/>
        <v>0</v>
      </c>
      <c r="AT93" s="188">
        <f t="shared" si="52"/>
        <v>0</v>
      </c>
      <c r="AU93" s="31"/>
      <c r="AV93" s="31"/>
      <c r="AW93" s="31"/>
      <c r="AX93" s="31"/>
      <c r="AY93" s="74"/>
    </row>
    <row r="94" spans="1:51" x14ac:dyDescent="0.3">
      <c r="A94" t="s">
        <v>207</v>
      </c>
      <c r="B94" s="182">
        <f>F18</f>
        <v>0</v>
      </c>
      <c r="C94" s="179">
        <f>IFERROR(VLOOKUP(B94,C25:D78,2),)</f>
        <v>0</v>
      </c>
      <c r="D94" s="180">
        <v>0.95</v>
      </c>
      <c r="E94" s="181">
        <f t="shared" si="74"/>
        <v>2.8000000000000028E-2</v>
      </c>
      <c r="F94" s="181">
        <f t="shared" si="75"/>
        <v>2.200000000000002E-2</v>
      </c>
      <c r="G94" s="151"/>
      <c r="H94" s="56">
        <f t="shared" si="73"/>
        <v>0</v>
      </c>
      <c r="I94" s="53">
        <v>89</v>
      </c>
      <c r="J94" s="31">
        <f t="shared" si="65"/>
        <v>0</v>
      </c>
      <c r="K94" s="31">
        <f t="shared" si="66"/>
        <v>0</v>
      </c>
      <c r="L94" s="31">
        <f t="shared" si="67"/>
        <v>0</v>
      </c>
      <c r="M94" s="31">
        <f t="shared" si="68"/>
        <v>0</v>
      </c>
      <c r="N94" s="31">
        <f t="shared" si="54"/>
        <v>0</v>
      </c>
      <c r="O94" s="32">
        <f t="shared" si="55"/>
        <v>0</v>
      </c>
      <c r="P94" s="53">
        <v>89</v>
      </c>
      <c r="Q94" s="31">
        <f t="shared" si="63"/>
        <v>0</v>
      </c>
      <c r="R94" s="31">
        <f t="shared" si="69"/>
        <v>0</v>
      </c>
      <c r="S94" s="31">
        <f t="shared" si="70"/>
        <v>0</v>
      </c>
      <c r="T94" s="31">
        <f t="shared" si="56"/>
        <v>0</v>
      </c>
      <c r="U94" s="31">
        <f t="shared" si="64"/>
        <v>0</v>
      </c>
      <c r="V94" s="31">
        <f t="shared" si="57"/>
        <v>0</v>
      </c>
      <c r="W94" s="31">
        <v>0</v>
      </c>
      <c r="X94" s="31">
        <f t="shared" si="58"/>
        <v>0</v>
      </c>
      <c r="Y94" s="36">
        <f t="shared" si="59"/>
        <v>0</v>
      </c>
      <c r="AA94" s="69">
        <v>89</v>
      </c>
      <c r="AB94" s="31">
        <f t="shared" si="60"/>
        <v>0</v>
      </c>
      <c r="AC94" s="203">
        <f t="shared" si="43"/>
        <v>0</v>
      </c>
      <c r="AD94" s="99">
        <f t="shared" si="61"/>
        <v>0</v>
      </c>
      <c r="AE94" s="99">
        <f t="shared" si="62"/>
        <v>0</v>
      </c>
      <c r="AF94" s="188">
        <f t="shared" si="78"/>
        <v>0</v>
      </c>
      <c r="AG94" s="188">
        <f t="shared" si="79"/>
        <v>0</v>
      </c>
      <c r="AH94" s="188">
        <f t="shared" si="80"/>
        <v>0</v>
      </c>
      <c r="AI94" s="193">
        <f t="shared" si="81"/>
        <v>0</v>
      </c>
      <c r="AK94" s="69">
        <v>89</v>
      </c>
      <c r="AL94" s="31">
        <f t="shared" si="44"/>
        <v>0</v>
      </c>
      <c r="AM94" s="31">
        <f t="shared" si="45"/>
        <v>0</v>
      </c>
      <c r="AN94" s="31">
        <f t="shared" si="46"/>
        <v>0</v>
      </c>
      <c r="AO94" s="31">
        <f t="shared" si="47"/>
        <v>0</v>
      </c>
      <c r="AP94" s="31">
        <f t="shared" si="48"/>
        <v>0</v>
      </c>
      <c r="AQ94" s="188">
        <f t="shared" si="49"/>
        <v>0</v>
      </c>
      <c r="AR94" s="188">
        <f t="shared" si="50"/>
        <v>0</v>
      </c>
      <c r="AS94" s="188">
        <f t="shared" si="51"/>
        <v>0</v>
      </c>
      <c r="AT94" s="188">
        <f t="shared" si="52"/>
        <v>0</v>
      </c>
      <c r="AU94" s="31"/>
      <c r="AV94" s="31"/>
      <c r="AW94" s="31"/>
      <c r="AX94" s="31"/>
      <c r="AY94" s="74"/>
    </row>
    <row r="95" spans="1:51" x14ac:dyDescent="0.3">
      <c r="I95" s="53">
        <v>90</v>
      </c>
      <c r="J95" s="31">
        <f t="shared" si="65"/>
        <v>0</v>
      </c>
      <c r="K95" s="31">
        <f t="shared" si="66"/>
        <v>0</v>
      </c>
      <c r="L95" s="31">
        <f t="shared" si="67"/>
        <v>0</v>
      </c>
      <c r="M95" s="31">
        <f t="shared" si="68"/>
        <v>0</v>
      </c>
      <c r="N95" s="31">
        <f t="shared" si="54"/>
        <v>0</v>
      </c>
      <c r="O95" s="32">
        <f t="shared" si="55"/>
        <v>0</v>
      </c>
      <c r="P95" s="53">
        <v>90</v>
      </c>
      <c r="Q95" s="31">
        <f t="shared" si="63"/>
        <v>0</v>
      </c>
      <c r="R95" s="31">
        <f t="shared" si="69"/>
        <v>0</v>
      </c>
      <c r="S95" s="31">
        <f t="shared" si="70"/>
        <v>0</v>
      </c>
      <c r="T95" s="31">
        <f t="shared" si="56"/>
        <v>0</v>
      </c>
      <c r="U95" s="31">
        <f t="shared" si="64"/>
        <v>0</v>
      </c>
      <c r="V95" s="31">
        <f t="shared" si="57"/>
        <v>0</v>
      </c>
      <c r="W95" s="31">
        <v>0</v>
      </c>
      <c r="X95" s="31">
        <f t="shared" si="58"/>
        <v>0</v>
      </c>
      <c r="Y95" s="36">
        <f t="shared" si="59"/>
        <v>0</v>
      </c>
      <c r="AA95" s="69">
        <v>90</v>
      </c>
      <c r="AB95" s="31">
        <f t="shared" si="60"/>
        <v>0</v>
      </c>
      <c r="AC95" s="203">
        <f t="shared" ref="AC95:AC158" si="82">IF(AA95&lt;=$F$18,IFERROR(VLOOKUP($AA95,$B$82:$G$94,3,FALSE),0),)*50%</f>
        <v>0</v>
      </c>
      <c r="AD95" s="99">
        <f t="shared" si="61"/>
        <v>0</v>
      </c>
      <c r="AE95" s="99">
        <f t="shared" si="62"/>
        <v>0</v>
      </c>
      <c r="AF95" s="188">
        <f t="shared" si="78"/>
        <v>0</v>
      </c>
      <c r="AG95" s="188">
        <f t="shared" si="79"/>
        <v>0</v>
      </c>
      <c r="AH95" s="188">
        <f t="shared" si="80"/>
        <v>0</v>
      </c>
      <c r="AI95" s="193">
        <f t="shared" si="81"/>
        <v>0</v>
      </c>
      <c r="AK95" s="69">
        <v>90</v>
      </c>
      <c r="AL95" s="31">
        <f t="shared" si="44"/>
        <v>0</v>
      </c>
      <c r="AM95" s="31">
        <f t="shared" si="45"/>
        <v>0</v>
      </c>
      <c r="AN95" s="31">
        <f t="shared" si="46"/>
        <v>0</v>
      </c>
      <c r="AO95" s="31">
        <f t="shared" si="47"/>
        <v>0</v>
      </c>
      <c r="AP95" s="31">
        <f t="shared" si="48"/>
        <v>0</v>
      </c>
      <c r="AQ95" s="188">
        <f t="shared" si="49"/>
        <v>0</v>
      </c>
      <c r="AR95" s="188">
        <f t="shared" si="50"/>
        <v>0</v>
      </c>
      <c r="AS95" s="188">
        <f t="shared" si="51"/>
        <v>0</v>
      </c>
      <c r="AT95" s="188">
        <f t="shared" si="52"/>
        <v>0</v>
      </c>
      <c r="AU95" s="31"/>
      <c r="AV95" s="31"/>
      <c r="AW95" s="31"/>
      <c r="AX95" s="31"/>
      <c r="AY95" s="74"/>
    </row>
    <row r="96" spans="1:51" x14ac:dyDescent="0.3">
      <c r="C96" s="65" t="s">
        <v>150</v>
      </c>
      <c r="D96" t="s">
        <v>133</v>
      </c>
      <c r="E96" s="6"/>
      <c r="I96" s="53">
        <v>91</v>
      </c>
      <c r="J96" s="31">
        <f t="shared" si="65"/>
        <v>0</v>
      </c>
      <c r="K96" s="31">
        <f t="shared" si="66"/>
        <v>0</v>
      </c>
      <c r="L96" s="31">
        <f t="shared" si="67"/>
        <v>0</v>
      </c>
      <c r="M96" s="31">
        <f t="shared" si="68"/>
        <v>0</v>
      </c>
      <c r="N96" s="31">
        <f t="shared" si="54"/>
        <v>0</v>
      </c>
      <c r="O96" s="32">
        <f t="shared" si="55"/>
        <v>0</v>
      </c>
      <c r="P96" s="53">
        <v>91</v>
      </c>
      <c r="Q96" s="31">
        <f t="shared" si="63"/>
        <v>0</v>
      </c>
      <c r="R96" s="31">
        <f t="shared" si="69"/>
        <v>0</v>
      </c>
      <c r="S96" s="31">
        <f t="shared" si="70"/>
        <v>0</v>
      </c>
      <c r="T96" s="31">
        <f t="shared" si="56"/>
        <v>0</v>
      </c>
      <c r="U96" s="31">
        <f t="shared" si="64"/>
        <v>0</v>
      </c>
      <c r="V96" s="31">
        <f t="shared" si="57"/>
        <v>0</v>
      </c>
      <c r="W96" s="31">
        <v>0</v>
      </c>
      <c r="X96" s="31">
        <f t="shared" si="58"/>
        <v>0</v>
      </c>
      <c r="Y96" s="36">
        <f t="shared" si="59"/>
        <v>0</v>
      </c>
      <c r="AA96" s="69">
        <v>91</v>
      </c>
      <c r="AB96" s="31">
        <f t="shared" si="60"/>
        <v>0</v>
      </c>
      <c r="AC96" s="203">
        <f t="shared" si="82"/>
        <v>0</v>
      </c>
      <c r="AD96" s="99">
        <f t="shared" si="61"/>
        <v>0</v>
      </c>
      <c r="AE96" s="99">
        <f t="shared" si="62"/>
        <v>0</v>
      </c>
      <c r="AF96" s="188">
        <f t="shared" si="78"/>
        <v>0</v>
      </c>
      <c r="AG96" s="188">
        <f t="shared" si="79"/>
        <v>0</v>
      </c>
      <c r="AH96" s="188">
        <f t="shared" si="80"/>
        <v>0</v>
      </c>
      <c r="AI96" s="193">
        <f t="shared" si="81"/>
        <v>0</v>
      </c>
      <c r="AK96" s="69">
        <v>91</v>
      </c>
      <c r="AL96" s="31">
        <f t="shared" si="44"/>
        <v>0</v>
      </c>
      <c r="AM96" s="31">
        <f t="shared" si="45"/>
        <v>0</v>
      </c>
      <c r="AN96" s="31">
        <f t="shared" si="46"/>
        <v>0</v>
      </c>
      <c r="AO96" s="31">
        <f t="shared" si="47"/>
        <v>0</v>
      </c>
      <c r="AP96" s="31">
        <f t="shared" si="48"/>
        <v>0</v>
      </c>
      <c r="AQ96" s="188">
        <f t="shared" si="49"/>
        <v>0</v>
      </c>
      <c r="AR96" s="188">
        <f t="shared" si="50"/>
        <v>0</v>
      </c>
      <c r="AS96" s="188">
        <f t="shared" si="51"/>
        <v>0</v>
      </c>
      <c r="AT96" s="188">
        <f t="shared" si="52"/>
        <v>0</v>
      </c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65"/>
        <v>0</v>
      </c>
      <c r="K97" s="31">
        <f t="shared" si="66"/>
        <v>0</v>
      </c>
      <c r="L97" s="31">
        <f t="shared" si="67"/>
        <v>0</v>
      </c>
      <c r="M97" s="31">
        <f t="shared" si="68"/>
        <v>0</v>
      </c>
      <c r="N97" s="31">
        <f t="shared" si="54"/>
        <v>0</v>
      </c>
      <c r="O97" s="32">
        <f t="shared" si="55"/>
        <v>0</v>
      </c>
      <c r="P97" s="53">
        <v>92</v>
      </c>
      <c r="Q97" s="31">
        <f t="shared" si="63"/>
        <v>0</v>
      </c>
      <c r="R97" s="31">
        <f t="shared" si="69"/>
        <v>0</v>
      </c>
      <c r="S97" s="31">
        <f t="shared" si="70"/>
        <v>0</v>
      </c>
      <c r="T97" s="31">
        <f t="shared" si="56"/>
        <v>0</v>
      </c>
      <c r="U97" s="31">
        <f t="shared" si="64"/>
        <v>0</v>
      </c>
      <c r="V97" s="31">
        <f t="shared" si="57"/>
        <v>0</v>
      </c>
      <c r="W97" s="31">
        <v>0</v>
      </c>
      <c r="X97" s="31">
        <f t="shared" si="58"/>
        <v>0</v>
      </c>
      <c r="Y97" s="36">
        <f t="shared" si="59"/>
        <v>0</v>
      </c>
      <c r="AA97" s="69">
        <v>92</v>
      </c>
      <c r="AB97" s="31">
        <f t="shared" si="60"/>
        <v>0</v>
      </c>
      <c r="AC97" s="203">
        <f t="shared" si="82"/>
        <v>0</v>
      </c>
      <c r="AD97" s="99">
        <f t="shared" si="61"/>
        <v>0</v>
      </c>
      <c r="AE97" s="99">
        <f t="shared" si="62"/>
        <v>0</v>
      </c>
      <c r="AF97" s="188">
        <f t="shared" si="78"/>
        <v>0</v>
      </c>
      <c r="AG97" s="188">
        <f t="shared" si="79"/>
        <v>0</v>
      </c>
      <c r="AH97" s="188">
        <f t="shared" si="80"/>
        <v>0</v>
      </c>
      <c r="AI97" s="193">
        <f t="shared" si="81"/>
        <v>0</v>
      </c>
      <c r="AK97" s="69">
        <v>92</v>
      </c>
      <c r="AL97" s="31">
        <f t="shared" si="44"/>
        <v>0</v>
      </c>
      <c r="AM97" s="31">
        <f t="shared" si="45"/>
        <v>0</v>
      </c>
      <c r="AN97" s="31">
        <f t="shared" si="46"/>
        <v>0</v>
      </c>
      <c r="AO97" s="31">
        <f t="shared" si="47"/>
        <v>0</v>
      </c>
      <c r="AP97" s="31">
        <f t="shared" si="48"/>
        <v>0</v>
      </c>
      <c r="AQ97" s="188">
        <f t="shared" si="49"/>
        <v>0</v>
      </c>
      <c r="AR97" s="188">
        <f t="shared" si="50"/>
        <v>0</v>
      </c>
      <c r="AS97" s="188">
        <f t="shared" si="51"/>
        <v>0</v>
      </c>
      <c r="AT97" s="188">
        <f t="shared" si="52"/>
        <v>0</v>
      </c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65"/>
        <v>0</v>
      </c>
      <c r="K98" s="31">
        <f t="shared" si="66"/>
        <v>0</v>
      </c>
      <c r="L98" s="31">
        <f t="shared" si="67"/>
        <v>0</v>
      </c>
      <c r="M98" s="31">
        <f t="shared" si="68"/>
        <v>0</v>
      </c>
      <c r="N98" s="31">
        <f t="shared" si="54"/>
        <v>0</v>
      </c>
      <c r="O98" s="32">
        <f t="shared" si="55"/>
        <v>0</v>
      </c>
      <c r="P98" s="53">
        <v>93</v>
      </c>
      <c r="Q98" s="31">
        <f t="shared" si="63"/>
        <v>0</v>
      </c>
      <c r="R98" s="31">
        <f t="shared" si="69"/>
        <v>0</v>
      </c>
      <c r="S98" s="31">
        <f t="shared" si="70"/>
        <v>0</v>
      </c>
      <c r="T98" s="31">
        <f t="shared" si="56"/>
        <v>0</v>
      </c>
      <c r="U98" s="31">
        <f t="shared" si="64"/>
        <v>0</v>
      </c>
      <c r="V98" s="31">
        <f t="shared" si="57"/>
        <v>0</v>
      </c>
      <c r="W98" s="31">
        <v>0</v>
      </c>
      <c r="X98" s="31">
        <f t="shared" si="58"/>
        <v>0</v>
      </c>
      <c r="Y98" s="36">
        <f t="shared" si="59"/>
        <v>0</v>
      </c>
      <c r="AA98" s="69">
        <v>93</v>
      </c>
      <c r="AB98" s="31">
        <f t="shared" si="60"/>
        <v>0</v>
      </c>
      <c r="AC98" s="203">
        <f t="shared" si="82"/>
        <v>0</v>
      </c>
      <c r="AD98" s="99">
        <f t="shared" si="61"/>
        <v>0</v>
      </c>
      <c r="AE98" s="99">
        <f t="shared" si="62"/>
        <v>0</v>
      </c>
      <c r="AF98" s="188">
        <f t="shared" si="78"/>
        <v>0</v>
      </c>
      <c r="AG98" s="188">
        <f t="shared" si="79"/>
        <v>0</v>
      </c>
      <c r="AH98" s="188">
        <f t="shared" si="80"/>
        <v>0</v>
      </c>
      <c r="AI98" s="193">
        <f t="shared" si="81"/>
        <v>0</v>
      </c>
      <c r="AK98" s="69">
        <v>93</v>
      </c>
      <c r="AL98" s="31">
        <f t="shared" si="44"/>
        <v>0</v>
      </c>
      <c r="AM98" s="31">
        <f t="shared" si="45"/>
        <v>0</v>
      </c>
      <c r="AN98" s="31">
        <f t="shared" si="46"/>
        <v>0</v>
      </c>
      <c r="AO98" s="31">
        <f t="shared" si="47"/>
        <v>0</v>
      </c>
      <c r="AP98" s="31">
        <f t="shared" si="48"/>
        <v>0</v>
      </c>
      <c r="AQ98" s="188">
        <f t="shared" si="49"/>
        <v>0</v>
      </c>
      <c r="AR98" s="188">
        <f t="shared" si="50"/>
        <v>0</v>
      </c>
      <c r="AS98" s="188">
        <f t="shared" si="51"/>
        <v>0</v>
      </c>
      <c r="AT98" s="188">
        <f t="shared" si="52"/>
        <v>0</v>
      </c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65"/>
        <v>0</v>
      </c>
      <c r="K99" s="31">
        <f t="shared" si="66"/>
        <v>0</v>
      </c>
      <c r="L99" s="31">
        <f t="shared" si="67"/>
        <v>0</v>
      </c>
      <c r="M99" s="31">
        <f t="shared" si="68"/>
        <v>0</v>
      </c>
      <c r="N99" s="31">
        <f t="shared" si="54"/>
        <v>0</v>
      </c>
      <c r="O99" s="32">
        <f t="shared" si="55"/>
        <v>0</v>
      </c>
      <c r="P99" s="53">
        <v>94</v>
      </c>
      <c r="Q99" s="31">
        <f t="shared" si="63"/>
        <v>0</v>
      </c>
      <c r="R99" s="31">
        <f t="shared" si="69"/>
        <v>0</v>
      </c>
      <c r="S99" s="31">
        <f t="shared" si="70"/>
        <v>0</v>
      </c>
      <c r="T99" s="31">
        <f t="shared" si="56"/>
        <v>0</v>
      </c>
      <c r="U99" s="31">
        <f t="shared" si="64"/>
        <v>0</v>
      </c>
      <c r="V99" s="31">
        <f t="shared" si="57"/>
        <v>0</v>
      </c>
      <c r="W99" s="31">
        <v>0</v>
      </c>
      <c r="X99" s="31">
        <f t="shared" si="58"/>
        <v>0</v>
      </c>
      <c r="Y99" s="36">
        <f t="shared" si="59"/>
        <v>0</v>
      </c>
      <c r="AA99" s="69">
        <v>94</v>
      </c>
      <c r="AB99" s="31">
        <f t="shared" si="60"/>
        <v>0</v>
      </c>
      <c r="AC99" s="203">
        <f t="shared" si="82"/>
        <v>0</v>
      </c>
      <c r="AD99" s="99">
        <f t="shared" si="61"/>
        <v>0</v>
      </c>
      <c r="AE99" s="99">
        <f t="shared" si="62"/>
        <v>0</v>
      </c>
      <c r="AF99" s="188">
        <f t="shared" si="78"/>
        <v>0</v>
      </c>
      <c r="AG99" s="188">
        <f t="shared" si="79"/>
        <v>0</v>
      </c>
      <c r="AH99" s="188">
        <f t="shared" si="80"/>
        <v>0</v>
      </c>
      <c r="AI99" s="193">
        <f t="shared" si="81"/>
        <v>0</v>
      </c>
      <c r="AK99" s="69">
        <v>94</v>
      </c>
      <c r="AL99" s="31">
        <f t="shared" si="44"/>
        <v>0</v>
      </c>
      <c r="AM99" s="31">
        <f t="shared" si="45"/>
        <v>0</v>
      </c>
      <c r="AN99" s="31">
        <f t="shared" si="46"/>
        <v>0</v>
      </c>
      <c r="AO99" s="31">
        <f t="shared" si="47"/>
        <v>0</v>
      </c>
      <c r="AP99" s="31">
        <f t="shared" si="48"/>
        <v>0</v>
      </c>
      <c r="AQ99" s="188">
        <f t="shared" si="49"/>
        <v>0</v>
      </c>
      <c r="AR99" s="188">
        <f t="shared" si="50"/>
        <v>0</v>
      </c>
      <c r="AS99" s="188">
        <f t="shared" si="51"/>
        <v>0</v>
      </c>
      <c r="AT99" s="188">
        <f t="shared" si="52"/>
        <v>0</v>
      </c>
      <c r="AU99" s="31"/>
      <c r="AV99" s="31"/>
      <c r="AW99" s="31"/>
      <c r="AX99" s="31"/>
      <c r="AY99" s="74"/>
    </row>
    <row r="100" spans="2:51" x14ac:dyDescent="0.3">
      <c r="B100" s="2" t="s">
        <v>131</v>
      </c>
      <c r="C100">
        <v>70</v>
      </c>
      <c r="D100">
        <v>0</v>
      </c>
      <c r="E100" s="6"/>
      <c r="I100" s="53">
        <v>95</v>
      </c>
      <c r="J100" s="31">
        <f t="shared" si="65"/>
        <v>0</v>
      </c>
      <c r="K100" s="31">
        <f t="shared" si="66"/>
        <v>0</v>
      </c>
      <c r="L100" s="31">
        <f t="shared" si="67"/>
        <v>0</v>
      </c>
      <c r="M100" s="31">
        <f t="shared" si="68"/>
        <v>0</v>
      </c>
      <c r="N100" s="31">
        <f t="shared" si="54"/>
        <v>0</v>
      </c>
      <c r="O100" s="32">
        <f t="shared" si="55"/>
        <v>0</v>
      </c>
      <c r="P100" s="53">
        <v>95</v>
      </c>
      <c r="Q100" s="31">
        <f t="shared" si="63"/>
        <v>0</v>
      </c>
      <c r="R100" s="31">
        <f t="shared" si="69"/>
        <v>0</v>
      </c>
      <c r="S100" s="31">
        <f t="shared" si="70"/>
        <v>0</v>
      </c>
      <c r="T100" s="31">
        <f t="shared" si="56"/>
        <v>0</v>
      </c>
      <c r="U100" s="31">
        <f t="shared" si="64"/>
        <v>0</v>
      </c>
      <c r="V100" s="31">
        <f t="shared" si="57"/>
        <v>0</v>
      </c>
      <c r="W100" s="31">
        <v>0</v>
      </c>
      <c r="X100" s="31">
        <f t="shared" si="58"/>
        <v>0</v>
      </c>
      <c r="Y100" s="36">
        <f t="shared" si="59"/>
        <v>0</v>
      </c>
      <c r="AA100" s="69">
        <v>95</v>
      </c>
      <c r="AB100" s="31">
        <f t="shared" si="60"/>
        <v>0</v>
      </c>
      <c r="AC100" s="203">
        <f t="shared" si="82"/>
        <v>0</v>
      </c>
      <c r="AD100" s="99">
        <f t="shared" si="61"/>
        <v>0</v>
      </c>
      <c r="AE100" s="99">
        <f t="shared" si="62"/>
        <v>0</v>
      </c>
      <c r="AF100" s="188">
        <f t="shared" si="78"/>
        <v>0</v>
      </c>
      <c r="AG100" s="188">
        <f t="shared" si="79"/>
        <v>0</v>
      </c>
      <c r="AH100" s="188">
        <f t="shared" si="80"/>
        <v>0</v>
      </c>
      <c r="AI100" s="193">
        <f t="shared" si="81"/>
        <v>0</v>
      </c>
      <c r="AK100" s="69">
        <v>95</v>
      </c>
      <c r="AL100" s="31">
        <f t="shared" ref="AL100:AL163" si="83">IF(AK100&lt;=$F$18,IFERROR(VLOOKUP($AA100,$B$82:$G$94,2,FALSE),0),)</f>
        <v>0</v>
      </c>
      <c r="AM100" s="31">
        <f t="shared" ref="AM100:AM163" si="84">IF(AK100&lt;=$F$18,IFERROR(VLOOKUP($AA100,$B$82:$G$94,3,FALSE),0),)</f>
        <v>0</v>
      </c>
      <c r="AN100" s="31">
        <f t="shared" ref="AN100:AN163" si="85">IF(AK100&lt;=$F$18,IFERROR(VLOOKUP($AA100,$B$82:$G$94,4,FALSE),0),)</f>
        <v>0</v>
      </c>
      <c r="AO100" s="31">
        <f t="shared" ref="AO100:AO163" si="86">IF(AK100&lt;=$F$18,IFERROR(VLOOKUP($AA100,$B$82:$G$94,5,FALSE),0),)</f>
        <v>0</v>
      </c>
      <c r="AP100" s="31">
        <f t="shared" ref="AP100:AP163" si="87">IF(AK100&lt;=$F$18,IFERROR(VLOOKUP($AA100,$B$82:$G$94,6,FALSE),0),)</f>
        <v>0</v>
      </c>
      <c r="AQ100" s="188">
        <f t="shared" ref="AQ100:AQ163" si="88">IF($AK100&lt;=$F$18,$AL100*AM100,)</f>
        <v>0</v>
      </c>
      <c r="AR100" s="188">
        <f t="shared" ref="AR100:AR163" si="89">IF($AK100&lt;=$F$18,$AL100*AN100,)</f>
        <v>0</v>
      </c>
      <c r="AS100" s="188">
        <f t="shared" ref="AS100:AS163" si="90">IF($AK100&lt;=$F$18,$AL100*AO100,)</f>
        <v>0</v>
      </c>
      <c r="AT100" s="188">
        <f t="shared" ref="AT100:AT163" si="91">IF($AK100&lt;=$F$18,$AL100*AP100,)</f>
        <v>0</v>
      </c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65"/>
        <v>0</v>
      </c>
      <c r="K101" s="31">
        <f t="shared" si="66"/>
        <v>0</v>
      </c>
      <c r="L101" s="31">
        <f t="shared" si="67"/>
        <v>0</v>
      </c>
      <c r="M101" s="31">
        <f t="shared" si="68"/>
        <v>0</v>
      </c>
      <c r="N101" s="31">
        <f t="shared" si="54"/>
        <v>0</v>
      </c>
      <c r="O101" s="32">
        <f t="shared" si="55"/>
        <v>0</v>
      </c>
      <c r="P101" s="53">
        <v>96</v>
      </c>
      <c r="Q101" s="31">
        <f t="shared" si="63"/>
        <v>0</v>
      </c>
      <c r="R101" s="31">
        <f t="shared" si="69"/>
        <v>0</v>
      </c>
      <c r="S101" s="31">
        <f t="shared" si="70"/>
        <v>0</v>
      </c>
      <c r="T101" s="31">
        <f t="shared" si="56"/>
        <v>0</v>
      </c>
      <c r="U101" s="31">
        <f t="shared" si="64"/>
        <v>0</v>
      </c>
      <c r="V101" s="31">
        <f t="shared" si="57"/>
        <v>0</v>
      </c>
      <c r="W101" s="31">
        <v>0</v>
      </c>
      <c r="X101" s="31">
        <f t="shared" si="58"/>
        <v>0</v>
      </c>
      <c r="Y101" s="36">
        <f t="shared" si="59"/>
        <v>0</v>
      </c>
      <c r="AA101" s="69">
        <v>96</v>
      </c>
      <c r="AB101" s="31">
        <f t="shared" si="60"/>
        <v>0</v>
      </c>
      <c r="AC101" s="203">
        <f t="shared" si="82"/>
        <v>0</v>
      </c>
      <c r="AD101" s="99">
        <f t="shared" si="61"/>
        <v>0</v>
      </c>
      <c r="AE101" s="99">
        <f t="shared" si="62"/>
        <v>0</v>
      </c>
      <c r="AF101" s="188">
        <f t="shared" si="78"/>
        <v>0</v>
      </c>
      <c r="AG101" s="188">
        <f t="shared" si="79"/>
        <v>0</v>
      </c>
      <c r="AH101" s="188">
        <f t="shared" si="80"/>
        <v>0</v>
      </c>
      <c r="AI101" s="193">
        <f t="shared" si="81"/>
        <v>0</v>
      </c>
      <c r="AK101" s="69">
        <v>96</v>
      </c>
      <c r="AL101" s="31">
        <f t="shared" si="83"/>
        <v>0</v>
      </c>
      <c r="AM101" s="31">
        <f t="shared" si="84"/>
        <v>0</v>
      </c>
      <c r="AN101" s="31">
        <f t="shared" si="85"/>
        <v>0</v>
      </c>
      <c r="AO101" s="31">
        <f t="shared" si="86"/>
        <v>0</v>
      </c>
      <c r="AP101" s="31">
        <f t="shared" si="87"/>
        <v>0</v>
      </c>
      <c r="AQ101" s="188">
        <f t="shared" si="88"/>
        <v>0</v>
      </c>
      <c r="AR101" s="188">
        <f t="shared" si="89"/>
        <v>0</v>
      </c>
      <c r="AS101" s="188">
        <f t="shared" si="90"/>
        <v>0</v>
      </c>
      <c r="AT101" s="188">
        <f t="shared" si="91"/>
        <v>0</v>
      </c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65"/>
        <v>0</v>
      </c>
      <c r="K102" s="31">
        <f t="shared" si="66"/>
        <v>0</v>
      </c>
      <c r="L102" s="31">
        <f t="shared" si="67"/>
        <v>0</v>
      </c>
      <c r="M102" s="31">
        <f t="shared" si="68"/>
        <v>0</v>
      </c>
      <c r="N102" s="31">
        <f t="shared" si="54"/>
        <v>0</v>
      </c>
      <c r="O102" s="32">
        <f t="shared" si="55"/>
        <v>0</v>
      </c>
      <c r="P102" s="53">
        <v>97</v>
      </c>
      <c r="Q102" s="31">
        <f t="shared" si="63"/>
        <v>0</v>
      </c>
      <c r="R102" s="31">
        <f t="shared" si="69"/>
        <v>0</v>
      </c>
      <c r="S102" s="31">
        <f t="shared" si="70"/>
        <v>0</v>
      </c>
      <c r="T102" s="31">
        <f t="shared" si="56"/>
        <v>0</v>
      </c>
      <c r="U102" s="31">
        <f t="shared" si="64"/>
        <v>0</v>
      </c>
      <c r="V102" s="31">
        <f t="shared" si="57"/>
        <v>0</v>
      </c>
      <c r="W102" s="31">
        <v>0</v>
      </c>
      <c r="X102" s="31">
        <f t="shared" si="58"/>
        <v>0</v>
      </c>
      <c r="Y102" s="36">
        <f t="shared" si="59"/>
        <v>0</v>
      </c>
      <c r="AA102" s="69">
        <v>97</v>
      </c>
      <c r="AB102" s="31">
        <f t="shared" si="60"/>
        <v>0</v>
      </c>
      <c r="AC102" s="203">
        <f t="shared" si="82"/>
        <v>0</v>
      </c>
      <c r="AD102" s="99">
        <f t="shared" si="61"/>
        <v>0</v>
      </c>
      <c r="AE102" s="99">
        <f t="shared" si="62"/>
        <v>0</v>
      </c>
      <c r="AF102" s="188">
        <f t="shared" si="78"/>
        <v>0</v>
      </c>
      <c r="AG102" s="188">
        <f t="shared" si="79"/>
        <v>0</v>
      </c>
      <c r="AH102" s="188">
        <f t="shared" si="80"/>
        <v>0</v>
      </c>
      <c r="AI102" s="193">
        <f t="shared" si="81"/>
        <v>0</v>
      </c>
      <c r="AK102" s="69">
        <v>97</v>
      </c>
      <c r="AL102" s="31">
        <f t="shared" si="83"/>
        <v>0</v>
      </c>
      <c r="AM102" s="31">
        <f t="shared" si="84"/>
        <v>0</v>
      </c>
      <c r="AN102" s="31">
        <f t="shared" si="85"/>
        <v>0</v>
      </c>
      <c r="AO102" s="31">
        <f t="shared" si="86"/>
        <v>0</v>
      </c>
      <c r="AP102" s="31">
        <f t="shared" si="87"/>
        <v>0</v>
      </c>
      <c r="AQ102" s="188">
        <f t="shared" si="88"/>
        <v>0</v>
      </c>
      <c r="AR102" s="188">
        <f t="shared" si="89"/>
        <v>0</v>
      </c>
      <c r="AS102" s="188">
        <f t="shared" si="90"/>
        <v>0</v>
      </c>
      <c r="AT102" s="188">
        <f t="shared" si="91"/>
        <v>0</v>
      </c>
      <c r="AU102" s="31"/>
      <c r="AV102" s="31"/>
      <c r="AW102" s="31"/>
      <c r="AX102" s="31"/>
      <c r="AY102" s="74"/>
    </row>
    <row r="103" spans="2:51" x14ac:dyDescent="0.3">
      <c r="C103" s="23" t="s">
        <v>153</v>
      </c>
      <c r="D103" s="137" t="s">
        <v>154</v>
      </c>
      <c r="F103" s="186" t="s">
        <v>198</v>
      </c>
      <c r="I103" s="53">
        <v>98</v>
      </c>
      <c r="J103" s="31">
        <f t="shared" si="65"/>
        <v>0</v>
      </c>
      <c r="K103" s="31">
        <f t="shared" si="66"/>
        <v>0</v>
      </c>
      <c r="L103" s="31">
        <f t="shared" si="67"/>
        <v>0</v>
      </c>
      <c r="M103" s="31">
        <f t="shared" si="68"/>
        <v>0</v>
      </c>
      <c r="N103" s="31">
        <f t="shared" si="54"/>
        <v>0</v>
      </c>
      <c r="O103" s="32">
        <f t="shared" si="55"/>
        <v>0</v>
      </c>
      <c r="P103" s="53">
        <v>98</v>
      </c>
      <c r="Q103" s="31">
        <f t="shared" si="63"/>
        <v>0</v>
      </c>
      <c r="R103" s="31">
        <f t="shared" si="69"/>
        <v>0</v>
      </c>
      <c r="S103" s="31">
        <f t="shared" si="70"/>
        <v>0</v>
      </c>
      <c r="T103" s="31">
        <f t="shared" si="56"/>
        <v>0</v>
      </c>
      <c r="U103" s="31">
        <f t="shared" si="64"/>
        <v>0</v>
      </c>
      <c r="V103" s="31">
        <f t="shared" si="57"/>
        <v>0</v>
      </c>
      <c r="W103" s="31">
        <v>0</v>
      </c>
      <c r="X103" s="31">
        <f t="shared" si="58"/>
        <v>0</v>
      </c>
      <c r="Y103" s="36">
        <f t="shared" si="59"/>
        <v>0</v>
      </c>
      <c r="AA103" s="69">
        <v>98</v>
      </c>
      <c r="AB103" s="31">
        <f t="shared" si="60"/>
        <v>0</v>
      </c>
      <c r="AC103" s="203">
        <f t="shared" si="82"/>
        <v>0</v>
      </c>
      <c r="AD103" s="99">
        <f t="shared" si="61"/>
        <v>0</v>
      </c>
      <c r="AE103" s="99">
        <f t="shared" si="62"/>
        <v>0</v>
      </c>
      <c r="AF103" s="188">
        <f t="shared" si="78"/>
        <v>0</v>
      </c>
      <c r="AG103" s="188">
        <f t="shared" si="79"/>
        <v>0</v>
      </c>
      <c r="AH103" s="188">
        <f t="shared" si="80"/>
        <v>0</v>
      </c>
      <c r="AI103" s="193">
        <f t="shared" si="81"/>
        <v>0</v>
      </c>
      <c r="AK103" s="69">
        <v>98</v>
      </c>
      <c r="AL103" s="31">
        <f t="shared" si="83"/>
        <v>0</v>
      </c>
      <c r="AM103" s="31">
        <f t="shared" si="84"/>
        <v>0</v>
      </c>
      <c r="AN103" s="31">
        <f t="shared" si="85"/>
        <v>0</v>
      </c>
      <c r="AO103" s="31">
        <f t="shared" si="86"/>
        <v>0</v>
      </c>
      <c r="AP103" s="31">
        <f t="shared" si="87"/>
        <v>0</v>
      </c>
      <c r="AQ103" s="188">
        <f t="shared" si="88"/>
        <v>0</v>
      </c>
      <c r="AR103" s="188">
        <f t="shared" si="89"/>
        <v>0</v>
      </c>
      <c r="AS103" s="188">
        <f t="shared" si="90"/>
        <v>0</v>
      </c>
      <c r="AT103" s="188">
        <f t="shared" si="91"/>
        <v>0</v>
      </c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85" t="s">
        <v>194</v>
      </c>
      <c r="G104" s="22">
        <v>0.25</v>
      </c>
      <c r="I104" s="53">
        <v>99</v>
      </c>
      <c r="J104" s="31">
        <f t="shared" si="65"/>
        <v>0</v>
      </c>
      <c r="K104" s="31">
        <f t="shared" si="66"/>
        <v>0</v>
      </c>
      <c r="L104" s="31">
        <f t="shared" si="67"/>
        <v>0</v>
      </c>
      <c r="M104" s="31">
        <f t="shared" si="68"/>
        <v>0</v>
      </c>
      <c r="N104" s="31">
        <f t="shared" si="54"/>
        <v>0</v>
      </c>
      <c r="O104" s="32">
        <f t="shared" si="55"/>
        <v>0</v>
      </c>
      <c r="P104" s="53">
        <v>99</v>
      </c>
      <c r="Q104" s="31">
        <f t="shared" si="63"/>
        <v>0</v>
      </c>
      <c r="R104" s="31">
        <f t="shared" si="69"/>
        <v>0</v>
      </c>
      <c r="S104" s="31">
        <f t="shared" si="70"/>
        <v>0</v>
      </c>
      <c r="T104" s="31">
        <f t="shared" si="56"/>
        <v>0</v>
      </c>
      <c r="U104" s="31">
        <f t="shared" si="64"/>
        <v>0</v>
      </c>
      <c r="V104" s="31">
        <f t="shared" si="57"/>
        <v>0</v>
      </c>
      <c r="W104" s="31">
        <v>0</v>
      </c>
      <c r="X104" s="31">
        <f t="shared" si="58"/>
        <v>0</v>
      </c>
      <c r="Y104" s="36">
        <f t="shared" si="59"/>
        <v>0</v>
      </c>
      <c r="AA104" s="69">
        <v>99</v>
      </c>
      <c r="AB104" s="31">
        <f t="shared" si="60"/>
        <v>0</v>
      </c>
      <c r="AC104" s="203">
        <f t="shared" si="82"/>
        <v>0</v>
      </c>
      <c r="AD104" s="99">
        <f t="shared" si="61"/>
        <v>0</v>
      </c>
      <c r="AE104" s="99">
        <f t="shared" si="62"/>
        <v>0</v>
      </c>
      <c r="AF104" s="188">
        <f t="shared" si="78"/>
        <v>0</v>
      </c>
      <c r="AG104" s="188">
        <f t="shared" si="79"/>
        <v>0</v>
      </c>
      <c r="AH104" s="188">
        <f t="shared" si="80"/>
        <v>0</v>
      </c>
      <c r="AI104" s="193">
        <f t="shared" si="81"/>
        <v>0</v>
      </c>
      <c r="AK104" s="69">
        <v>99</v>
      </c>
      <c r="AL104" s="31">
        <f t="shared" si="83"/>
        <v>0</v>
      </c>
      <c r="AM104" s="31">
        <f t="shared" si="84"/>
        <v>0</v>
      </c>
      <c r="AN104" s="31">
        <f t="shared" si="85"/>
        <v>0</v>
      </c>
      <c r="AO104" s="31">
        <f t="shared" si="86"/>
        <v>0</v>
      </c>
      <c r="AP104" s="31">
        <f t="shared" si="87"/>
        <v>0</v>
      </c>
      <c r="AQ104" s="188">
        <f t="shared" si="88"/>
        <v>0</v>
      </c>
      <c r="AR104" s="188">
        <f t="shared" si="89"/>
        <v>0</v>
      </c>
      <c r="AS104" s="188">
        <f t="shared" si="90"/>
        <v>0</v>
      </c>
      <c r="AT104" s="188">
        <f t="shared" si="91"/>
        <v>0</v>
      </c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85" t="s">
        <v>196</v>
      </c>
      <c r="G105" s="22">
        <v>1.03</v>
      </c>
      <c r="I105" s="53">
        <v>100</v>
      </c>
      <c r="J105" s="31">
        <f t="shared" si="65"/>
        <v>0</v>
      </c>
      <c r="K105" s="31">
        <f t="shared" si="66"/>
        <v>0</v>
      </c>
      <c r="L105" s="31">
        <f t="shared" si="67"/>
        <v>0</v>
      </c>
      <c r="M105" s="31">
        <f t="shared" si="68"/>
        <v>0</v>
      </c>
      <c r="N105" s="31">
        <f t="shared" si="54"/>
        <v>0</v>
      </c>
      <c r="O105" s="32">
        <f t="shared" si="55"/>
        <v>0</v>
      </c>
      <c r="P105" s="53">
        <v>100</v>
      </c>
      <c r="Q105" s="31">
        <f t="shared" si="63"/>
        <v>0</v>
      </c>
      <c r="R105" s="31">
        <f t="shared" si="69"/>
        <v>0</v>
      </c>
      <c r="S105" s="31">
        <f t="shared" si="70"/>
        <v>0</v>
      </c>
      <c r="T105" s="31">
        <f t="shared" si="56"/>
        <v>0</v>
      </c>
      <c r="U105" s="31">
        <f t="shared" si="64"/>
        <v>0</v>
      </c>
      <c r="V105" s="31">
        <f t="shared" si="57"/>
        <v>0</v>
      </c>
      <c r="W105" s="31">
        <v>0</v>
      </c>
      <c r="X105" s="31">
        <f t="shared" si="58"/>
        <v>0</v>
      </c>
      <c r="Y105" s="36">
        <f t="shared" si="59"/>
        <v>0</v>
      </c>
      <c r="AA105" s="69">
        <v>100</v>
      </c>
      <c r="AB105" s="31">
        <f t="shared" si="60"/>
        <v>0</v>
      </c>
      <c r="AC105" s="203">
        <f t="shared" si="82"/>
        <v>0</v>
      </c>
      <c r="AD105" s="99">
        <f t="shared" si="61"/>
        <v>0</v>
      </c>
      <c r="AE105" s="99">
        <f t="shared" si="62"/>
        <v>0</v>
      </c>
      <c r="AF105" s="188">
        <f t="shared" si="78"/>
        <v>0</v>
      </c>
      <c r="AG105" s="188">
        <f t="shared" si="79"/>
        <v>0</v>
      </c>
      <c r="AH105" s="188">
        <f t="shared" si="80"/>
        <v>0</v>
      </c>
      <c r="AI105" s="193">
        <f t="shared" si="81"/>
        <v>0</v>
      </c>
      <c r="AK105" s="69">
        <v>100</v>
      </c>
      <c r="AL105" s="31">
        <f t="shared" si="83"/>
        <v>0</v>
      </c>
      <c r="AM105" s="31">
        <f t="shared" si="84"/>
        <v>0</v>
      </c>
      <c r="AN105" s="31">
        <f t="shared" si="85"/>
        <v>0</v>
      </c>
      <c r="AO105" s="31">
        <f t="shared" si="86"/>
        <v>0</v>
      </c>
      <c r="AP105" s="31">
        <f t="shared" si="87"/>
        <v>0</v>
      </c>
      <c r="AQ105" s="188">
        <f t="shared" si="88"/>
        <v>0</v>
      </c>
      <c r="AR105" s="188">
        <f t="shared" si="89"/>
        <v>0</v>
      </c>
      <c r="AS105" s="188">
        <f t="shared" si="90"/>
        <v>0</v>
      </c>
      <c r="AT105" s="188">
        <f t="shared" si="91"/>
        <v>0</v>
      </c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85" t="s">
        <v>197</v>
      </c>
      <c r="G106" s="22">
        <v>0.59</v>
      </c>
      <c r="I106" s="53">
        <v>101</v>
      </c>
      <c r="J106" s="31">
        <f t="shared" si="65"/>
        <v>0</v>
      </c>
      <c r="K106" s="31">
        <f t="shared" si="66"/>
        <v>0</v>
      </c>
      <c r="L106" s="31">
        <f t="shared" si="67"/>
        <v>0</v>
      </c>
      <c r="M106" s="31">
        <f t="shared" si="68"/>
        <v>0</v>
      </c>
      <c r="N106" s="31">
        <f t="shared" si="54"/>
        <v>0</v>
      </c>
      <c r="O106" s="32">
        <f t="shared" si="55"/>
        <v>0</v>
      </c>
      <c r="P106" s="53">
        <v>101</v>
      </c>
      <c r="Q106" s="31">
        <f t="shared" si="63"/>
        <v>0</v>
      </c>
      <c r="R106" s="31">
        <f t="shared" si="69"/>
        <v>0</v>
      </c>
      <c r="S106" s="31">
        <f t="shared" si="70"/>
        <v>0</v>
      </c>
      <c r="T106" s="31">
        <f t="shared" si="56"/>
        <v>0</v>
      </c>
      <c r="U106" s="31">
        <f t="shared" si="64"/>
        <v>0</v>
      </c>
      <c r="V106" s="31">
        <f t="shared" si="57"/>
        <v>0</v>
      </c>
      <c r="W106" s="31">
        <v>0</v>
      </c>
      <c r="X106" s="31">
        <f t="shared" si="58"/>
        <v>0</v>
      </c>
      <c r="Y106" s="36">
        <f t="shared" si="59"/>
        <v>0</v>
      </c>
      <c r="AA106" s="69">
        <v>101</v>
      </c>
      <c r="AB106" s="31">
        <f t="shared" si="60"/>
        <v>0</v>
      </c>
      <c r="AC106" s="203">
        <f t="shared" si="82"/>
        <v>0</v>
      </c>
      <c r="AD106" s="99">
        <f t="shared" si="61"/>
        <v>0</v>
      </c>
      <c r="AE106" s="99">
        <f t="shared" si="62"/>
        <v>0</v>
      </c>
      <c r="AF106" s="188">
        <f t="shared" si="78"/>
        <v>0</v>
      </c>
      <c r="AG106" s="188">
        <f t="shared" si="79"/>
        <v>0</v>
      </c>
      <c r="AH106" s="188">
        <f t="shared" si="80"/>
        <v>0</v>
      </c>
      <c r="AI106" s="193">
        <f t="shared" si="81"/>
        <v>0</v>
      </c>
      <c r="AK106" s="69">
        <v>101</v>
      </c>
      <c r="AL106" s="31">
        <f t="shared" si="83"/>
        <v>0</v>
      </c>
      <c r="AM106" s="31">
        <f t="shared" si="84"/>
        <v>0</v>
      </c>
      <c r="AN106" s="31">
        <f t="shared" si="85"/>
        <v>0</v>
      </c>
      <c r="AO106" s="31">
        <f t="shared" si="86"/>
        <v>0</v>
      </c>
      <c r="AP106" s="31">
        <f t="shared" si="87"/>
        <v>0</v>
      </c>
      <c r="AQ106" s="188">
        <f t="shared" si="88"/>
        <v>0</v>
      </c>
      <c r="AR106" s="188">
        <f t="shared" si="89"/>
        <v>0</v>
      </c>
      <c r="AS106" s="188">
        <f t="shared" si="90"/>
        <v>0</v>
      </c>
      <c r="AT106" s="188">
        <f t="shared" si="91"/>
        <v>0</v>
      </c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85" t="s">
        <v>195</v>
      </c>
      <c r="G107" s="22">
        <v>0.43</v>
      </c>
      <c r="I107" s="53">
        <v>102</v>
      </c>
      <c r="J107" s="31">
        <f t="shared" si="65"/>
        <v>0</v>
      </c>
      <c r="K107" s="31">
        <f t="shared" si="66"/>
        <v>0</v>
      </c>
      <c r="L107" s="31">
        <f t="shared" si="67"/>
        <v>0</v>
      </c>
      <c r="M107" s="31">
        <f t="shared" si="68"/>
        <v>0</v>
      </c>
      <c r="N107" s="31">
        <f t="shared" si="54"/>
        <v>0</v>
      </c>
      <c r="O107" s="32">
        <f t="shared" si="55"/>
        <v>0</v>
      </c>
      <c r="P107" s="53">
        <v>102</v>
      </c>
      <c r="Q107" s="31">
        <f t="shared" si="63"/>
        <v>0</v>
      </c>
      <c r="R107" s="31">
        <f t="shared" si="69"/>
        <v>0</v>
      </c>
      <c r="S107" s="31">
        <f t="shared" si="70"/>
        <v>0</v>
      </c>
      <c r="T107" s="31">
        <f t="shared" si="56"/>
        <v>0</v>
      </c>
      <c r="U107" s="31">
        <f t="shared" si="64"/>
        <v>0</v>
      </c>
      <c r="V107" s="31">
        <f t="shared" si="57"/>
        <v>0</v>
      </c>
      <c r="W107" s="31">
        <v>0</v>
      </c>
      <c r="X107" s="31">
        <f t="shared" si="58"/>
        <v>0</v>
      </c>
      <c r="Y107" s="36">
        <f t="shared" si="59"/>
        <v>0</v>
      </c>
      <c r="AA107" s="69">
        <v>102</v>
      </c>
      <c r="AB107" s="31">
        <f t="shared" si="60"/>
        <v>0</v>
      </c>
      <c r="AC107" s="203">
        <f t="shared" si="82"/>
        <v>0</v>
      </c>
      <c r="AD107" s="99">
        <f t="shared" si="61"/>
        <v>0</v>
      </c>
      <c r="AE107" s="99">
        <f t="shared" si="62"/>
        <v>0</v>
      </c>
      <c r="AF107" s="188">
        <f t="shared" si="78"/>
        <v>0</v>
      </c>
      <c r="AG107" s="188">
        <f t="shared" si="79"/>
        <v>0</v>
      </c>
      <c r="AH107" s="188">
        <f t="shared" si="80"/>
        <v>0</v>
      </c>
      <c r="AI107" s="193">
        <f t="shared" si="81"/>
        <v>0</v>
      </c>
      <c r="AK107" s="69">
        <v>102</v>
      </c>
      <c r="AL107" s="31">
        <f t="shared" si="83"/>
        <v>0</v>
      </c>
      <c r="AM107" s="31">
        <f t="shared" si="84"/>
        <v>0</v>
      </c>
      <c r="AN107" s="31">
        <f t="shared" si="85"/>
        <v>0</v>
      </c>
      <c r="AO107" s="31">
        <f t="shared" si="86"/>
        <v>0</v>
      </c>
      <c r="AP107" s="31">
        <f t="shared" si="87"/>
        <v>0</v>
      </c>
      <c r="AQ107" s="188">
        <f t="shared" si="88"/>
        <v>0</v>
      </c>
      <c r="AR107" s="188">
        <f t="shared" si="89"/>
        <v>0</v>
      </c>
      <c r="AS107" s="188">
        <f t="shared" si="90"/>
        <v>0</v>
      </c>
      <c r="AT107" s="188">
        <f t="shared" si="91"/>
        <v>0</v>
      </c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9" t="s">
        <v>199</v>
      </c>
      <c r="G108" s="200" t="e">
        <f>VLOOKUP(VLOOKUP(F17,C131:E195,3,FALSE),F104:G107,2,FALSE)</f>
        <v>#N/A</v>
      </c>
      <c r="I108" s="53">
        <v>103</v>
      </c>
      <c r="J108" s="31">
        <f t="shared" si="65"/>
        <v>0</v>
      </c>
      <c r="K108" s="31">
        <f t="shared" si="66"/>
        <v>0</v>
      </c>
      <c r="L108" s="31">
        <f t="shared" si="67"/>
        <v>0</v>
      </c>
      <c r="M108" s="31">
        <f t="shared" si="68"/>
        <v>0</v>
      </c>
      <c r="N108" s="31">
        <f t="shared" si="54"/>
        <v>0</v>
      </c>
      <c r="O108" s="32">
        <f t="shared" si="55"/>
        <v>0</v>
      </c>
      <c r="P108" s="53">
        <v>103</v>
      </c>
      <c r="Q108" s="31">
        <f t="shared" si="63"/>
        <v>0</v>
      </c>
      <c r="R108" s="31">
        <f t="shared" si="69"/>
        <v>0</v>
      </c>
      <c r="S108" s="31">
        <f t="shared" si="70"/>
        <v>0</v>
      </c>
      <c r="T108" s="31">
        <f t="shared" si="56"/>
        <v>0</v>
      </c>
      <c r="U108" s="31">
        <f t="shared" si="64"/>
        <v>0</v>
      </c>
      <c r="V108" s="31">
        <f t="shared" si="57"/>
        <v>0</v>
      </c>
      <c r="W108" s="31">
        <v>0</v>
      </c>
      <c r="X108" s="31">
        <f t="shared" si="58"/>
        <v>0</v>
      </c>
      <c r="Y108" s="36">
        <f t="shared" si="59"/>
        <v>0</v>
      </c>
      <c r="AA108" s="69">
        <v>103</v>
      </c>
      <c r="AB108" s="31">
        <f t="shared" si="60"/>
        <v>0</v>
      </c>
      <c r="AC108" s="203">
        <f t="shared" si="82"/>
        <v>0</v>
      </c>
      <c r="AD108" s="99">
        <f t="shared" si="61"/>
        <v>0</v>
      </c>
      <c r="AE108" s="99">
        <f t="shared" si="62"/>
        <v>0</v>
      </c>
      <c r="AF108" s="188">
        <f t="shared" si="78"/>
        <v>0</v>
      </c>
      <c r="AG108" s="188">
        <f t="shared" si="79"/>
        <v>0</v>
      </c>
      <c r="AH108" s="188">
        <f t="shared" si="80"/>
        <v>0</v>
      </c>
      <c r="AI108" s="193">
        <f t="shared" si="81"/>
        <v>0</v>
      </c>
      <c r="AK108" s="69">
        <v>103</v>
      </c>
      <c r="AL108" s="31">
        <f t="shared" si="83"/>
        <v>0</v>
      </c>
      <c r="AM108" s="31">
        <f t="shared" si="84"/>
        <v>0</v>
      </c>
      <c r="AN108" s="31">
        <f t="shared" si="85"/>
        <v>0</v>
      </c>
      <c r="AO108" s="31">
        <f t="shared" si="86"/>
        <v>0</v>
      </c>
      <c r="AP108" s="31">
        <f t="shared" si="87"/>
        <v>0</v>
      </c>
      <c r="AQ108" s="188">
        <f t="shared" si="88"/>
        <v>0</v>
      </c>
      <c r="AR108" s="188">
        <f t="shared" si="89"/>
        <v>0</v>
      </c>
      <c r="AS108" s="188">
        <f t="shared" si="90"/>
        <v>0</v>
      </c>
      <c r="AT108" s="188">
        <f t="shared" si="91"/>
        <v>0</v>
      </c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65"/>
        <v>0</v>
      </c>
      <c r="K109" s="31">
        <f t="shared" si="66"/>
        <v>0</v>
      </c>
      <c r="L109" s="31">
        <f t="shared" si="67"/>
        <v>0</v>
      </c>
      <c r="M109" s="31">
        <f t="shared" si="68"/>
        <v>0</v>
      </c>
      <c r="N109" s="31">
        <f t="shared" si="54"/>
        <v>0</v>
      </c>
      <c r="O109" s="32">
        <f t="shared" si="55"/>
        <v>0</v>
      </c>
      <c r="P109" s="53">
        <v>104</v>
      </c>
      <c r="Q109" s="31">
        <f t="shared" si="63"/>
        <v>0</v>
      </c>
      <c r="R109" s="31">
        <f t="shared" si="69"/>
        <v>0</v>
      </c>
      <c r="S109" s="31">
        <f t="shared" si="70"/>
        <v>0</v>
      </c>
      <c r="T109" s="31">
        <f t="shared" si="56"/>
        <v>0</v>
      </c>
      <c r="U109" s="31">
        <f t="shared" si="64"/>
        <v>0</v>
      </c>
      <c r="V109" s="31">
        <f t="shared" si="57"/>
        <v>0</v>
      </c>
      <c r="W109" s="31">
        <v>0</v>
      </c>
      <c r="X109" s="31">
        <f t="shared" si="58"/>
        <v>0</v>
      </c>
      <c r="Y109" s="36">
        <f t="shared" si="59"/>
        <v>0</v>
      </c>
      <c r="AA109" s="69">
        <v>104</v>
      </c>
      <c r="AB109" s="31">
        <f t="shared" si="60"/>
        <v>0</v>
      </c>
      <c r="AC109" s="203">
        <f t="shared" si="82"/>
        <v>0</v>
      </c>
      <c r="AD109" s="99">
        <f t="shared" si="61"/>
        <v>0</v>
      </c>
      <c r="AE109" s="99">
        <f t="shared" si="62"/>
        <v>0</v>
      </c>
      <c r="AF109" s="188">
        <f t="shared" si="78"/>
        <v>0</v>
      </c>
      <c r="AG109" s="188">
        <f t="shared" si="79"/>
        <v>0</v>
      </c>
      <c r="AH109" s="188">
        <f t="shared" si="80"/>
        <v>0</v>
      </c>
      <c r="AI109" s="193">
        <f t="shared" si="81"/>
        <v>0</v>
      </c>
      <c r="AK109" s="69">
        <v>104</v>
      </c>
      <c r="AL109" s="31">
        <f t="shared" si="83"/>
        <v>0</v>
      </c>
      <c r="AM109" s="31">
        <f t="shared" si="84"/>
        <v>0</v>
      </c>
      <c r="AN109" s="31">
        <f t="shared" si="85"/>
        <v>0</v>
      </c>
      <c r="AO109" s="31">
        <f t="shared" si="86"/>
        <v>0</v>
      </c>
      <c r="AP109" s="31">
        <f t="shared" si="87"/>
        <v>0</v>
      </c>
      <c r="AQ109" s="188">
        <f t="shared" si="88"/>
        <v>0</v>
      </c>
      <c r="AR109" s="188">
        <f t="shared" si="89"/>
        <v>0</v>
      </c>
      <c r="AS109" s="188">
        <f t="shared" si="90"/>
        <v>0</v>
      </c>
      <c r="AT109" s="188">
        <f t="shared" si="91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5"/>
        <v>0</v>
      </c>
      <c r="K110" s="31">
        <f t="shared" si="66"/>
        <v>0</v>
      </c>
      <c r="L110" s="31">
        <f t="shared" si="67"/>
        <v>0</v>
      </c>
      <c r="M110" s="31">
        <f t="shared" si="68"/>
        <v>0</v>
      </c>
      <c r="N110" s="31">
        <f t="shared" si="54"/>
        <v>0</v>
      </c>
      <c r="O110" s="32">
        <f t="shared" si="55"/>
        <v>0</v>
      </c>
      <c r="P110" s="53">
        <v>105</v>
      </c>
      <c r="Q110" s="31">
        <f t="shared" si="63"/>
        <v>0</v>
      </c>
      <c r="R110" s="31">
        <f t="shared" si="69"/>
        <v>0</v>
      </c>
      <c r="S110" s="31">
        <f t="shared" si="70"/>
        <v>0</v>
      </c>
      <c r="T110" s="31">
        <f t="shared" si="56"/>
        <v>0</v>
      </c>
      <c r="U110" s="31">
        <f t="shared" si="64"/>
        <v>0</v>
      </c>
      <c r="V110" s="31">
        <f t="shared" si="57"/>
        <v>0</v>
      </c>
      <c r="W110" s="31">
        <v>0</v>
      </c>
      <c r="X110" s="31">
        <f t="shared" si="58"/>
        <v>0</v>
      </c>
      <c r="Y110" s="36">
        <f t="shared" si="59"/>
        <v>0</v>
      </c>
      <c r="AA110" s="69">
        <v>105</v>
      </c>
      <c r="AB110" s="31">
        <f t="shared" si="60"/>
        <v>0</v>
      </c>
      <c r="AC110" s="203">
        <f t="shared" si="82"/>
        <v>0</v>
      </c>
      <c r="AD110" s="99">
        <f t="shared" si="61"/>
        <v>0</v>
      </c>
      <c r="AE110" s="99">
        <f t="shared" si="62"/>
        <v>0</v>
      </c>
      <c r="AF110" s="188">
        <f t="shared" si="78"/>
        <v>0</v>
      </c>
      <c r="AG110" s="188">
        <f t="shared" si="79"/>
        <v>0</v>
      </c>
      <c r="AH110" s="188">
        <f t="shared" si="80"/>
        <v>0</v>
      </c>
      <c r="AI110" s="193">
        <f t="shared" si="81"/>
        <v>0</v>
      </c>
      <c r="AK110" s="69">
        <v>105</v>
      </c>
      <c r="AL110" s="31">
        <f t="shared" si="83"/>
        <v>0</v>
      </c>
      <c r="AM110" s="31">
        <f t="shared" si="84"/>
        <v>0</v>
      </c>
      <c r="AN110" s="31">
        <f t="shared" si="85"/>
        <v>0</v>
      </c>
      <c r="AO110" s="31">
        <f t="shared" si="86"/>
        <v>0</v>
      </c>
      <c r="AP110" s="31">
        <f t="shared" si="87"/>
        <v>0</v>
      </c>
      <c r="AQ110" s="188">
        <f t="shared" si="88"/>
        <v>0</v>
      </c>
      <c r="AR110" s="188">
        <f t="shared" si="89"/>
        <v>0</v>
      </c>
      <c r="AS110" s="188">
        <f t="shared" si="90"/>
        <v>0</v>
      </c>
      <c r="AT110" s="188">
        <f t="shared" si="91"/>
        <v>0</v>
      </c>
      <c r="AU110" s="31"/>
      <c r="AV110" s="31"/>
      <c r="AW110" s="31"/>
      <c r="AX110" s="31"/>
      <c r="AY110" s="74"/>
    </row>
    <row r="111" spans="2:51" x14ac:dyDescent="0.3">
      <c r="C111" s="137" t="s">
        <v>165</v>
      </c>
      <c r="D111" s="137"/>
      <c r="E111" s="137"/>
      <c r="I111" s="53">
        <v>106</v>
      </c>
      <c r="J111" s="31">
        <f t="shared" si="65"/>
        <v>0</v>
      </c>
      <c r="K111" s="31">
        <f t="shared" si="66"/>
        <v>0</v>
      </c>
      <c r="L111" s="31">
        <f t="shared" si="67"/>
        <v>0</v>
      </c>
      <c r="M111" s="31">
        <f t="shared" si="68"/>
        <v>0</v>
      </c>
      <c r="N111" s="31">
        <f t="shared" si="54"/>
        <v>0</v>
      </c>
      <c r="O111" s="32">
        <f t="shared" si="55"/>
        <v>0</v>
      </c>
      <c r="P111" s="53">
        <v>106</v>
      </c>
      <c r="Q111" s="31">
        <f t="shared" si="63"/>
        <v>0</v>
      </c>
      <c r="R111" s="31">
        <f t="shared" si="69"/>
        <v>0</v>
      </c>
      <c r="S111" s="31">
        <f t="shared" si="70"/>
        <v>0</v>
      </c>
      <c r="T111" s="31">
        <f t="shared" si="56"/>
        <v>0</v>
      </c>
      <c r="U111" s="31">
        <f t="shared" si="64"/>
        <v>0</v>
      </c>
      <c r="V111" s="31">
        <f t="shared" si="57"/>
        <v>0</v>
      </c>
      <c r="W111" s="31">
        <v>0</v>
      </c>
      <c r="X111" s="31">
        <f t="shared" si="58"/>
        <v>0</v>
      </c>
      <c r="Y111" s="36">
        <f t="shared" si="59"/>
        <v>0</v>
      </c>
      <c r="AA111" s="69">
        <v>106</v>
      </c>
      <c r="AB111" s="31">
        <f t="shared" si="60"/>
        <v>0</v>
      </c>
      <c r="AC111" s="203">
        <f t="shared" si="82"/>
        <v>0</v>
      </c>
      <c r="AD111" s="99">
        <f t="shared" si="61"/>
        <v>0</v>
      </c>
      <c r="AE111" s="99">
        <f t="shared" si="62"/>
        <v>0</v>
      </c>
      <c r="AF111" s="188">
        <f t="shared" si="78"/>
        <v>0</v>
      </c>
      <c r="AG111" s="188">
        <f t="shared" si="79"/>
        <v>0</v>
      </c>
      <c r="AH111" s="188">
        <f t="shared" si="80"/>
        <v>0</v>
      </c>
      <c r="AI111" s="193">
        <f t="shared" si="81"/>
        <v>0</v>
      </c>
      <c r="AK111" s="69">
        <v>106</v>
      </c>
      <c r="AL111" s="31">
        <f t="shared" si="83"/>
        <v>0</v>
      </c>
      <c r="AM111" s="31">
        <f t="shared" si="84"/>
        <v>0</v>
      </c>
      <c r="AN111" s="31">
        <f t="shared" si="85"/>
        <v>0</v>
      </c>
      <c r="AO111" s="31">
        <f t="shared" si="86"/>
        <v>0</v>
      </c>
      <c r="AP111" s="31">
        <f t="shared" si="87"/>
        <v>0</v>
      </c>
      <c r="AQ111" s="188">
        <f t="shared" si="88"/>
        <v>0</v>
      </c>
      <c r="AR111" s="188">
        <f t="shared" si="89"/>
        <v>0</v>
      </c>
      <c r="AS111" s="188">
        <f t="shared" si="90"/>
        <v>0</v>
      </c>
      <c r="AT111" s="188">
        <f t="shared" si="91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141</v>
      </c>
      <c r="D112" s="72" t="s">
        <v>72</v>
      </c>
      <c r="E112" s="72" t="s">
        <v>162</v>
      </c>
      <c r="I112" s="53">
        <v>107</v>
      </c>
      <c r="J112" s="31">
        <f t="shared" si="65"/>
        <v>0</v>
      </c>
      <c r="K112" s="31">
        <f t="shared" si="66"/>
        <v>0</v>
      </c>
      <c r="L112" s="31">
        <f t="shared" si="67"/>
        <v>0</v>
      </c>
      <c r="M112" s="31">
        <f t="shared" si="68"/>
        <v>0</v>
      </c>
      <c r="N112" s="31">
        <f t="shared" si="54"/>
        <v>0</v>
      </c>
      <c r="O112" s="32">
        <f t="shared" si="55"/>
        <v>0</v>
      </c>
      <c r="P112" s="53">
        <v>107</v>
      </c>
      <c r="Q112" s="31">
        <f t="shared" si="63"/>
        <v>0</v>
      </c>
      <c r="R112" s="31">
        <f t="shared" si="69"/>
        <v>0</v>
      </c>
      <c r="S112" s="31">
        <f t="shared" si="70"/>
        <v>0</v>
      </c>
      <c r="T112" s="31">
        <f t="shared" si="56"/>
        <v>0</v>
      </c>
      <c r="U112" s="31">
        <f t="shared" si="64"/>
        <v>0</v>
      </c>
      <c r="V112" s="31">
        <f t="shared" si="57"/>
        <v>0</v>
      </c>
      <c r="W112" s="31">
        <v>0</v>
      </c>
      <c r="X112" s="31">
        <f t="shared" si="58"/>
        <v>0</v>
      </c>
      <c r="Y112" s="36">
        <f t="shared" si="59"/>
        <v>0</v>
      </c>
      <c r="AA112" s="69">
        <v>107</v>
      </c>
      <c r="AB112" s="31">
        <f t="shared" si="60"/>
        <v>0</v>
      </c>
      <c r="AC112" s="203">
        <f t="shared" si="82"/>
        <v>0</v>
      </c>
      <c r="AD112" s="99">
        <f t="shared" si="61"/>
        <v>0</v>
      </c>
      <c r="AE112" s="99">
        <f t="shared" si="62"/>
        <v>0</v>
      </c>
      <c r="AF112" s="188">
        <f t="shared" si="78"/>
        <v>0</v>
      </c>
      <c r="AG112" s="188">
        <f t="shared" si="79"/>
        <v>0</v>
      </c>
      <c r="AH112" s="188">
        <f t="shared" si="80"/>
        <v>0</v>
      </c>
      <c r="AI112" s="193">
        <f t="shared" si="81"/>
        <v>0</v>
      </c>
      <c r="AK112" s="69">
        <v>107</v>
      </c>
      <c r="AL112" s="31">
        <f t="shared" si="83"/>
        <v>0</v>
      </c>
      <c r="AM112" s="31">
        <f t="shared" si="84"/>
        <v>0</v>
      </c>
      <c r="AN112" s="31">
        <f t="shared" si="85"/>
        <v>0</v>
      </c>
      <c r="AO112" s="31">
        <f t="shared" si="86"/>
        <v>0</v>
      </c>
      <c r="AP112" s="31">
        <f t="shared" si="87"/>
        <v>0</v>
      </c>
      <c r="AQ112" s="188">
        <f t="shared" si="88"/>
        <v>0</v>
      </c>
      <c r="AR112" s="188">
        <f t="shared" si="89"/>
        <v>0</v>
      </c>
      <c r="AS112" s="188">
        <f t="shared" si="90"/>
        <v>0</v>
      </c>
      <c r="AT112" s="188">
        <f t="shared" si="91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163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65"/>
        <v>0</v>
      </c>
      <c r="K113" s="31">
        <f t="shared" si="66"/>
        <v>0</v>
      </c>
      <c r="L113" s="31">
        <f t="shared" si="67"/>
        <v>0</v>
      </c>
      <c r="M113" s="31">
        <f t="shared" si="68"/>
        <v>0</v>
      </c>
      <c r="N113" s="31">
        <f t="shared" si="54"/>
        <v>0</v>
      </c>
      <c r="O113" s="32">
        <f t="shared" si="55"/>
        <v>0</v>
      </c>
      <c r="P113" s="53">
        <v>108</v>
      </c>
      <c r="Q113" s="31">
        <f t="shared" si="63"/>
        <v>0</v>
      </c>
      <c r="R113" s="31">
        <f t="shared" si="69"/>
        <v>0</v>
      </c>
      <c r="S113" s="31">
        <f t="shared" si="70"/>
        <v>0</v>
      </c>
      <c r="T113" s="31">
        <f t="shared" si="56"/>
        <v>0</v>
      </c>
      <c r="U113" s="31">
        <f t="shared" si="64"/>
        <v>0</v>
      </c>
      <c r="V113" s="31">
        <f t="shared" si="57"/>
        <v>0</v>
      </c>
      <c r="W113" s="31">
        <v>0</v>
      </c>
      <c r="X113" s="31">
        <f t="shared" si="58"/>
        <v>0</v>
      </c>
      <c r="Y113" s="36">
        <f t="shared" si="59"/>
        <v>0</v>
      </c>
      <c r="AA113" s="69">
        <v>108</v>
      </c>
      <c r="AB113" s="31">
        <f t="shared" si="60"/>
        <v>0</v>
      </c>
      <c r="AC113" s="203">
        <f t="shared" si="82"/>
        <v>0</v>
      </c>
      <c r="AD113" s="99">
        <f t="shared" si="61"/>
        <v>0</v>
      </c>
      <c r="AE113" s="99">
        <f t="shared" si="62"/>
        <v>0</v>
      </c>
      <c r="AF113" s="188">
        <f t="shared" si="78"/>
        <v>0</v>
      </c>
      <c r="AG113" s="188">
        <f t="shared" si="79"/>
        <v>0</v>
      </c>
      <c r="AH113" s="188">
        <f t="shared" si="80"/>
        <v>0</v>
      </c>
      <c r="AI113" s="193">
        <f t="shared" si="81"/>
        <v>0</v>
      </c>
      <c r="AK113" s="69">
        <v>108</v>
      </c>
      <c r="AL113" s="31">
        <f t="shared" si="83"/>
        <v>0</v>
      </c>
      <c r="AM113" s="31">
        <f t="shared" si="84"/>
        <v>0</v>
      </c>
      <c r="AN113" s="31">
        <f t="shared" si="85"/>
        <v>0</v>
      </c>
      <c r="AO113" s="31">
        <f t="shared" si="86"/>
        <v>0</v>
      </c>
      <c r="AP113" s="31">
        <f t="shared" si="87"/>
        <v>0</v>
      </c>
      <c r="AQ113" s="188">
        <f t="shared" si="88"/>
        <v>0</v>
      </c>
      <c r="AR113" s="188">
        <f t="shared" si="89"/>
        <v>0</v>
      </c>
      <c r="AS113" s="188">
        <f t="shared" si="90"/>
        <v>0</v>
      </c>
      <c r="AT113" s="188">
        <f t="shared" si="91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164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65"/>
        <v>0</v>
      </c>
      <c r="K114" s="31">
        <f t="shared" si="66"/>
        <v>0</v>
      </c>
      <c r="L114" s="31">
        <f t="shared" si="67"/>
        <v>0</v>
      </c>
      <c r="M114" s="31">
        <f t="shared" si="68"/>
        <v>0</v>
      </c>
      <c r="N114" s="31">
        <f t="shared" si="54"/>
        <v>0</v>
      </c>
      <c r="O114" s="32">
        <f t="shared" si="55"/>
        <v>0</v>
      </c>
      <c r="P114" s="53">
        <v>109</v>
      </c>
      <c r="Q114" s="31">
        <f t="shared" si="63"/>
        <v>0</v>
      </c>
      <c r="R114" s="31">
        <f t="shared" si="69"/>
        <v>0</v>
      </c>
      <c r="S114" s="31">
        <f t="shared" si="70"/>
        <v>0</v>
      </c>
      <c r="T114" s="31">
        <f t="shared" si="56"/>
        <v>0</v>
      </c>
      <c r="U114" s="31">
        <f t="shared" si="64"/>
        <v>0</v>
      </c>
      <c r="V114" s="31">
        <f t="shared" si="57"/>
        <v>0</v>
      </c>
      <c r="W114" s="31">
        <v>0</v>
      </c>
      <c r="X114" s="31">
        <f t="shared" si="58"/>
        <v>0</v>
      </c>
      <c r="Y114" s="36">
        <f t="shared" si="59"/>
        <v>0</v>
      </c>
      <c r="AA114" s="69">
        <v>109</v>
      </c>
      <c r="AB114" s="31">
        <f t="shared" si="60"/>
        <v>0</v>
      </c>
      <c r="AC114" s="203">
        <f t="shared" si="82"/>
        <v>0</v>
      </c>
      <c r="AD114" s="99">
        <f t="shared" si="61"/>
        <v>0</v>
      </c>
      <c r="AE114" s="99">
        <f t="shared" si="62"/>
        <v>0</v>
      </c>
      <c r="AF114" s="188">
        <f t="shared" si="78"/>
        <v>0</v>
      </c>
      <c r="AG114" s="188">
        <f t="shared" si="79"/>
        <v>0</v>
      </c>
      <c r="AH114" s="188">
        <f t="shared" si="80"/>
        <v>0</v>
      </c>
      <c r="AI114" s="193">
        <f t="shared" si="81"/>
        <v>0</v>
      </c>
      <c r="AK114" s="69">
        <v>109</v>
      </c>
      <c r="AL114" s="31">
        <f t="shared" si="83"/>
        <v>0</v>
      </c>
      <c r="AM114" s="31">
        <f t="shared" si="84"/>
        <v>0</v>
      </c>
      <c r="AN114" s="31">
        <f t="shared" si="85"/>
        <v>0</v>
      </c>
      <c r="AO114" s="31">
        <f t="shared" si="86"/>
        <v>0</v>
      </c>
      <c r="AP114" s="31">
        <f t="shared" si="87"/>
        <v>0</v>
      </c>
      <c r="AQ114" s="188">
        <f t="shared" si="88"/>
        <v>0</v>
      </c>
      <c r="AR114" s="188">
        <f t="shared" si="89"/>
        <v>0</v>
      </c>
      <c r="AS114" s="188">
        <f t="shared" si="90"/>
        <v>0</v>
      </c>
      <c r="AT114" s="188">
        <f t="shared" si="91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5"/>
        <v>0</v>
      </c>
      <c r="K115" s="31">
        <f t="shared" si="66"/>
        <v>0</v>
      </c>
      <c r="L115" s="31">
        <f t="shared" si="67"/>
        <v>0</v>
      </c>
      <c r="M115" s="31">
        <f t="shared" si="68"/>
        <v>0</v>
      </c>
      <c r="N115" s="31">
        <f t="shared" si="54"/>
        <v>0</v>
      </c>
      <c r="O115" s="32">
        <f t="shared" si="55"/>
        <v>0</v>
      </c>
      <c r="P115" s="53">
        <v>110</v>
      </c>
      <c r="Q115" s="31">
        <f t="shared" si="63"/>
        <v>0</v>
      </c>
      <c r="R115" s="31">
        <f t="shared" si="69"/>
        <v>0</v>
      </c>
      <c r="S115" s="31">
        <f t="shared" si="70"/>
        <v>0</v>
      </c>
      <c r="T115" s="31">
        <f t="shared" si="56"/>
        <v>0</v>
      </c>
      <c r="U115" s="31">
        <f t="shared" si="64"/>
        <v>0</v>
      </c>
      <c r="V115" s="31">
        <f t="shared" si="57"/>
        <v>0</v>
      </c>
      <c r="W115" s="31">
        <v>0</v>
      </c>
      <c r="X115" s="31">
        <f t="shared" si="58"/>
        <v>0</v>
      </c>
      <c r="Y115" s="36">
        <f t="shared" si="59"/>
        <v>0</v>
      </c>
      <c r="AA115" s="69">
        <v>110</v>
      </c>
      <c r="AB115" s="31">
        <f t="shared" si="60"/>
        <v>0</v>
      </c>
      <c r="AC115" s="203">
        <f t="shared" si="82"/>
        <v>0</v>
      </c>
      <c r="AD115" s="99">
        <f t="shared" si="61"/>
        <v>0</v>
      </c>
      <c r="AE115" s="99">
        <f t="shared" si="62"/>
        <v>0</v>
      </c>
      <c r="AF115" s="188">
        <f t="shared" si="78"/>
        <v>0</v>
      </c>
      <c r="AG115" s="188">
        <f t="shared" si="79"/>
        <v>0</v>
      </c>
      <c r="AH115" s="188">
        <f t="shared" si="80"/>
        <v>0</v>
      </c>
      <c r="AI115" s="193">
        <f t="shared" si="81"/>
        <v>0</v>
      </c>
      <c r="AK115" s="69">
        <v>110</v>
      </c>
      <c r="AL115" s="31">
        <f t="shared" si="83"/>
        <v>0</v>
      </c>
      <c r="AM115" s="31">
        <f t="shared" si="84"/>
        <v>0</v>
      </c>
      <c r="AN115" s="31">
        <f t="shared" si="85"/>
        <v>0</v>
      </c>
      <c r="AO115" s="31">
        <f t="shared" si="86"/>
        <v>0</v>
      </c>
      <c r="AP115" s="31">
        <f t="shared" si="87"/>
        <v>0</v>
      </c>
      <c r="AQ115" s="188">
        <f t="shared" si="88"/>
        <v>0</v>
      </c>
      <c r="AR115" s="188">
        <f t="shared" si="89"/>
        <v>0</v>
      </c>
      <c r="AS115" s="188">
        <f t="shared" si="90"/>
        <v>0</v>
      </c>
      <c r="AT115" s="188">
        <f t="shared" si="91"/>
        <v>0</v>
      </c>
      <c r="AU115" s="31"/>
      <c r="AV115" s="31"/>
      <c r="AW115" s="31"/>
      <c r="AX115" s="31"/>
      <c r="AY115" s="74"/>
    </row>
    <row r="116" spans="2:51" x14ac:dyDescent="0.3">
      <c r="C116" s="132" t="s">
        <v>122</v>
      </c>
      <c r="D116" s="132"/>
      <c r="E116" s="132"/>
      <c r="I116" s="53">
        <v>111</v>
      </c>
      <c r="J116" s="31">
        <f t="shared" si="65"/>
        <v>0</v>
      </c>
      <c r="K116" s="31">
        <f t="shared" si="66"/>
        <v>0</v>
      </c>
      <c r="L116" s="31">
        <f t="shared" si="67"/>
        <v>0</v>
      </c>
      <c r="M116" s="31">
        <f t="shared" si="68"/>
        <v>0</v>
      </c>
      <c r="N116" s="31">
        <f t="shared" si="54"/>
        <v>0</v>
      </c>
      <c r="O116" s="32">
        <f t="shared" si="55"/>
        <v>0</v>
      </c>
      <c r="P116" s="53">
        <v>111</v>
      </c>
      <c r="Q116" s="31">
        <f t="shared" si="63"/>
        <v>0</v>
      </c>
      <c r="R116" s="31">
        <f t="shared" si="69"/>
        <v>0</v>
      </c>
      <c r="S116" s="31">
        <f t="shared" si="70"/>
        <v>0</v>
      </c>
      <c r="T116" s="31">
        <f t="shared" si="56"/>
        <v>0</v>
      </c>
      <c r="U116" s="31">
        <f t="shared" si="64"/>
        <v>0</v>
      </c>
      <c r="V116" s="31">
        <f t="shared" si="57"/>
        <v>0</v>
      </c>
      <c r="W116" s="31">
        <v>0</v>
      </c>
      <c r="X116" s="31">
        <f t="shared" si="58"/>
        <v>0</v>
      </c>
      <c r="Y116" s="36">
        <f t="shared" si="59"/>
        <v>0</v>
      </c>
      <c r="AA116" s="69">
        <v>111</v>
      </c>
      <c r="AB116" s="31">
        <f t="shared" si="60"/>
        <v>0</v>
      </c>
      <c r="AC116" s="203">
        <f t="shared" si="82"/>
        <v>0</v>
      </c>
      <c r="AD116" s="99">
        <f t="shared" si="61"/>
        <v>0</v>
      </c>
      <c r="AE116" s="99">
        <f t="shared" si="62"/>
        <v>0</v>
      </c>
      <c r="AF116" s="188">
        <f t="shared" si="78"/>
        <v>0</v>
      </c>
      <c r="AG116" s="188">
        <f t="shared" si="79"/>
        <v>0</v>
      </c>
      <c r="AH116" s="188">
        <f t="shared" si="80"/>
        <v>0</v>
      </c>
      <c r="AI116" s="193">
        <f t="shared" si="81"/>
        <v>0</v>
      </c>
      <c r="AK116" s="69">
        <v>111</v>
      </c>
      <c r="AL116" s="31">
        <f t="shared" si="83"/>
        <v>0</v>
      </c>
      <c r="AM116" s="31">
        <f t="shared" si="84"/>
        <v>0</v>
      </c>
      <c r="AN116" s="31">
        <f t="shared" si="85"/>
        <v>0</v>
      </c>
      <c r="AO116" s="31">
        <f t="shared" si="86"/>
        <v>0</v>
      </c>
      <c r="AP116" s="31">
        <f t="shared" si="87"/>
        <v>0</v>
      </c>
      <c r="AQ116" s="188">
        <f t="shared" si="88"/>
        <v>0</v>
      </c>
      <c r="AR116" s="188">
        <f t="shared" si="89"/>
        <v>0</v>
      </c>
      <c r="AS116" s="188">
        <f t="shared" si="90"/>
        <v>0</v>
      </c>
      <c r="AT116" s="188">
        <f t="shared" si="91"/>
        <v>0</v>
      </c>
      <c r="AU116" s="31"/>
      <c r="AV116" s="31"/>
      <c r="AW116" s="31"/>
      <c r="AX116" s="31"/>
      <c r="AY116" s="74"/>
    </row>
    <row r="117" spans="2:51" x14ac:dyDescent="0.3">
      <c r="C117" s="132" t="s">
        <v>141</v>
      </c>
      <c r="D117" s="132" t="s">
        <v>72</v>
      </c>
      <c r="E117" s="79" t="s">
        <v>162</v>
      </c>
      <c r="I117" s="53">
        <v>112</v>
      </c>
      <c r="J117" s="31">
        <f t="shared" si="65"/>
        <v>0</v>
      </c>
      <c r="K117" s="31">
        <f t="shared" si="66"/>
        <v>0</v>
      </c>
      <c r="L117" s="31">
        <f t="shared" si="67"/>
        <v>0</v>
      </c>
      <c r="M117" s="31">
        <f t="shared" si="68"/>
        <v>0</v>
      </c>
      <c r="N117" s="31">
        <f t="shared" si="54"/>
        <v>0</v>
      </c>
      <c r="O117" s="32">
        <f t="shared" si="55"/>
        <v>0</v>
      </c>
      <c r="P117" s="53">
        <v>112</v>
      </c>
      <c r="Q117" s="31">
        <f t="shared" si="63"/>
        <v>0</v>
      </c>
      <c r="R117" s="31">
        <f t="shared" si="69"/>
        <v>0</v>
      </c>
      <c r="S117" s="31">
        <f t="shared" si="70"/>
        <v>0</v>
      </c>
      <c r="T117" s="31">
        <f t="shared" si="56"/>
        <v>0</v>
      </c>
      <c r="U117" s="31">
        <f t="shared" si="64"/>
        <v>0</v>
      </c>
      <c r="V117" s="31">
        <f t="shared" si="57"/>
        <v>0</v>
      </c>
      <c r="W117" s="31">
        <v>0</v>
      </c>
      <c r="X117" s="31">
        <f t="shared" si="58"/>
        <v>0</v>
      </c>
      <c r="Y117" s="36">
        <f t="shared" si="59"/>
        <v>0</v>
      </c>
      <c r="AA117" s="69">
        <v>112</v>
      </c>
      <c r="AB117" s="31">
        <f t="shared" si="60"/>
        <v>0</v>
      </c>
      <c r="AC117" s="203">
        <f t="shared" si="82"/>
        <v>0</v>
      </c>
      <c r="AD117" s="99">
        <f t="shared" si="61"/>
        <v>0</v>
      </c>
      <c r="AE117" s="99">
        <f t="shared" si="62"/>
        <v>0</v>
      </c>
      <c r="AF117" s="188">
        <f t="shared" si="78"/>
        <v>0</v>
      </c>
      <c r="AG117" s="188">
        <f t="shared" si="79"/>
        <v>0</v>
      </c>
      <c r="AH117" s="188">
        <f t="shared" si="80"/>
        <v>0</v>
      </c>
      <c r="AI117" s="193">
        <f t="shared" si="81"/>
        <v>0</v>
      </c>
      <c r="AK117" s="69">
        <v>112</v>
      </c>
      <c r="AL117" s="31">
        <f t="shared" si="83"/>
        <v>0</v>
      </c>
      <c r="AM117" s="31">
        <f t="shared" si="84"/>
        <v>0</v>
      </c>
      <c r="AN117" s="31">
        <f t="shared" si="85"/>
        <v>0</v>
      </c>
      <c r="AO117" s="31">
        <f t="shared" si="86"/>
        <v>0</v>
      </c>
      <c r="AP117" s="31">
        <f t="shared" si="87"/>
        <v>0</v>
      </c>
      <c r="AQ117" s="188">
        <f t="shared" si="88"/>
        <v>0</v>
      </c>
      <c r="AR117" s="188">
        <f t="shared" si="89"/>
        <v>0</v>
      </c>
      <c r="AS117" s="188">
        <f t="shared" si="90"/>
        <v>0</v>
      </c>
      <c r="AT117" s="188">
        <f t="shared" si="91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205</v>
      </c>
      <c r="C118" s="201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65"/>
        <v>0</v>
      </c>
      <c r="K118" s="31">
        <f t="shared" si="66"/>
        <v>0</v>
      </c>
      <c r="L118" s="31">
        <f t="shared" si="67"/>
        <v>0</v>
      </c>
      <c r="M118" s="31">
        <f t="shared" si="68"/>
        <v>0</v>
      </c>
      <c r="N118" s="31">
        <f t="shared" si="54"/>
        <v>0</v>
      </c>
      <c r="O118" s="32">
        <f t="shared" si="55"/>
        <v>0</v>
      </c>
      <c r="P118" s="53">
        <v>113</v>
      </c>
      <c r="Q118" s="31">
        <f t="shared" si="63"/>
        <v>0</v>
      </c>
      <c r="R118" s="31">
        <f t="shared" si="69"/>
        <v>0</v>
      </c>
      <c r="S118" s="31">
        <f t="shared" si="70"/>
        <v>0</v>
      </c>
      <c r="T118" s="31">
        <f t="shared" si="56"/>
        <v>0</v>
      </c>
      <c r="U118" s="31">
        <f t="shared" si="64"/>
        <v>0</v>
      </c>
      <c r="V118" s="31">
        <f t="shared" si="57"/>
        <v>0</v>
      </c>
      <c r="W118" s="31">
        <v>0</v>
      </c>
      <c r="X118" s="31">
        <f t="shared" si="58"/>
        <v>0</v>
      </c>
      <c r="Y118" s="36">
        <f t="shared" si="59"/>
        <v>0</v>
      </c>
      <c r="AA118" s="69">
        <v>113</v>
      </c>
      <c r="AB118" s="31">
        <f t="shared" si="60"/>
        <v>0</v>
      </c>
      <c r="AC118" s="203">
        <f t="shared" si="82"/>
        <v>0</v>
      </c>
      <c r="AD118" s="99">
        <f t="shared" si="61"/>
        <v>0</v>
      </c>
      <c r="AE118" s="99">
        <f t="shared" si="62"/>
        <v>0</v>
      </c>
      <c r="AF118" s="188">
        <f t="shared" si="78"/>
        <v>0</v>
      </c>
      <c r="AG118" s="188">
        <f t="shared" si="79"/>
        <v>0</v>
      </c>
      <c r="AH118" s="188">
        <f t="shared" si="80"/>
        <v>0</v>
      </c>
      <c r="AI118" s="193">
        <f t="shared" si="81"/>
        <v>0</v>
      </c>
      <c r="AK118" s="69">
        <v>113</v>
      </c>
      <c r="AL118" s="31">
        <f t="shared" si="83"/>
        <v>0</v>
      </c>
      <c r="AM118" s="31">
        <f t="shared" si="84"/>
        <v>0</v>
      </c>
      <c r="AN118" s="31">
        <f t="shared" si="85"/>
        <v>0</v>
      </c>
      <c r="AO118" s="31">
        <f t="shared" si="86"/>
        <v>0</v>
      </c>
      <c r="AP118" s="31">
        <f t="shared" si="87"/>
        <v>0</v>
      </c>
      <c r="AQ118" s="188">
        <f t="shared" si="88"/>
        <v>0</v>
      </c>
      <c r="AR118" s="188">
        <f t="shared" si="89"/>
        <v>0</v>
      </c>
      <c r="AS118" s="188">
        <f t="shared" si="90"/>
        <v>0</v>
      </c>
      <c r="AT118" s="188">
        <f t="shared" si="91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5"/>
        <v>0</v>
      </c>
      <c r="K119" s="31">
        <f t="shared" si="66"/>
        <v>0</v>
      </c>
      <c r="L119" s="31">
        <f t="shared" si="67"/>
        <v>0</v>
      </c>
      <c r="M119" s="31">
        <f t="shared" si="68"/>
        <v>0</v>
      </c>
      <c r="N119" s="31">
        <f t="shared" si="54"/>
        <v>0</v>
      </c>
      <c r="O119" s="32">
        <f t="shared" si="55"/>
        <v>0</v>
      </c>
      <c r="P119" s="53">
        <v>114</v>
      </c>
      <c r="Q119" s="31">
        <f t="shared" si="63"/>
        <v>0</v>
      </c>
      <c r="R119" s="31">
        <f t="shared" si="69"/>
        <v>0</v>
      </c>
      <c r="S119" s="31">
        <f t="shared" si="70"/>
        <v>0</v>
      </c>
      <c r="T119" s="31">
        <f t="shared" si="56"/>
        <v>0</v>
      </c>
      <c r="U119" s="31">
        <f t="shared" si="64"/>
        <v>0</v>
      </c>
      <c r="V119" s="31">
        <f t="shared" si="57"/>
        <v>0</v>
      </c>
      <c r="W119" s="31">
        <v>0</v>
      </c>
      <c r="X119" s="31">
        <f t="shared" si="58"/>
        <v>0</v>
      </c>
      <c r="Y119" s="36">
        <f t="shared" si="59"/>
        <v>0</v>
      </c>
      <c r="AA119" s="69">
        <v>114</v>
      </c>
      <c r="AB119" s="31">
        <f t="shared" si="60"/>
        <v>0</v>
      </c>
      <c r="AC119" s="203">
        <f t="shared" si="82"/>
        <v>0</v>
      </c>
      <c r="AD119" s="99">
        <f t="shared" si="61"/>
        <v>0</v>
      </c>
      <c r="AE119" s="99">
        <f t="shared" si="62"/>
        <v>0</v>
      </c>
      <c r="AF119" s="188">
        <f t="shared" si="78"/>
        <v>0</v>
      </c>
      <c r="AG119" s="188">
        <f t="shared" si="79"/>
        <v>0</v>
      </c>
      <c r="AH119" s="188">
        <f t="shared" si="80"/>
        <v>0</v>
      </c>
      <c r="AI119" s="193">
        <f t="shared" si="81"/>
        <v>0</v>
      </c>
      <c r="AK119" s="69">
        <v>114</v>
      </c>
      <c r="AL119" s="31">
        <f t="shared" si="83"/>
        <v>0</v>
      </c>
      <c r="AM119" s="31">
        <f t="shared" si="84"/>
        <v>0</v>
      </c>
      <c r="AN119" s="31">
        <f t="shared" si="85"/>
        <v>0</v>
      </c>
      <c r="AO119" s="31">
        <f t="shared" si="86"/>
        <v>0</v>
      </c>
      <c r="AP119" s="31">
        <f t="shared" si="87"/>
        <v>0</v>
      </c>
      <c r="AQ119" s="188">
        <f t="shared" si="88"/>
        <v>0</v>
      </c>
      <c r="AR119" s="188">
        <f t="shared" si="89"/>
        <v>0</v>
      </c>
      <c r="AS119" s="188">
        <f t="shared" si="90"/>
        <v>0</v>
      </c>
      <c r="AT119" s="188">
        <f t="shared" si="91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5"/>
        <v>0</v>
      </c>
      <c r="K120" s="31">
        <f t="shared" si="66"/>
        <v>0</v>
      </c>
      <c r="L120" s="31">
        <f t="shared" si="67"/>
        <v>0</v>
      </c>
      <c r="M120" s="31">
        <f t="shared" si="68"/>
        <v>0</v>
      </c>
      <c r="N120" s="31">
        <f t="shared" si="54"/>
        <v>0</v>
      </c>
      <c r="O120" s="32">
        <f t="shared" si="55"/>
        <v>0</v>
      </c>
      <c r="P120" s="53">
        <v>115</v>
      </c>
      <c r="Q120" s="31">
        <f t="shared" si="63"/>
        <v>0</v>
      </c>
      <c r="R120" s="31">
        <f t="shared" si="69"/>
        <v>0</v>
      </c>
      <c r="S120" s="31">
        <f t="shared" si="70"/>
        <v>0</v>
      </c>
      <c r="T120" s="31">
        <f t="shared" si="56"/>
        <v>0</v>
      </c>
      <c r="U120" s="31">
        <f t="shared" si="64"/>
        <v>0</v>
      </c>
      <c r="V120" s="31">
        <f t="shared" si="57"/>
        <v>0</v>
      </c>
      <c r="W120" s="31">
        <v>0</v>
      </c>
      <c r="X120" s="31">
        <f t="shared" si="58"/>
        <v>0</v>
      </c>
      <c r="Y120" s="36">
        <f t="shared" si="59"/>
        <v>0</v>
      </c>
      <c r="AA120" s="69">
        <v>115</v>
      </c>
      <c r="AB120" s="31">
        <f t="shared" si="60"/>
        <v>0</v>
      </c>
      <c r="AC120" s="203">
        <f t="shared" si="82"/>
        <v>0</v>
      </c>
      <c r="AD120" s="99">
        <f t="shared" si="61"/>
        <v>0</v>
      </c>
      <c r="AE120" s="99">
        <f t="shared" si="62"/>
        <v>0</v>
      </c>
      <c r="AF120" s="188">
        <f t="shared" si="78"/>
        <v>0</v>
      </c>
      <c r="AG120" s="188">
        <f t="shared" si="79"/>
        <v>0</v>
      </c>
      <c r="AH120" s="188">
        <f t="shared" si="80"/>
        <v>0</v>
      </c>
      <c r="AI120" s="193">
        <f t="shared" si="81"/>
        <v>0</v>
      </c>
      <c r="AK120" s="69">
        <v>115</v>
      </c>
      <c r="AL120" s="31">
        <f t="shared" si="83"/>
        <v>0</v>
      </c>
      <c r="AM120" s="31">
        <f t="shared" si="84"/>
        <v>0</v>
      </c>
      <c r="AN120" s="31">
        <f t="shared" si="85"/>
        <v>0</v>
      </c>
      <c r="AO120" s="31">
        <f t="shared" si="86"/>
        <v>0</v>
      </c>
      <c r="AP120" s="31">
        <f t="shared" si="87"/>
        <v>0</v>
      </c>
      <c r="AQ120" s="188">
        <f t="shared" si="88"/>
        <v>0</v>
      </c>
      <c r="AR120" s="188">
        <f t="shared" si="89"/>
        <v>0</v>
      </c>
      <c r="AS120" s="188">
        <f t="shared" si="90"/>
        <v>0</v>
      </c>
      <c r="AT120" s="188">
        <f t="shared" si="91"/>
        <v>0</v>
      </c>
      <c r="AU120" s="31"/>
      <c r="AV120" s="31"/>
      <c r="AW120" s="31"/>
      <c r="AX120" s="31"/>
      <c r="AY120" s="74"/>
    </row>
    <row r="121" spans="2:51" x14ac:dyDescent="0.3">
      <c r="C121" s="132" t="s">
        <v>156</v>
      </c>
      <c r="D121" s="132"/>
      <c r="E121" s="132"/>
      <c r="I121" s="53">
        <v>116</v>
      </c>
      <c r="J121" s="31">
        <f t="shared" si="65"/>
        <v>0</v>
      </c>
      <c r="K121" s="31">
        <f t="shared" si="66"/>
        <v>0</v>
      </c>
      <c r="L121" s="31">
        <f t="shared" si="67"/>
        <v>0</v>
      </c>
      <c r="M121" s="31">
        <f t="shared" si="68"/>
        <v>0</v>
      </c>
      <c r="N121" s="31">
        <f t="shared" si="54"/>
        <v>0</v>
      </c>
      <c r="O121" s="32">
        <f t="shared" si="55"/>
        <v>0</v>
      </c>
      <c r="P121" s="53">
        <v>116</v>
      </c>
      <c r="Q121" s="31">
        <f t="shared" si="63"/>
        <v>0</v>
      </c>
      <c r="R121" s="31">
        <f t="shared" si="69"/>
        <v>0</v>
      </c>
      <c r="S121" s="31">
        <f t="shared" si="70"/>
        <v>0</v>
      </c>
      <c r="T121" s="31">
        <f t="shared" si="56"/>
        <v>0</v>
      </c>
      <c r="U121" s="31">
        <f t="shared" si="64"/>
        <v>0</v>
      </c>
      <c r="V121" s="31">
        <f t="shared" si="57"/>
        <v>0</v>
      </c>
      <c r="W121" s="31">
        <v>0</v>
      </c>
      <c r="X121" s="31">
        <f t="shared" si="58"/>
        <v>0</v>
      </c>
      <c r="Y121" s="36">
        <f t="shared" si="59"/>
        <v>0</v>
      </c>
      <c r="AA121" s="69">
        <v>116</v>
      </c>
      <c r="AB121" s="31">
        <f t="shared" si="60"/>
        <v>0</v>
      </c>
      <c r="AC121" s="203">
        <f t="shared" si="82"/>
        <v>0</v>
      </c>
      <c r="AD121" s="99">
        <f t="shared" si="61"/>
        <v>0</v>
      </c>
      <c r="AE121" s="99">
        <f t="shared" si="62"/>
        <v>0</v>
      </c>
      <c r="AF121" s="188">
        <f t="shared" si="78"/>
        <v>0</v>
      </c>
      <c r="AG121" s="188">
        <f t="shared" si="79"/>
        <v>0</v>
      </c>
      <c r="AH121" s="188">
        <f t="shared" si="80"/>
        <v>0</v>
      </c>
      <c r="AI121" s="193">
        <f t="shared" si="81"/>
        <v>0</v>
      </c>
      <c r="AK121" s="69">
        <v>116</v>
      </c>
      <c r="AL121" s="31">
        <f t="shared" si="83"/>
        <v>0</v>
      </c>
      <c r="AM121" s="31">
        <f t="shared" si="84"/>
        <v>0</v>
      </c>
      <c r="AN121" s="31">
        <f t="shared" si="85"/>
        <v>0</v>
      </c>
      <c r="AO121" s="31">
        <f t="shared" si="86"/>
        <v>0</v>
      </c>
      <c r="AP121" s="31">
        <f t="shared" si="87"/>
        <v>0</v>
      </c>
      <c r="AQ121" s="188">
        <f t="shared" si="88"/>
        <v>0</v>
      </c>
      <c r="AR121" s="188">
        <f t="shared" si="89"/>
        <v>0</v>
      </c>
      <c r="AS121" s="188">
        <f t="shared" si="90"/>
        <v>0</v>
      </c>
      <c r="AT121" s="188">
        <f t="shared" si="91"/>
        <v>0</v>
      </c>
      <c r="AU121" s="31"/>
      <c r="AV121" s="31"/>
      <c r="AW121" s="31"/>
      <c r="AX121" s="31"/>
      <c r="AY121" s="74"/>
    </row>
    <row r="122" spans="2:51" x14ac:dyDescent="0.3">
      <c r="C122" s="132" t="s">
        <v>141</v>
      </c>
      <c r="D122" s="132" t="s">
        <v>72</v>
      </c>
      <c r="E122" s="79" t="s">
        <v>162</v>
      </c>
      <c r="I122" s="53">
        <v>117</v>
      </c>
      <c r="J122" s="31">
        <f t="shared" si="65"/>
        <v>0</v>
      </c>
      <c r="K122" s="31">
        <f t="shared" si="66"/>
        <v>0</v>
      </c>
      <c r="L122" s="31">
        <f t="shared" si="67"/>
        <v>0</v>
      </c>
      <c r="M122" s="31">
        <f t="shared" si="68"/>
        <v>0</v>
      </c>
      <c r="N122" s="31">
        <f t="shared" si="54"/>
        <v>0</v>
      </c>
      <c r="O122" s="32">
        <f t="shared" si="55"/>
        <v>0</v>
      </c>
      <c r="P122" s="53">
        <v>117</v>
      </c>
      <c r="Q122" s="31">
        <f t="shared" si="63"/>
        <v>0</v>
      </c>
      <c r="R122" s="31">
        <f t="shared" si="69"/>
        <v>0</v>
      </c>
      <c r="S122" s="31">
        <f t="shared" si="70"/>
        <v>0</v>
      </c>
      <c r="T122" s="31">
        <f t="shared" si="56"/>
        <v>0</v>
      </c>
      <c r="U122" s="31">
        <f t="shared" si="64"/>
        <v>0</v>
      </c>
      <c r="V122" s="31">
        <f t="shared" si="57"/>
        <v>0</v>
      </c>
      <c r="W122" s="31">
        <v>0</v>
      </c>
      <c r="X122" s="31">
        <f t="shared" si="58"/>
        <v>0</v>
      </c>
      <c r="Y122" s="36">
        <f t="shared" si="59"/>
        <v>0</v>
      </c>
      <c r="AA122" s="69">
        <v>117</v>
      </c>
      <c r="AB122" s="31">
        <f t="shared" si="60"/>
        <v>0</v>
      </c>
      <c r="AC122" s="203">
        <f t="shared" si="82"/>
        <v>0</v>
      </c>
      <c r="AD122" s="99">
        <f t="shared" si="61"/>
        <v>0</v>
      </c>
      <c r="AE122" s="99">
        <f t="shared" si="62"/>
        <v>0</v>
      </c>
      <c r="AF122" s="188">
        <f t="shared" si="78"/>
        <v>0</v>
      </c>
      <c r="AG122" s="188">
        <f t="shared" si="79"/>
        <v>0</v>
      </c>
      <c r="AH122" s="188">
        <f t="shared" si="80"/>
        <v>0</v>
      </c>
      <c r="AI122" s="193">
        <f t="shared" si="81"/>
        <v>0</v>
      </c>
      <c r="AK122" s="69">
        <v>117</v>
      </c>
      <c r="AL122" s="31">
        <f t="shared" si="83"/>
        <v>0</v>
      </c>
      <c r="AM122" s="31">
        <f t="shared" si="84"/>
        <v>0</v>
      </c>
      <c r="AN122" s="31">
        <f t="shared" si="85"/>
        <v>0</v>
      </c>
      <c r="AO122" s="31">
        <f t="shared" si="86"/>
        <v>0</v>
      </c>
      <c r="AP122" s="31">
        <f t="shared" si="87"/>
        <v>0</v>
      </c>
      <c r="AQ122" s="188">
        <f t="shared" si="88"/>
        <v>0</v>
      </c>
      <c r="AR122" s="188">
        <f t="shared" si="89"/>
        <v>0</v>
      </c>
      <c r="AS122" s="188">
        <f t="shared" si="90"/>
        <v>0</v>
      </c>
      <c r="AT122" s="188">
        <f t="shared" si="91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164</v>
      </c>
      <c r="C123" s="80">
        <f>AY35</f>
        <v>0</v>
      </c>
      <c r="D123" s="202">
        <f>IF(AND(D8=B100,F12=C194),J34*50%*G107,0)</f>
        <v>0</v>
      </c>
      <c r="E123" s="76">
        <f>C123-D123</f>
        <v>0</v>
      </c>
      <c r="I123" s="53">
        <v>118</v>
      </c>
      <c r="J123" s="31">
        <f t="shared" si="65"/>
        <v>0</v>
      </c>
      <c r="K123" s="31">
        <f t="shared" si="66"/>
        <v>0</v>
      </c>
      <c r="L123" s="31">
        <f t="shared" si="67"/>
        <v>0</v>
      </c>
      <c r="M123" s="31">
        <f t="shared" si="68"/>
        <v>0</v>
      </c>
      <c r="N123" s="31">
        <f t="shared" si="54"/>
        <v>0</v>
      </c>
      <c r="O123" s="32">
        <f t="shared" si="55"/>
        <v>0</v>
      </c>
      <c r="P123" s="53">
        <v>118</v>
      </c>
      <c r="Q123" s="31">
        <f t="shared" si="63"/>
        <v>0</v>
      </c>
      <c r="R123" s="31">
        <f t="shared" si="69"/>
        <v>0</v>
      </c>
      <c r="S123" s="31">
        <f t="shared" si="70"/>
        <v>0</v>
      </c>
      <c r="T123" s="31">
        <f t="shared" si="56"/>
        <v>0</v>
      </c>
      <c r="U123" s="31">
        <f t="shared" si="64"/>
        <v>0</v>
      </c>
      <c r="V123" s="31">
        <f t="shared" si="57"/>
        <v>0</v>
      </c>
      <c r="W123" s="31">
        <v>0</v>
      </c>
      <c r="X123" s="31">
        <f t="shared" si="58"/>
        <v>0</v>
      </c>
      <c r="Y123" s="36">
        <f t="shared" si="59"/>
        <v>0</v>
      </c>
      <c r="AA123" s="69">
        <v>118</v>
      </c>
      <c r="AB123" s="31">
        <f t="shared" si="60"/>
        <v>0</v>
      </c>
      <c r="AC123" s="203">
        <f t="shared" si="82"/>
        <v>0</v>
      </c>
      <c r="AD123" s="99">
        <f t="shared" si="61"/>
        <v>0</v>
      </c>
      <c r="AE123" s="99">
        <f t="shared" si="62"/>
        <v>0</v>
      </c>
      <c r="AF123" s="188">
        <f t="shared" si="78"/>
        <v>0</v>
      </c>
      <c r="AG123" s="188">
        <f t="shared" si="79"/>
        <v>0</v>
      </c>
      <c r="AH123" s="188">
        <f t="shared" si="80"/>
        <v>0</v>
      </c>
      <c r="AI123" s="193">
        <f t="shared" si="81"/>
        <v>0</v>
      </c>
      <c r="AK123" s="69">
        <v>118</v>
      </c>
      <c r="AL123" s="31">
        <f t="shared" si="83"/>
        <v>0</v>
      </c>
      <c r="AM123" s="31">
        <f t="shared" si="84"/>
        <v>0</v>
      </c>
      <c r="AN123" s="31">
        <f t="shared" si="85"/>
        <v>0</v>
      </c>
      <c r="AO123" s="31">
        <f t="shared" si="86"/>
        <v>0</v>
      </c>
      <c r="AP123" s="31">
        <f t="shared" si="87"/>
        <v>0</v>
      </c>
      <c r="AQ123" s="188">
        <f t="shared" si="88"/>
        <v>0</v>
      </c>
      <c r="AR123" s="188">
        <f t="shared" si="89"/>
        <v>0</v>
      </c>
      <c r="AS123" s="188">
        <f t="shared" si="90"/>
        <v>0</v>
      </c>
      <c r="AT123" s="188">
        <f t="shared" si="91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5"/>
        <v>0</v>
      </c>
      <c r="K124" s="31">
        <f t="shared" si="66"/>
        <v>0</v>
      </c>
      <c r="L124" s="31">
        <f t="shared" si="67"/>
        <v>0</v>
      </c>
      <c r="M124" s="31">
        <f t="shared" si="68"/>
        <v>0</v>
      </c>
      <c r="N124" s="31">
        <f t="shared" si="54"/>
        <v>0</v>
      </c>
      <c r="O124" s="32">
        <f t="shared" si="55"/>
        <v>0</v>
      </c>
      <c r="P124" s="53">
        <v>119</v>
      </c>
      <c r="Q124" s="31">
        <f t="shared" si="63"/>
        <v>0</v>
      </c>
      <c r="R124" s="31">
        <f t="shared" si="69"/>
        <v>0</v>
      </c>
      <c r="S124" s="31">
        <f t="shared" si="70"/>
        <v>0</v>
      </c>
      <c r="T124" s="31">
        <f t="shared" si="56"/>
        <v>0</v>
      </c>
      <c r="U124" s="31">
        <f t="shared" si="64"/>
        <v>0</v>
      </c>
      <c r="V124" s="31">
        <f t="shared" si="57"/>
        <v>0</v>
      </c>
      <c r="W124" s="31">
        <v>0</v>
      </c>
      <c r="X124" s="31">
        <f t="shared" si="58"/>
        <v>0</v>
      </c>
      <c r="Y124" s="36">
        <f t="shared" si="59"/>
        <v>0</v>
      </c>
      <c r="AA124" s="69">
        <v>119</v>
      </c>
      <c r="AB124" s="31">
        <f t="shared" si="60"/>
        <v>0</v>
      </c>
      <c r="AC124" s="203">
        <f t="shared" si="82"/>
        <v>0</v>
      </c>
      <c r="AD124" s="99">
        <f t="shared" si="61"/>
        <v>0</v>
      </c>
      <c r="AE124" s="99">
        <f t="shared" si="62"/>
        <v>0</v>
      </c>
      <c r="AF124" s="188">
        <f t="shared" si="78"/>
        <v>0</v>
      </c>
      <c r="AG124" s="188">
        <f t="shared" si="79"/>
        <v>0</v>
      </c>
      <c r="AH124" s="188">
        <f t="shared" si="80"/>
        <v>0</v>
      </c>
      <c r="AI124" s="193">
        <f t="shared" si="81"/>
        <v>0</v>
      </c>
      <c r="AK124" s="69">
        <v>119</v>
      </c>
      <c r="AL124" s="31">
        <f t="shared" si="83"/>
        <v>0</v>
      </c>
      <c r="AM124" s="31">
        <f t="shared" si="84"/>
        <v>0</v>
      </c>
      <c r="AN124" s="31">
        <f t="shared" si="85"/>
        <v>0</v>
      </c>
      <c r="AO124" s="31">
        <f t="shared" si="86"/>
        <v>0</v>
      </c>
      <c r="AP124" s="31">
        <f t="shared" si="87"/>
        <v>0</v>
      </c>
      <c r="AQ124" s="188">
        <f t="shared" si="88"/>
        <v>0</v>
      </c>
      <c r="AR124" s="188">
        <f t="shared" si="89"/>
        <v>0</v>
      </c>
      <c r="AS124" s="188">
        <f t="shared" si="90"/>
        <v>0</v>
      </c>
      <c r="AT124" s="188">
        <f t="shared" si="91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5"/>
        <v>0</v>
      </c>
      <c r="K125" s="31">
        <f t="shared" si="66"/>
        <v>0</v>
      </c>
      <c r="L125" s="31">
        <f t="shared" si="67"/>
        <v>0</v>
      </c>
      <c r="M125" s="31">
        <f t="shared" si="68"/>
        <v>0</v>
      </c>
      <c r="N125" s="31">
        <f t="shared" si="54"/>
        <v>0</v>
      </c>
      <c r="O125" s="32">
        <f t="shared" si="55"/>
        <v>0</v>
      </c>
      <c r="P125" s="53">
        <v>120</v>
      </c>
      <c r="Q125" s="31">
        <f t="shared" si="63"/>
        <v>0</v>
      </c>
      <c r="R125" s="31">
        <f t="shared" si="69"/>
        <v>0</v>
      </c>
      <c r="S125" s="31">
        <f t="shared" si="70"/>
        <v>0</v>
      </c>
      <c r="T125" s="31">
        <f t="shared" si="56"/>
        <v>0</v>
      </c>
      <c r="U125" s="31">
        <f t="shared" si="64"/>
        <v>0</v>
      </c>
      <c r="V125" s="31">
        <f t="shared" si="57"/>
        <v>0</v>
      </c>
      <c r="W125" s="31">
        <v>0</v>
      </c>
      <c r="X125" s="31">
        <f t="shared" si="58"/>
        <v>0</v>
      </c>
      <c r="Y125" s="36">
        <f t="shared" si="59"/>
        <v>0</v>
      </c>
      <c r="AA125" s="69">
        <v>120</v>
      </c>
      <c r="AB125" s="31">
        <f t="shared" si="60"/>
        <v>0</v>
      </c>
      <c r="AC125" s="203">
        <f t="shared" si="82"/>
        <v>0</v>
      </c>
      <c r="AD125" s="99">
        <f t="shared" si="61"/>
        <v>0</v>
      </c>
      <c r="AE125" s="99">
        <f t="shared" si="62"/>
        <v>0</v>
      </c>
      <c r="AF125" s="188">
        <f t="shared" si="78"/>
        <v>0</v>
      </c>
      <c r="AG125" s="188">
        <f t="shared" si="79"/>
        <v>0</v>
      </c>
      <c r="AH125" s="188">
        <f t="shared" si="80"/>
        <v>0</v>
      </c>
      <c r="AI125" s="193">
        <f t="shared" si="81"/>
        <v>0</v>
      </c>
      <c r="AK125" s="69">
        <v>120</v>
      </c>
      <c r="AL125" s="31">
        <f t="shared" si="83"/>
        <v>0</v>
      </c>
      <c r="AM125" s="31">
        <f t="shared" si="84"/>
        <v>0</v>
      </c>
      <c r="AN125" s="31">
        <f t="shared" si="85"/>
        <v>0</v>
      </c>
      <c r="AO125" s="31">
        <f t="shared" si="86"/>
        <v>0</v>
      </c>
      <c r="AP125" s="31">
        <f t="shared" si="87"/>
        <v>0</v>
      </c>
      <c r="AQ125" s="188">
        <f t="shared" si="88"/>
        <v>0</v>
      </c>
      <c r="AR125" s="188">
        <f t="shared" si="89"/>
        <v>0</v>
      </c>
      <c r="AS125" s="188">
        <f t="shared" si="90"/>
        <v>0</v>
      </c>
      <c r="AT125" s="188">
        <f t="shared" si="91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125</v>
      </c>
      <c r="D126" s="82" t="s">
        <v>126</v>
      </c>
      <c r="E126" s="82" t="s">
        <v>156</v>
      </c>
      <c r="F126" s="161" t="s">
        <v>217</v>
      </c>
      <c r="I126" s="53">
        <v>121</v>
      </c>
      <c r="J126" s="31">
        <f t="shared" si="65"/>
        <v>0</v>
      </c>
      <c r="K126" s="31">
        <f t="shared" si="66"/>
        <v>0</v>
      </c>
      <c r="L126" s="31">
        <f t="shared" si="67"/>
        <v>0</v>
      </c>
      <c r="M126" s="31">
        <f t="shared" si="68"/>
        <v>0</v>
      </c>
      <c r="N126" s="31">
        <f t="shared" si="54"/>
        <v>0</v>
      </c>
      <c r="O126" s="32">
        <f t="shared" si="55"/>
        <v>0</v>
      </c>
      <c r="P126" s="53">
        <v>121</v>
      </c>
      <c r="Q126" s="31">
        <f t="shared" si="63"/>
        <v>0</v>
      </c>
      <c r="R126" s="31">
        <f t="shared" si="69"/>
        <v>0</v>
      </c>
      <c r="S126" s="31">
        <f t="shared" si="70"/>
        <v>0</v>
      </c>
      <c r="T126" s="31">
        <f t="shared" si="56"/>
        <v>0</v>
      </c>
      <c r="U126" s="31">
        <f t="shared" si="64"/>
        <v>0</v>
      </c>
      <c r="V126" s="31">
        <f t="shared" si="57"/>
        <v>0</v>
      </c>
      <c r="W126" s="31">
        <v>0</v>
      </c>
      <c r="X126" s="31">
        <f t="shared" si="58"/>
        <v>0</v>
      </c>
      <c r="Y126" s="36">
        <f t="shared" si="59"/>
        <v>0</v>
      </c>
      <c r="AA126" s="69">
        <v>121</v>
      </c>
      <c r="AB126" s="31">
        <f t="shared" si="60"/>
        <v>0</v>
      </c>
      <c r="AC126" s="203">
        <f t="shared" si="82"/>
        <v>0</v>
      </c>
      <c r="AD126" s="99">
        <f t="shared" si="61"/>
        <v>0</v>
      </c>
      <c r="AE126" s="99">
        <f t="shared" si="62"/>
        <v>0</v>
      </c>
      <c r="AF126" s="188">
        <f t="shared" si="78"/>
        <v>0</v>
      </c>
      <c r="AG126" s="188">
        <f t="shared" si="79"/>
        <v>0</v>
      </c>
      <c r="AH126" s="188">
        <f t="shared" si="80"/>
        <v>0</v>
      </c>
      <c r="AI126" s="193">
        <f t="shared" si="81"/>
        <v>0</v>
      </c>
      <c r="AK126" s="69">
        <v>121</v>
      </c>
      <c r="AL126" s="31">
        <f t="shared" si="83"/>
        <v>0</v>
      </c>
      <c r="AM126" s="31">
        <f t="shared" si="84"/>
        <v>0</v>
      </c>
      <c r="AN126" s="31">
        <f t="shared" si="85"/>
        <v>0</v>
      </c>
      <c r="AO126" s="31">
        <f t="shared" si="86"/>
        <v>0</v>
      </c>
      <c r="AP126" s="31">
        <f t="shared" si="87"/>
        <v>0</v>
      </c>
      <c r="AQ126" s="188">
        <f t="shared" si="88"/>
        <v>0</v>
      </c>
      <c r="AR126" s="188">
        <f t="shared" si="89"/>
        <v>0</v>
      </c>
      <c r="AS126" s="188">
        <f t="shared" si="90"/>
        <v>0</v>
      </c>
      <c r="AT126" s="188">
        <f t="shared" si="91"/>
        <v>0</v>
      </c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65"/>
        <v>0</v>
      </c>
      <c r="K127" s="31">
        <f t="shared" si="66"/>
        <v>0</v>
      </c>
      <c r="L127" s="31">
        <f t="shared" si="67"/>
        <v>0</v>
      </c>
      <c r="M127" s="31">
        <f t="shared" si="68"/>
        <v>0</v>
      </c>
      <c r="N127" s="31">
        <f t="shared" si="54"/>
        <v>0</v>
      </c>
      <c r="O127" s="32">
        <f t="shared" si="55"/>
        <v>0</v>
      </c>
      <c r="P127" s="53">
        <v>122</v>
      </c>
      <c r="Q127" s="31">
        <f t="shared" si="63"/>
        <v>0</v>
      </c>
      <c r="R127" s="31">
        <f t="shared" si="69"/>
        <v>0</v>
      </c>
      <c r="S127" s="31">
        <f t="shared" si="70"/>
        <v>0</v>
      </c>
      <c r="T127" s="31">
        <f t="shared" si="56"/>
        <v>0</v>
      </c>
      <c r="U127" s="31">
        <f t="shared" si="64"/>
        <v>0</v>
      </c>
      <c r="V127" s="31">
        <f t="shared" si="57"/>
        <v>0</v>
      </c>
      <c r="W127" s="31">
        <v>0</v>
      </c>
      <c r="X127" s="31">
        <f t="shared" si="58"/>
        <v>0</v>
      </c>
      <c r="Y127" s="36">
        <f t="shared" si="59"/>
        <v>0</v>
      </c>
      <c r="AA127" s="69">
        <v>122</v>
      </c>
      <c r="AB127" s="31">
        <f t="shared" si="60"/>
        <v>0</v>
      </c>
      <c r="AC127" s="203">
        <f t="shared" si="82"/>
        <v>0</v>
      </c>
      <c r="AD127" s="99">
        <f t="shared" si="61"/>
        <v>0</v>
      </c>
      <c r="AE127" s="99">
        <f t="shared" si="62"/>
        <v>0</v>
      </c>
      <c r="AF127" s="188">
        <f t="shared" si="78"/>
        <v>0</v>
      </c>
      <c r="AG127" s="188">
        <f t="shared" si="79"/>
        <v>0</v>
      </c>
      <c r="AH127" s="188">
        <f t="shared" si="80"/>
        <v>0</v>
      </c>
      <c r="AI127" s="193">
        <f t="shared" si="81"/>
        <v>0</v>
      </c>
      <c r="AK127" s="69">
        <v>122</v>
      </c>
      <c r="AL127" s="31">
        <f t="shared" si="83"/>
        <v>0</v>
      </c>
      <c r="AM127" s="31">
        <f t="shared" si="84"/>
        <v>0</v>
      </c>
      <c r="AN127" s="31">
        <f t="shared" si="85"/>
        <v>0</v>
      </c>
      <c r="AO127" s="31">
        <f t="shared" si="86"/>
        <v>0</v>
      </c>
      <c r="AP127" s="31">
        <f t="shared" si="87"/>
        <v>0</v>
      </c>
      <c r="AQ127" s="188">
        <f t="shared" si="88"/>
        <v>0</v>
      </c>
      <c r="AR127" s="188">
        <f t="shared" si="89"/>
        <v>0</v>
      </c>
      <c r="AS127" s="188">
        <f t="shared" si="90"/>
        <v>0</v>
      </c>
      <c r="AT127" s="188">
        <f t="shared" si="91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5"/>
        <v>0</v>
      </c>
      <c r="K128" s="31">
        <f t="shared" si="66"/>
        <v>0</v>
      </c>
      <c r="L128" s="31">
        <f t="shared" si="67"/>
        <v>0</v>
      </c>
      <c r="M128" s="31">
        <f t="shared" si="68"/>
        <v>0</v>
      </c>
      <c r="N128" s="31">
        <f t="shared" si="54"/>
        <v>0</v>
      </c>
      <c r="O128" s="32">
        <f t="shared" si="55"/>
        <v>0</v>
      </c>
      <c r="P128" s="53">
        <v>123</v>
      </c>
      <c r="Q128" s="31">
        <f t="shared" si="63"/>
        <v>0</v>
      </c>
      <c r="R128" s="31">
        <f t="shared" si="69"/>
        <v>0</v>
      </c>
      <c r="S128" s="31">
        <f t="shared" si="70"/>
        <v>0</v>
      </c>
      <c r="T128" s="31">
        <f t="shared" si="56"/>
        <v>0</v>
      </c>
      <c r="U128" s="31">
        <f t="shared" si="64"/>
        <v>0</v>
      </c>
      <c r="V128" s="31">
        <f t="shared" si="57"/>
        <v>0</v>
      </c>
      <c r="W128" s="31">
        <v>0</v>
      </c>
      <c r="X128" s="31">
        <f t="shared" si="58"/>
        <v>0</v>
      </c>
      <c r="Y128" s="36">
        <f t="shared" si="59"/>
        <v>0</v>
      </c>
      <c r="AA128" s="69">
        <v>123</v>
      </c>
      <c r="AB128" s="31">
        <f t="shared" si="60"/>
        <v>0</v>
      </c>
      <c r="AC128" s="203">
        <f t="shared" si="82"/>
        <v>0</v>
      </c>
      <c r="AD128" s="99">
        <f t="shared" si="61"/>
        <v>0</v>
      </c>
      <c r="AE128" s="99">
        <f t="shared" si="62"/>
        <v>0</v>
      </c>
      <c r="AF128" s="188">
        <f t="shared" si="78"/>
        <v>0</v>
      </c>
      <c r="AG128" s="188">
        <f t="shared" si="79"/>
        <v>0</v>
      </c>
      <c r="AH128" s="188">
        <f t="shared" si="80"/>
        <v>0</v>
      </c>
      <c r="AI128" s="193">
        <f t="shared" si="81"/>
        <v>0</v>
      </c>
      <c r="AK128" s="69">
        <v>123</v>
      </c>
      <c r="AL128" s="31">
        <f t="shared" si="83"/>
        <v>0</v>
      </c>
      <c r="AM128" s="31">
        <f t="shared" si="84"/>
        <v>0</v>
      </c>
      <c r="AN128" s="31">
        <f t="shared" si="85"/>
        <v>0</v>
      </c>
      <c r="AO128" s="31">
        <f t="shared" si="86"/>
        <v>0</v>
      </c>
      <c r="AP128" s="31">
        <f t="shared" si="87"/>
        <v>0</v>
      </c>
      <c r="AQ128" s="188">
        <f t="shared" si="88"/>
        <v>0</v>
      </c>
      <c r="AR128" s="188">
        <f t="shared" si="89"/>
        <v>0</v>
      </c>
      <c r="AS128" s="188">
        <f t="shared" si="90"/>
        <v>0</v>
      </c>
      <c r="AT128" s="188">
        <f t="shared" si="91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5"/>
        <v>0</v>
      </c>
      <c r="K129" s="31">
        <f t="shared" si="66"/>
        <v>0</v>
      </c>
      <c r="L129" s="31">
        <f t="shared" si="67"/>
        <v>0</v>
      </c>
      <c r="M129" s="31">
        <f t="shared" si="68"/>
        <v>0</v>
      </c>
      <c r="N129" s="31">
        <f t="shared" si="54"/>
        <v>0</v>
      </c>
      <c r="O129" s="32">
        <f t="shared" si="55"/>
        <v>0</v>
      </c>
      <c r="P129" s="53">
        <v>124</v>
      </c>
      <c r="Q129" s="31">
        <f t="shared" si="63"/>
        <v>0</v>
      </c>
      <c r="R129" s="31">
        <f t="shared" si="69"/>
        <v>0</v>
      </c>
      <c r="S129" s="31">
        <f t="shared" si="70"/>
        <v>0</v>
      </c>
      <c r="T129" s="31">
        <f t="shared" si="56"/>
        <v>0</v>
      </c>
      <c r="U129" s="31">
        <f t="shared" si="64"/>
        <v>0</v>
      </c>
      <c r="V129" s="31">
        <f t="shared" si="57"/>
        <v>0</v>
      </c>
      <c r="W129" s="31">
        <v>0</v>
      </c>
      <c r="X129" s="31">
        <f t="shared" si="58"/>
        <v>0</v>
      </c>
      <c r="Y129" s="36">
        <f t="shared" si="59"/>
        <v>0</v>
      </c>
      <c r="AA129" s="69">
        <v>124</v>
      </c>
      <c r="AB129" s="31">
        <f t="shared" si="60"/>
        <v>0</v>
      </c>
      <c r="AC129" s="203">
        <f t="shared" si="82"/>
        <v>0</v>
      </c>
      <c r="AD129" s="99">
        <f t="shared" si="61"/>
        <v>0</v>
      </c>
      <c r="AE129" s="99">
        <f t="shared" si="62"/>
        <v>0</v>
      </c>
      <c r="AF129" s="188">
        <f t="shared" si="78"/>
        <v>0</v>
      </c>
      <c r="AG129" s="188">
        <f t="shared" si="79"/>
        <v>0</v>
      </c>
      <c r="AH129" s="188">
        <f t="shared" si="80"/>
        <v>0</v>
      </c>
      <c r="AI129" s="193">
        <f t="shared" si="81"/>
        <v>0</v>
      </c>
      <c r="AK129" s="69">
        <v>124</v>
      </c>
      <c r="AL129" s="31">
        <f t="shared" si="83"/>
        <v>0</v>
      </c>
      <c r="AM129" s="31">
        <f t="shared" si="84"/>
        <v>0</v>
      </c>
      <c r="AN129" s="31">
        <f t="shared" si="85"/>
        <v>0</v>
      </c>
      <c r="AO129" s="31">
        <f t="shared" si="86"/>
        <v>0</v>
      </c>
      <c r="AP129" s="31">
        <f t="shared" si="87"/>
        <v>0</v>
      </c>
      <c r="AQ129" s="188">
        <f t="shared" si="88"/>
        <v>0</v>
      </c>
      <c r="AR129" s="188">
        <f t="shared" si="89"/>
        <v>0</v>
      </c>
      <c r="AS129" s="188">
        <f t="shared" si="90"/>
        <v>0</v>
      </c>
      <c r="AT129" s="188">
        <f t="shared" si="91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84" t="s">
        <v>193</v>
      </c>
      <c r="I130" s="53">
        <v>125</v>
      </c>
      <c r="J130" s="31">
        <f t="shared" si="65"/>
        <v>0</v>
      </c>
      <c r="K130" s="31">
        <f t="shared" si="66"/>
        <v>0</v>
      </c>
      <c r="L130" s="31">
        <f t="shared" si="67"/>
        <v>0</v>
      </c>
      <c r="M130" s="31">
        <f t="shared" si="68"/>
        <v>0</v>
      </c>
      <c r="N130" s="31">
        <f t="shared" si="54"/>
        <v>0</v>
      </c>
      <c r="O130" s="32">
        <f t="shared" si="55"/>
        <v>0</v>
      </c>
      <c r="P130" s="53">
        <v>125</v>
      </c>
      <c r="Q130" s="31">
        <f t="shared" si="63"/>
        <v>0</v>
      </c>
      <c r="R130" s="31">
        <f t="shared" si="69"/>
        <v>0</v>
      </c>
      <c r="S130" s="31">
        <f t="shared" si="70"/>
        <v>0</v>
      </c>
      <c r="T130" s="31">
        <f t="shared" si="56"/>
        <v>0</v>
      </c>
      <c r="U130" s="31">
        <f t="shared" si="64"/>
        <v>0</v>
      </c>
      <c r="V130" s="31">
        <f t="shared" si="57"/>
        <v>0</v>
      </c>
      <c r="W130" s="31">
        <v>0</v>
      </c>
      <c r="X130" s="31">
        <f t="shared" si="58"/>
        <v>0</v>
      </c>
      <c r="Y130" s="36">
        <f t="shared" si="59"/>
        <v>0</v>
      </c>
      <c r="AA130" s="69">
        <v>125</v>
      </c>
      <c r="AB130" s="31">
        <f t="shared" si="60"/>
        <v>0</v>
      </c>
      <c r="AC130" s="203">
        <f t="shared" si="82"/>
        <v>0</v>
      </c>
      <c r="AD130" s="99">
        <f t="shared" si="61"/>
        <v>0</v>
      </c>
      <c r="AE130" s="99">
        <f t="shared" si="62"/>
        <v>0</v>
      </c>
      <c r="AF130" s="188">
        <f t="shared" si="78"/>
        <v>0</v>
      </c>
      <c r="AG130" s="188">
        <f t="shared" si="79"/>
        <v>0</v>
      </c>
      <c r="AH130" s="188">
        <f t="shared" si="80"/>
        <v>0</v>
      </c>
      <c r="AI130" s="193">
        <f t="shared" si="81"/>
        <v>0</v>
      </c>
      <c r="AK130" s="69">
        <v>125</v>
      </c>
      <c r="AL130" s="31">
        <f t="shared" si="83"/>
        <v>0</v>
      </c>
      <c r="AM130" s="31">
        <f t="shared" si="84"/>
        <v>0</v>
      </c>
      <c r="AN130" s="31">
        <f t="shared" si="85"/>
        <v>0</v>
      </c>
      <c r="AO130" s="31">
        <f t="shared" si="86"/>
        <v>0</v>
      </c>
      <c r="AP130" s="31">
        <f t="shared" si="87"/>
        <v>0</v>
      </c>
      <c r="AQ130" s="188">
        <f t="shared" si="88"/>
        <v>0</v>
      </c>
      <c r="AR130" s="188">
        <f t="shared" si="89"/>
        <v>0</v>
      </c>
      <c r="AS130" s="188">
        <f t="shared" si="90"/>
        <v>0</v>
      </c>
      <c r="AT130" s="188">
        <f t="shared" si="91"/>
        <v>0</v>
      </c>
      <c r="AU130" s="31"/>
      <c r="AV130" s="31"/>
      <c r="AW130" s="31"/>
      <c r="AX130" s="31"/>
      <c r="AY130" s="74"/>
    </row>
    <row r="131" spans="3:51" x14ac:dyDescent="0.3">
      <c r="C131" s="172" t="s">
        <v>7</v>
      </c>
      <c r="D131" s="4">
        <v>0.62</v>
      </c>
      <c r="E131" s="184" t="s">
        <v>194</v>
      </c>
      <c r="I131" s="53">
        <v>126</v>
      </c>
      <c r="J131" s="31">
        <f t="shared" si="65"/>
        <v>0</v>
      </c>
      <c r="K131" s="31">
        <f t="shared" si="66"/>
        <v>0</v>
      </c>
      <c r="L131" s="31">
        <f t="shared" si="67"/>
        <v>0</v>
      </c>
      <c r="M131" s="31">
        <f t="shared" si="68"/>
        <v>0</v>
      </c>
      <c r="N131" s="31">
        <f t="shared" si="54"/>
        <v>0</v>
      </c>
      <c r="O131" s="32">
        <f t="shared" si="55"/>
        <v>0</v>
      </c>
      <c r="P131" s="53">
        <v>126</v>
      </c>
      <c r="Q131" s="31">
        <f t="shared" si="63"/>
        <v>0</v>
      </c>
      <c r="R131" s="31">
        <f t="shared" si="69"/>
        <v>0</v>
      </c>
      <c r="S131" s="31">
        <f t="shared" si="70"/>
        <v>0</v>
      </c>
      <c r="T131" s="31">
        <f t="shared" si="56"/>
        <v>0</v>
      </c>
      <c r="U131" s="31">
        <f t="shared" si="64"/>
        <v>0</v>
      </c>
      <c r="V131" s="31">
        <f t="shared" si="57"/>
        <v>0</v>
      </c>
      <c r="W131" s="31">
        <v>0</v>
      </c>
      <c r="X131" s="31">
        <f t="shared" si="58"/>
        <v>0</v>
      </c>
      <c r="Y131" s="36">
        <f t="shared" si="59"/>
        <v>0</v>
      </c>
      <c r="AA131" s="69">
        <v>126</v>
      </c>
      <c r="AB131" s="31">
        <f t="shared" si="60"/>
        <v>0</v>
      </c>
      <c r="AC131" s="203">
        <f t="shared" si="82"/>
        <v>0</v>
      </c>
      <c r="AD131" s="99">
        <f t="shared" si="61"/>
        <v>0</v>
      </c>
      <c r="AE131" s="99">
        <f t="shared" si="62"/>
        <v>0</v>
      </c>
      <c r="AF131" s="188">
        <f t="shared" si="78"/>
        <v>0</v>
      </c>
      <c r="AG131" s="188">
        <f t="shared" si="79"/>
        <v>0</v>
      </c>
      <c r="AH131" s="188">
        <f t="shared" si="80"/>
        <v>0</v>
      </c>
      <c r="AI131" s="193">
        <f t="shared" si="81"/>
        <v>0</v>
      </c>
      <c r="AK131" s="69">
        <v>126</v>
      </c>
      <c r="AL131" s="31">
        <f t="shared" si="83"/>
        <v>0</v>
      </c>
      <c r="AM131" s="31">
        <f t="shared" si="84"/>
        <v>0</v>
      </c>
      <c r="AN131" s="31">
        <f t="shared" si="85"/>
        <v>0</v>
      </c>
      <c r="AO131" s="31">
        <f t="shared" si="86"/>
        <v>0</v>
      </c>
      <c r="AP131" s="31">
        <f t="shared" si="87"/>
        <v>0</v>
      </c>
      <c r="AQ131" s="188">
        <f t="shared" si="88"/>
        <v>0</v>
      </c>
      <c r="AR131" s="188">
        <f t="shared" si="89"/>
        <v>0</v>
      </c>
      <c r="AS131" s="188">
        <f t="shared" si="90"/>
        <v>0</v>
      </c>
      <c r="AT131" s="188">
        <f t="shared" si="91"/>
        <v>0</v>
      </c>
      <c r="AU131" s="31"/>
      <c r="AV131" s="31"/>
      <c r="AW131" s="31"/>
      <c r="AX131" s="31"/>
      <c r="AY131" s="74"/>
    </row>
    <row r="132" spans="3:51" x14ac:dyDescent="0.3">
      <c r="C132" s="172" t="s">
        <v>4</v>
      </c>
      <c r="D132" s="4">
        <v>0.64</v>
      </c>
      <c r="E132" s="184" t="s">
        <v>194</v>
      </c>
      <c r="I132" s="53">
        <v>127</v>
      </c>
      <c r="J132" s="31">
        <f t="shared" si="65"/>
        <v>0</v>
      </c>
      <c r="K132" s="31">
        <f t="shared" si="66"/>
        <v>0</v>
      </c>
      <c r="L132" s="31">
        <f t="shared" si="67"/>
        <v>0</v>
      </c>
      <c r="M132" s="31">
        <f t="shared" si="68"/>
        <v>0</v>
      </c>
      <c r="N132" s="31">
        <f t="shared" si="54"/>
        <v>0</v>
      </c>
      <c r="O132" s="32">
        <f t="shared" si="55"/>
        <v>0</v>
      </c>
      <c r="P132" s="53">
        <v>127</v>
      </c>
      <c r="Q132" s="31">
        <f t="shared" si="63"/>
        <v>0</v>
      </c>
      <c r="R132" s="31">
        <f t="shared" si="69"/>
        <v>0</v>
      </c>
      <c r="S132" s="31">
        <f t="shared" si="70"/>
        <v>0</v>
      </c>
      <c r="T132" s="31">
        <f t="shared" si="56"/>
        <v>0</v>
      </c>
      <c r="U132" s="31">
        <f t="shared" si="64"/>
        <v>0</v>
      </c>
      <c r="V132" s="31">
        <f t="shared" si="57"/>
        <v>0</v>
      </c>
      <c r="W132" s="31">
        <v>0</v>
      </c>
      <c r="X132" s="31">
        <f t="shared" si="58"/>
        <v>0</v>
      </c>
      <c r="Y132" s="36">
        <f t="shared" si="59"/>
        <v>0</v>
      </c>
      <c r="AA132" s="69">
        <v>127</v>
      </c>
      <c r="AB132" s="31">
        <f t="shared" si="60"/>
        <v>0</v>
      </c>
      <c r="AC132" s="203">
        <f t="shared" si="82"/>
        <v>0</v>
      </c>
      <c r="AD132" s="99">
        <f t="shared" si="61"/>
        <v>0</v>
      </c>
      <c r="AE132" s="99">
        <f t="shared" si="62"/>
        <v>0</v>
      </c>
      <c r="AF132" s="188">
        <f t="shared" si="78"/>
        <v>0</v>
      </c>
      <c r="AG132" s="188">
        <f t="shared" si="79"/>
        <v>0</v>
      </c>
      <c r="AH132" s="188">
        <f t="shared" si="80"/>
        <v>0</v>
      </c>
      <c r="AI132" s="193">
        <f t="shared" si="81"/>
        <v>0</v>
      </c>
      <c r="AK132" s="69">
        <v>127</v>
      </c>
      <c r="AL132" s="31">
        <f t="shared" si="83"/>
        <v>0</v>
      </c>
      <c r="AM132" s="31">
        <f t="shared" si="84"/>
        <v>0</v>
      </c>
      <c r="AN132" s="31">
        <f t="shared" si="85"/>
        <v>0</v>
      </c>
      <c r="AO132" s="31">
        <f t="shared" si="86"/>
        <v>0</v>
      </c>
      <c r="AP132" s="31">
        <f t="shared" si="87"/>
        <v>0</v>
      </c>
      <c r="AQ132" s="188">
        <f t="shared" si="88"/>
        <v>0</v>
      </c>
      <c r="AR132" s="188">
        <f t="shared" si="89"/>
        <v>0</v>
      </c>
      <c r="AS132" s="188">
        <f t="shared" si="90"/>
        <v>0</v>
      </c>
      <c r="AT132" s="188">
        <f t="shared" si="91"/>
        <v>0</v>
      </c>
      <c r="AU132" s="31"/>
      <c r="AV132" s="31"/>
      <c r="AW132" s="31"/>
      <c r="AX132" s="31"/>
      <c r="AY132" s="74"/>
    </row>
    <row r="133" spans="3:51" x14ac:dyDescent="0.3">
      <c r="C133" s="172" t="s">
        <v>8</v>
      </c>
      <c r="D133" s="4">
        <v>0.42</v>
      </c>
      <c r="E133" s="184" t="s">
        <v>194</v>
      </c>
      <c r="I133" s="53">
        <v>128</v>
      </c>
      <c r="J133" s="31">
        <f t="shared" si="65"/>
        <v>0</v>
      </c>
      <c r="K133" s="31">
        <f t="shared" si="66"/>
        <v>0</v>
      </c>
      <c r="L133" s="31">
        <f t="shared" si="67"/>
        <v>0</v>
      </c>
      <c r="M133" s="31">
        <f t="shared" si="68"/>
        <v>0</v>
      </c>
      <c r="N133" s="31">
        <f t="shared" ref="N133:N196" si="92">IF(P134&lt;=$F$18,0,)</f>
        <v>0</v>
      </c>
      <c r="O133" s="32">
        <f t="shared" ref="O133:O196" si="93">((J133+K133)*0.475+L133+M133+N133)*44/12</f>
        <v>0</v>
      </c>
      <c r="P133" s="53">
        <v>128</v>
      </c>
      <c r="Q133" s="31">
        <f t="shared" si="63"/>
        <v>0</v>
      </c>
      <c r="R133" s="31">
        <f t="shared" si="69"/>
        <v>0</v>
      </c>
      <c r="S133" s="31">
        <f t="shared" si="70"/>
        <v>0</v>
      </c>
      <c r="T133" s="31">
        <f t="shared" ref="T133:T196" si="94">IF(S133=0,0,EXP(-1.0587+0.8836*LN(S133)+0.284))</f>
        <v>0</v>
      </c>
      <c r="U133" s="31">
        <f t="shared" si="64"/>
        <v>0</v>
      </c>
      <c r="V133" s="31">
        <f t="shared" ref="V133:V196" si="95">IF(P133&lt;=$F$18,IF(P133&lt;=30,P133*($F$16-$F$6)/30,$F$16-$F$6),)</f>
        <v>0</v>
      </c>
      <c r="W133" s="31">
        <v>0</v>
      </c>
      <c r="X133" s="31">
        <f t="shared" ref="X133:X196" si="96">((S133+T133)*0.475+U133+V133+W133)*44/12</f>
        <v>0</v>
      </c>
      <c r="Y133" s="36">
        <f t="shared" ref="Y133:Y196" si="97">IF(P133&lt;=$F$18,X133-O133,)</f>
        <v>0</v>
      </c>
      <c r="AA133" s="69">
        <v>128</v>
      </c>
      <c r="AB133" s="31">
        <f t="shared" ref="AB133:AB196" si="98">IF(AA133&lt;=$F$18,IFERROR(VLOOKUP($AA133,$B$82:$G$94,2,FALSE),0),)</f>
        <v>0</v>
      </c>
      <c r="AC133" s="203">
        <f t="shared" si="82"/>
        <v>0</v>
      </c>
      <c r="AD133" s="99">
        <f t="shared" ref="AD133:AD196" si="99">IF(AA133&lt;=$F$18,IFERROR(VLOOKUP($AA133,$B$82:$G$94,4,FALSE),0),)</f>
        <v>0</v>
      </c>
      <c r="AE133" s="99">
        <f t="shared" ref="AE133:AE196" si="100">IF(AA133&lt;=$F$18,IFERROR(VLOOKUP($AA133,$B$82:$G$94,5,FALSE),0),)</f>
        <v>0</v>
      </c>
      <c r="AF133" s="188">
        <f t="shared" si="78"/>
        <v>0</v>
      </c>
      <c r="AG133" s="188">
        <f t="shared" si="79"/>
        <v>0</v>
      </c>
      <c r="AH133" s="188">
        <f t="shared" si="80"/>
        <v>0</v>
      </c>
      <c r="AI133" s="193">
        <f t="shared" si="81"/>
        <v>0</v>
      </c>
      <c r="AK133" s="69">
        <v>128</v>
      </c>
      <c r="AL133" s="31">
        <f t="shared" si="83"/>
        <v>0</v>
      </c>
      <c r="AM133" s="31">
        <f t="shared" si="84"/>
        <v>0</v>
      </c>
      <c r="AN133" s="31">
        <f t="shared" si="85"/>
        <v>0</v>
      </c>
      <c r="AO133" s="31">
        <f t="shared" si="86"/>
        <v>0</v>
      </c>
      <c r="AP133" s="31">
        <f t="shared" si="87"/>
        <v>0</v>
      </c>
      <c r="AQ133" s="188">
        <f t="shared" si="88"/>
        <v>0</v>
      </c>
      <c r="AR133" s="188">
        <f t="shared" si="89"/>
        <v>0</v>
      </c>
      <c r="AS133" s="188">
        <f t="shared" si="90"/>
        <v>0</v>
      </c>
      <c r="AT133" s="188">
        <f t="shared" si="91"/>
        <v>0</v>
      </c>
      <c r="AU133" s="31"/>
      <c r="AV133" s="31"/>
      <c r="AW133" s="31"/>
      <c r="AX133" s="31"/>
      <c r="AY133" s="74"/>
    </row>
    <row r="134" spans="3:51" x14ac:dyDescent="0.3">
      <c r="C134" s="172" t="s">
        <v>9</v>
      </c>
      <c r="D134" s="4">
        <v>0.42</v>
      </c>
      <c r="E134" s="184" t="s">
        <v>194</v>
      </c>
      <c r="I134" s="53">
        <v>129</v>
      </c>
      <c r="J134" s="31">
        <f t="shared" si="65"/>
        <v>0</v>
      </c>
      <c r="K134" s="31">
        <f t="shared" si="66"/>
        <v>0</v>
      </c>
      <c r="L134" s="31">
        <f t="shared" si="67"/>
        <v>0</v>
      </c>
      <c r="M134" s="31">
        <f t="shared" si="68"/>
        <v>0</v>
      </c>
      <c r="N134" s="31">
        <f t="shared" si="92"/>
        <v>0</v>
      </c>
      <c r="O134" s="32">
        <f t="shared" si="93"/>
        <v>0</v>
      </c>
      <c r="P134" s="53">
        <v>129</v>
      </c>
      <c r="Q134" s="31">
        <f t="shared" ref="Q134:Q197" si="101">IF(P134&lt;=$F$18,LOOKUP(P134-1,$B$25:$B$78,$G$25:$G$78),)</f>
        <v>0</v>
      </c>
      <c r="R134" s="31">
        <f t="shared" si="69"/>
        <v>0</v>
      </c>
      <c r="S134" s="31">
        <f t="shared" si="70"/>
        <v>0</v>
      </c>
      <c r="T134" s="31">
        <f t="shared" si="94"/>
        <v>0</v>
      </c>
      <c r="U134" s="31">
        <f t="shared" ref="U134:U197" si="102">IF(P134&lt;=$F$18,$F$5+($F$15-$F$5)*(1-EXP(-0.0175*P134)),)</f>
        <v>0</v>
      </c>
      <c r="V134" s="31">
        <f t="shared" si="95"/>
        <v>0</v>
      </c>
      <c r="W134" s="31">
        <v>0</v>
      </c>
      <c r="X134" s="31">
        <f t="shared" si="96"/>
        <v>0</v>
      </c>
      <c r="Y134" s="36">
        <f t="shared" si="97"/>
        <v>0</v>
      </c>
      <c r="AA134" s="69">
        <v>129</v>
      </c>
      <c r="AB134" s="31">
        <f t="shared" si="98"/>
        <v>0</v>
      </c>
      <c r="AC134" s="203">
        <f t="shared" si="82"/>
        <v>0</v>
      </c>
      <c r="AD134" s="99">
        <f t="shared" si="99"/>
        <v>0</v>
      </c>
      <c r="AE134" s="99">
        <f t="shared" si="100"/>
        <v>0</v>
      </c>
      <c r="AF134" s="188">
        <f t="shared" si="78"/>
        <v>0</v>
      </c>
      <c r="AG134" s="188">
        <f t="shared" si="79"/>
        <v>0</v>
      </c>
      <c r="AH134" s="188">
        <f t="shared" si="80"/>
        <v>0</v>
      </c>
      <c r="AI134" s="193">
        <f t="shared" si="81"/>
        <v>0</v>
      </c>
      <c r="AK134" s="69">
        <v>129</v>
      </c>
      <c r="AL134" s="31">
        <f t="shared" si="83"/>
        <v>0</v>
      </c>
      <c r="AM134" s="31">
        <f t="shared" si="84"/>
        <v>0</v>
      </c>
      <c r="AN134" s="31">
        <f t="shared" si="85"/>
        <v>0</v>
      </c>
      <c r="AO134" s="31">
        <f t="shared" si="86"/>
        <v>0</v>
      </c>
      <c r="AP134" s="31">
        <f t="shared" si="87"/>
        <v>0</v>
      </c>
      <c r="AQ134" s="188">
        <f t="shared" si="88"/>
        <v>0</v>
      </c>
      <c r="AR134" s="188">
        <f t="shared" si="89"/>
        <v>0</v>
      </c>
      <c r="AS134" s="188">
        <f t="shared" si="90"/>
        <v>0</v>
      </c>
      <c r="AT134" s="188">
        <f t="shared" si="91"/>
        <v>0</v>
      </c>
      <c r="AU134" s="31"/>
      <c r="AV134" s="31"/>
      <c r="AW134" s="31"/>
      <c r="AX134" s="31"/>
      <c r="AY134" s="74"/>
    </row>
    <row r="135" spans="3:51" x14ac:dyDescent="0.3">
      <c r="C135" s="172" t="s">
        <v>10</v>
      </c>
      <c r="D135" s="4">
        <v>0.52</v>
      </c>
      <c r="E135" s="184" t="s">
        <v>194</v>
      </c>
      <c r="I135" s="53">
        <v>130</v>
      </c>
      <c r="J135" s="31">
        <f t="shared" ref="J135:J198" si="103">IF($I135&lt;=$F$10,$F$11*$F$13+J134,)</f>
        <v>0</v>
      </c>
      <c r="K135" s="31">
        <f t="shared" ref="K135:K198" si="104">IF(J135=0,0,EXP(-1.0587+0.8836*LN(J135)+0.284))</f>
        <v>0</v>
      </c>
      <c r="L135" s="31">
        <f t="shared" ref="L135:L198" si="105">IF(I135&lt;=$F$10,$F$5+($F$8-$F$5)*(1-EXP(-0.0175*I135)),)</f>
        <v>0</v>
      </c>
      <c r="M135" s="31">
        <f t="shared" ref="M135:M198" si="106">IF(I135&lt;=$F$10,IF(I135&lt;=30,I135*($F$9-$F$6)/30,$F$9-$F$6),)</f>
        <v>0</v>
      </c>
      <c r="N135" s="31">
        <f t="shared" si="92"/>
        <v>0</v>
      </c>
      <c r="O135" s="32">
        <f t="shared" si="93"/>
        <v>0</v>
      </c>
      <c r="P135" s="53">
        <v>130</v>
      </c>
      <c r="Q135" s="31">
        <f t="shared" si="101"/>
        <v>0</v>
      </c>
      <c r="R135" s="31">
        <f t="shared" ref="R135:R198" si="107">IF(P135&lt;=$F$18,Q135+R134,)</f>
        <v>0</v>
      </c>
      <c r="S135" s="31">
        <f t="shared" ref="S135:S198" si="108">$F$19*R135</f>
        <v>0</v>
      </c>
      <c r="T135" s="31">
        <f t="shared" si="94"/>
        <v>0</v>
      </c>
      <c r="U135" s="31">
        <f t="shared" si="102"/>
        <v>0</v>
      </c>
      <c r="V135" s="31">
        <f t="shared" si="95"/>
        <v>0</v>
      </c>
      <c r="W135" s="31">
        <v>0</v>
      </c>
      <c r="X135" s="31">
        <f t="shared" si="96"/>
        <v>0</v>
      </c>
      <c r="Y135" s="36">
        <f t="shared" si="97"/>
        <v>0</v>
      </c>
      <c r="AA135" s="69">
        <v>130</v>
      </c>
      <c r="AB135" s="31">
        <f t="shared" si="98"/>
        <v>0</v>
      </c>
      <c r="AC135" s="203">
        <f t="shared" si="82"/>
        <v>0</v>
      </c>
      <c r="AD135" s="99">
        <f t="shared" si="99"/>
        <v>0</v>
      </c>
      <c r="AE135" s="99">
        <f t="shared" si="100"/>
        <v>0</v>
      </c>
      <c r="AF135" s="188">
        <f t="shared" si="78"/>
        <v>0</v>
      </c>
      <c r="AG135" s="188">
        <f t="shared" si="79"/>
        <v>0</v>
      </c>
      <c r="AH135" s="188">
        <f t="shared" si="80"/>
        <v>0</v>
      </c>
      <c r="AI135" s="193">
        <f t="shared" si="81"/>
        <v>0</v>
      </c>
      <c r="AK135" s="69">
        <v>130</v>
      </c>
      <c r="AL135" s="31">
        <f t="shared" si="83"/>
        <v>0</v>
      </c>
      <c r="AM135" s="31">
        <f t="shared" si="84"/>
        <v>0</v>
      </c>
      <c r="AN135" s="31">
        <f t="shared" si="85"/>
        <v>0</v>
      </c>
      <c r="AO135" s="31">
        <f t="shared" si="86"/>
        <v>0</v>
      </c>
      <c r="AP135" s="31">
        <f t="shared" si="87"/>
        <v>0</v>
      </c>
      <c r="AQ135" s="188">
        <f t="shared" si="88"/>
        <v>0</v>
      </c>
      <c r="AR135" s="188">
        <f t="shared" si="89"/>
        <v>0</v>
      </c>
      <c r="AS135" s="188">
        <f t="shared" si="90"/>
        <v>0</v>
      </c>
      <c r="AT135" s="188">
        <f t="shared" si="91"/>
        <v>0</v>
      </c>
      <c r="AU135" s="31"/>
      <c r="AV135" s="31"/>
      <c r="AW135" s="31"/>
      <c r="AX135" s="31"/>
      <c r="AY135" s="74"/>
    </row>
    <row r="136" spans="3:51" x14ac:dyDescent="0.3">
      <c r="C136" s="172" t="s">
        <v>11</v>
      </c>
      <c r="D136" s="4">
        <v>0.36</v>
      </c>
      <c r="E136" s="184" t="s">
        <v>195</v>
      </c>
      <c r="I136" s="53">
        <v>131</v>
      </c>
      <c r="J136" s="31">
        <f t="shared" si="103"/>
        <v>0</v>
      </c>
      <c r="K136" s="31">
        <f t="shared" si="104"/>
        <v>0</v>
      </c>
      <c r="L136" s="31">
        <f t="shared" si="105"/>
        <v>0</v>
      </c>
      <c r="M136" s="31">
        <f t="shared" si="106"/>
        <v>0</v>
      </c>
      <c r="N136" s="31">
        <f t="shared" si="92"/>
        <v>0</v>
      </c>
      <c r="O136" s="32">
        <f t="shared" si="93"/>
        <v>0</v>
      </c>
      <c r="P136" s="53">
        <v>131</v>
      </c>
      <c r="Q136" s="31">
        <f t="shared" si="101"/>
        <v>0</v>
      </c>
      <c r="R136" s="31">
        <f t="shared" si="107"/>
        <v>0</v>
      </c>
      <c r="S136" s="31">
        <f t="shared" si="108"/>
        <v>0</v>
      </c>
      <c r="T136" s="31">
        <f t="shared" si="94"/>
        <v>0</v>
      </c>
      <c r="U136" s="31">
        <f t="shared" si="102"/>
        <v>0</v>
      </c>
      <c r="V136" s="31">
        <f t="shared" si="95"/>
        <v>0</v>
      </c>
      <c r="W136" s="31">
        <v>0</v>
      </c>
      <c r="X136" s="31">
        <f t="shared" si="96"/>
        <v>0</v>
      </c>
      <c r="Y136" s="36">
        <f t="shared" si="97"/>
        <v>0</v>
      </c>
      <c r="AA136" s="69">
        <v>131</v>
      </c>
      <c r="AB136" s="31">
        <f t="shared" si="98"/>
        <v>0</v>
      </c>
      <c r="AC136" s="203">
        <f t="shared" si="82"/>
        <v>0</v>
      </c>
      <c r="AD136" s="99">
        <f t="shared" si="99"/>
        <v>0</v>
      </c>
      <c r="AE136" s="99">
        <f t="shared" si="100"/>
        <v>0</v>
      </c>
      <c r="AF136" s="188">
        <f t="shared" si="78"/>
        <v>0</v>
      </c>
      <c r="AG136" s="188">
        <f t="shared" si="79"/>
        <v>0</v>
      </c>
      <c r="AH136" s="188">
        <f t="shared" si="80"/>
        <v>0</v>
      </c>
      <c r="AI136" s="193">
        <f t="shared" si="81"/>
        <v>0</v>
      </c>
      <c r="AK136" s="69">
        <v>131</v>
      </c>
      <c r="AL136" s="31">
        <f t="shared" si="83"/>
        <v>0</v>
      </c>
      <c r="AM136" s="31">
        <f t="shared" si="84"/>
        <v>0</v>
      </c>
      <c r="AN136" s="31">
        <f t="shared" si="85"/>
        <v>0</v>
      </c>
      <c r="AO136" s="31">
        <f t="shared" si="86"/>
        <v>0</v>
      </c>
      <c r="AP136" s="31">
        <f t="shared" si="87"/>
        <v>0</v>
      </c>
      <c r="AQ136" s="188">
        <f t="shared" si="88"/>
        <v>0</v>
      </c>
      <c r="AR136" s="188">
        <f t="shared" si="89"/>
        <v>0</v>
      </c>
      <c r="AS136" s="188">
        <f t="shared" si="90"/>
        <v>0</v>
      </c>
      <c r="AT136" s="188">
        <f t="shared" si="91"/>
        <v>0</v>
      </c>
      <c r="AU136" s="31"/>
      <c r="AV136" s="31"/>
      <c r="AW136" s="31"/>
      <c r="AX136" s="31"/>
      <c r="AY136" s="74"/>
    </row>
    <row r="137" spans="3:51" x14ac:dyDescent="0.3">
      <c r="C137" s="172" t="s">
        <v>12</v>
      </c>
      <c r="D137" s="4">
        <v>0.61</v>
      </c>
      <c r="E137" s="184" t="s">
        <v>194</v>
      </c>
      <c r="I137" s="53">
        <v>132</v>
      </c>
      <c r="J137" s="31">
        <f t="shared" si="103"/>
        <v>0</v>
      </c>
      <c r="K137" s="31">
        <f t="shared" si="104"/>
        <v>0</v>
      </c>
      <c r="L137" s="31">
        <f t="shared" si="105"/>
        <v>0</v>
      </c>
      <c r="M137" s="31">
        <f t="shared" si="106"/>
        <v>0</v>
      </c>
      <c r="N137" s="31">
        <f t="shared" si="92"/>
        <v>0</v>
      </c>
      <c r="O137" s="32">
        <f t="shared" si="93"/>
        <v>0</v>
      </c>
      <c r="P137" s="53">
        <v>132</v>
      </c>
      <c r="Q137" s="31">
        <f t="shared" si="101"/>
        <v>0</v>
      </c>
      <c r="R137" s="31">
        <f t="shared" si="107"/>
        <v>0</v>
      </c>
      <c r="S137" s="31">
        <f t="shared" si="108"/>
        <v>0</v>
      </c>
      <c r="T137" s="31">
        <f t="shared" si="94"/>
        <v>0</v>
      </c>
      <c r="U137" s="31">
        <f t="shared" si="102"/>
        <v>0</v>
      </c>
      <c r="V137" s="31">
        <f t="shared" si="95"/>
        <v>0</v>
      </c>
      <c r="W137" s="31">
        <v>0</v>
      </c>
      <c r="X137" s="31">
        <f t="shared" si="96"/>
        <v>0</v>
      </c>
      <c r="Y137" s="36">
        <f t="shared" si="97"/>
        <v>0</v>
      </c>
      <c r="AA137" s="69">
        <v>132</v>
      </c>
      <c r="AB137" s="31">
        <f t="shared" si="98"/>
        <v>0</v>
      </c>
      <c r="AC137" s="203">
        <f t="shared" si="82"/>
        <v>0</v>
      </c>
      <c r="AD137" s="99">
        <f t="shared" si="99"/>
        <v>0</v>
      </c>
      <c r="AE137" s="99">
        <f t="shared" si="100"/>
        <v>0</v>
      </c>
      <c r="AF137" s="188">
        <f t="shared" si="78"/>
        <v>0</v>
      </c>
      <c r="AG137" s="188">
        <f t="shared" si="79"/>
        <v>0</v>
      </c>
      <c r="AH137" s="188">
        <f t="shared" si="80"/>
        <v>0</v>
      </c>
      <c r="AI137" s="193">
        <f t="shared" si="81"/>
        <v>0</v>
      </c>
      <c r="AK137" s="69">
        <v>132</v>
      </c>
      <c r="AL137" s="31">
        <f t="shared" si="83"/>
        <v>0</v>
      </c>
      <c r="AM137" s="31">
        <f t="shared" si="84"/>
        <v>0</v>
      </c>
      <c r="AN137" s="31">
        <f t="shared" si="85"/>
        <v>0</v>
      </c>
      <c r="AO137" s="31">
        <f t="shared" si="86"/>
        <v>0</v>
      </c>
      <c r="AP137" s="31">
        <f t="shared" si="87"/>
        <v>0</v>
      </c>
      <c r="AQ137" s="188">
        <f t="shared" si="88"/>
        <v>0</v>
      </c>
      <c r="AR137" s="188">
        <f t="shared" si="89"/>
        <v>0</v>
      </c>
      <c r="AS137" s="188">
        <f t="shared" si="90"/>
        <v>0</v>
      </c>
      <c r="AT137" s="188">
        <f t="shared" si="91"/>
        <v>0</v>
      </c>
      <c r="AU137" s="31"/>
      <c r="AV137" s="31"/>
      <c r="AW137" s="31"/>
      <c r="AX137" s="31"/>
      <c r="AY137" s="74"/>
    </row>
    <row r="138" spans="3:51" x14ac:dyDescent="0.3">
      <c r="C138" s="172" t="s">
        <v>13</v>
      </c>
      <c r="D138" s="4">
        <v>0.66</v>
      </c>
      <c r="E138" s="184" t="s">
        <v>194</v>
      </c>
      <c r="I138" s="53">
        <v>133</v>
      </c>
      <c r="J138" s="31">
        <f t="shared" si="103"/>
        <v>0</v>
      </c>
      <c r="K138" s="31">
        <f t="shared" si="104"/>
        <v>0</v>
      </c>
      <c r="L138" s="31">
        <f t="shared" si="105"/>
        <v>0</v>
      </c>
      <c r="M138" s="31">
        <f t="shared" si="106"/>
        <v>0</v>
      </c>
      <c r="N138" s="31">
        <f t="shared" si="92"/>
        <v>0</v>
      </c>
      <c r="O138" s="32">
        <f t="shared" si="93"/>
        <v>0</v>
      </c>
      <c r="P138" s="53">
        <v>133</v>
      </c>
      <c r="Q138" s="31">
        <f t="shared" si="101"/>
        <v>0</v>
      </c>
      <c r="R138" s="31">
        <f t="shared" si="107"/>
        <v>0</v>
      </c>
      <c r="S138" s="31">
        <f t="shared" si="108"/>
        <v>0</v>
      </c>
      <c r="T138" s="31">
        <f t="shared" si="94"/>
        <v>0</v>
      </c>
      <c r="U138" s="31">
        <f t="shared" si="102"/>
        <v>0</v>
      </c>
      <c r="V138" s="31">
        <f t="shared" si="95"/>
        <v>0</v>
      </c>
      <c r="W138" s="31">
        <v>0</v>
      </c>
      <c r="X138" s="31">
        <f t="shared" si="96"/>
        <v>0</v>
      </c>
      <c r="Y138" s="36">
        <f t="shared" si="97"/>
        <v>0</v>
      </c>
      <c r="AA138" s="69">
        <v>133</v>
      </c>
      <c r="AB138" s="31">
        <f t="shared" si="98"/>
        <v>0</v>
      </c>
      <c r="AC138" s="203">
        <f t="shared" si="82"/>
        <v>0</v>
      </c>
      <c r="AD138" s="99">
        <f t="shared" si="99"/>
        <v>0</v>
      </c>
      <c r="AE138" s="99">
        <f t="shared" si="100"/>
        <v>0</v>
      </c>
      <c r="AF138" s="188">
        <f t="shared" si="78"/>
        <v>0</v>
      </c>
      <c r="AG138" s="188">
        <f t="shared" si="79"/>
        <v>0</v>
      </c>
      <c r="AH138" s="188">
        <f t="shared" si="80"/>
        <v>0</v>
      </c>
      <c r="AI138" s="193">
        <f t="shared" si="81"/>
        <v>0</v>
      </c>
      <c r="AK138" s="69">
        <v>133</v>
      </c>
      <c r="AL138" s="31">
        <f t="shared" si="83"/>
        <v>0</v>
      </c>
      <c r="AM138" s="31">
        <f t="shared" si="84"/>
        <v>0</v>
      </c>
      <c r="AN138" s="31">
        <f t="shared" si="85"/>
        <v>0</v>
      </c>
      <c r="AO138" s="31">
        <f t="shared" si="86"/>
        <v>0</v>
      </c>
      <c r="AP138" s="31">
        <f t="shared" si="87"/>
        <v>0</v>
      </c>
      <c r="AQ138" s="188">
        <f t="shared" si="88"/>
        <v>0</v>
      </c>
      <c r="AR138" s="188">
        <f t="shared" si="89"/>
        <v>0</v>
      </c>
      <c r="AS138" s="188">
        <f t="shared" si="90"/>
        <v>0</v>
      </c>
      <c r="AT138" s="188">
        <f t="shared" si="91"/>
        <v>0</v>
      </c>
      <c r="AU138" s="31"/>
      <c r="AV138" s="31"/>
      <c r="AW138" s="31"/>
      <c r="AX138" s="31"/>
      <c r="AY138" s="74"/>
    </row>
    <row r="139" spans="3:51" x14ac:dyDescent="0.3">
      <c r="C139" s="173" t="s">
        <v>14</v>
      </c>
      <c r="D139" s="131">
        <v>0.47</v>
      </c>
      <c r="E139" s="184" t="s">
        <v>194</v>
      </c>
      <c r="I139" s="53">
        <v>134</v>
      </c>
      <c r="J139" s="31">
        <f t="shared" si="103"/>
        <v>0</v>
      </c>
      <c r="K139" s="31">
        <f t="shared" si="104"/>
        <v>0</v>
      </c>
      <c r="L139" s="31">
        <f t="shared" si="105"/>
        <v>0</v>
      </c>
      <c r="M139" s="31">
        <f t="shared" si="106"/>
        <v>0</v>
      </c>
      <c r="N139" s="31">
        <f t="shared" si="92"/>
        <v>0</v>
      </c>
      <c r="O139" s="32">
        <f t="shared" si="93"/>
        <v>0</v>
      </c>
      <c r="P139" s="53">
        <v>134</v>
      </c>
      <c r="Q139" s="31">
        <f t="shared" si="101"/>
        <v>0</v>
      </c>
      <c r="R139" s="31">
        <f t="shared" si="107"/>
        <v>0</v>
      </c>
      <c r="S139" s="31">
        <f t="shared" si="108"/>
        <v>0</v>
      </c>
      <c r="T139" s="31">
        <f t="shared" si="94"/>
        <v>0</v>
      </c>
      <c r="U139" s="31">
        <f t="shared" si="102"/>
        <v>0</v>
      </c>
      <c r="V139" s="31">
        <f t="shared" si="95"/>
        <v>0</v>
      </c>
      <c r="W139" s="31">
        <v>0</v>
      </c>
      <c r="X139" s="31">
        <f t="shared" si="96"/>
        <v>0</v>
      </c>
      <c r="Y139" s="36">
        <f t="shared" si="97"/>
        <v>0</v>
      </c>
      <c r="AA139" s="69">
        <v>134</v>
      </c>
      <c r="AB139" s="31">
        <f t="shared" si="98"/>
        <v>0</v>
      </c>
      <c r="AC139" s="203">
        <f t="shared" si="82"/>
        <v>0</v>
      </c>
      <c r="AD139" s="99">
        <f t="shared" si="99"/>
        <v>0</v>
      </c>
      <c r="AE139" s="99">
        <f t="shared" si="100"/>
        <v>0</v>
      </c>
      <c r="AF139" s="188">
        <f t="shared" si="78"/>
        <v>0</v>
      </c>
      <c r="AG139" s="188">
        <f t="shared" si="79"/>
        <v>0</v>
      </c>
      <c r="AH139" s="188">
        <f t="shared" si="80"/>
        <v>0</v>
      </c>
      <c r="AI139" s="193">
        <f t="shared" si="81"/>
        <v>0</v>
      </c>
      <c r="AK139" s="69">
        <v>134</v>
      </c>
      <c r="AL139" s="31">
        <f t="shared" si="83"/>
        <v>0</v>
      </c>
      <c r="AM139" s="31">
        <f t="shared" si="84"/>
        <v>0</v>
      </c>
      <c r="AN139" s="31">
        <f t="shared" si="85"/>
        <v>0</v>
      </c>
      <c r="AO139" s="31">
        <f t="shared" si="86"/>
        <v>0</v>
      </c>
      <c r="AP139" s="31">
        <f t="shared" si="87"/>
        <v>0</v>
      </c>
      <c r="AQ139" s="188">
        <f t="shared" si="88"/>
        <v>0</v>
      </c>
      <c r="AR139" s="188">
        <f t="shared" si="89"/>
        <v>0</v>
      </c>
      <c r="AS139" s="188">
        <f t="shared" si="90"/>
        <v>0</v>
      </c>
      <c r="AT139" s="188">
        <f t="shared" si="91"/>
        <v>0</v>
      </c>
      <c r="AU139" s="31"/>
      <c r="AV139" s="31"/>
      <c r="AW139" s="31"/>
      <c r="AX139" s="31"/>
      <c r="AY139" s="74"/>
    </row>
    <row r="140" spans="3:51" x14ac:dyDescent="0.3">
      <c r="C140" s="172" t="s">
        <v>15</v>
      </c>
      <c r="D140" s="4">
        <v>0.67</v>
      </c>
      <c r="E140" s="184" t="s">
        <v>194</v>
      </c>
      <c r="I140" s="53">
        <v>135</v>
      </c>
      <c r="J140" s="31">
        <f t="shared" si="103"/>
        <v>0</v>
      </c>
      <c r="K140" s="31">
        <f t="shared" si="104"/>
        <v>0</v>
      </c>
      <c r="L140" s="31">
        <f t="shared" si="105"/>
        <v>0</v>
      </c>
      <c r="M140" s="31">
        <f t="shared" si="106"/>
        <v>0</v>
      </c>
      <c r="N140" s="31">
        <f t="shared" si="92"/>
        <v>0</v>
      </c>
      <c r="O140" s="32">
        <f t="shared" si="93"/>
        <v>0</v>
      </c>
      <c r="P140" s="53">
        <v>135</v>
      </c>
      <c r="Q140" s="31">
        <f t="shared" si="101"/>
        <v>0</v>
      </c>
      <c r="R140" s="31">
        <f t="shared" si="107"/>
        <v>0</v>
      </c>
      <c r="S140" s="31">
        <f t="shared" si="108"/>
        <v>0</v>
      </c>
      <c r="T140" s="31">
        <f t="shared" si="94"/>
        <v>0</v>
      </c>
      <c r="U140" s="31">
        <f t="shared" si="102"/>
        <v>0</v>
      </c>
      <c r="V140" s="31">
        <f t="shared" si="95"/>
        <v>0</v>
      </c>
      <c r="W140" s="31">
        <v>0</v>
      </c>
      <c r="X140" s="31">
        <f t="shared" si="96"/>
        <v>0</v>
      </c>
      <c r="Y140" s="36">
        <f t="shared" si="97"/>
        <v>0</v>
      </c>
      <c r="AA140" s="69">
        <v>135</v>
      </c>
      <c r="AB140" s="31">
        <f t="shared" si="98"/>
        <v>0</v>
      </c>
      <c r="AC140" s="203">
        <f t="shared" si="82"/>
        <v>0</v>
      </c>
      <c r="AD140" s="99">
        <f t="shared" si="99"/>
        <v>0</v>
      </c>
      <c r="AE140" s="99">
        <f t="shared" si="100"/>
        <v>0</v>
      </c>
      <c r="AF140" s="188">
        <f t="shared" si="78"/>
        <v>0</v>
      </c>
      <c r="AG140" s="188">
        <f t="shared" si="79"/>
        <v>0</v>
      </c>
      <c r="AH140" s="188">
        <f t="shared" si="80"/>
        <v>0</v>
      </c>
      <c r="AI140" s="193">
        <f t="shared" si="81"/>
        <v>0</v>
      </c>
      <c r="AK140" s="69">
        <v>135</v>
      </c>
      <c r="AL140" s="31">
        <f t="shared" si="83"/>
        <v>0</v>
      </c>
      <c r="AM140" s="31">
        <f t="shared" si="84"/>
        <v>0</v>
      </c>
      <c r="AN140" s="31">
        <f t="shared" si="85"/>
        <v>0</v>
      </c>
      <c r="AO140" s="31">
        <f t="shared" si="86"/>
        <v>0</v>
      </c>
      <c r="AP140" s="31">
        <f t="shared" si="87"/>
        <v>0</v>
      </c>
      <c r="AQ140" s="188">
        <f t="shared" si="88"/>
        <v>0</v>
      </c>
      <c r="AR140" s="188">
        <f t="shared" si="89"/>
        <v>0</v>
      </c>
      <c r="AS140" s="188">
        <f t="shared" si="90"/>
        <v>0</v>
      </c>
      <c r="AT140" s="188">
        <f t="shared" si="91"/>
        <v>0</v>
      </c>
      <c r="AU140" s="31"/>
      <c r="AV140" s="31"/>
      <c r="AW140" s="31"/>
      <c r="AX140" s="31"/>
      <c r="AY140" s="74"/>
    </row>
    <row r="141" spans="3:51" x14ac:dyDescent="0.3">
      <c r="C141" s="172" t="s">
        <v>16</v>
      </c>
      <c r="D141" s="4">
        <v>0.7</v>
      </c>
      <c r="E141" s="184" t="s">
        <v>194</v>
      </c>
      <c r="I141" s="53">
        <v>136</v>
      </c>
      <c r="J141" s="31">
        <f t="shared" si="103"/>
        <v>0</v>
      </c>
      <c r="K141" s="31">
        <f t="shared" si="104"/>
        <v>0</v>
      </c>
      <c r="L141" s="31">
        <f t="shared" si="105"/>
        <v>0</v>
      </c>
      <c r="M141" s="31">
        <f t="shared" si="106"/>
        <v>0</v>
      </c>
      <c r="N141" s="31">
        <f t="shared" si="92"/>
        <v>0</v>
      </c>
      <c r="O141" s="32">
        <f t="shared" si="93"/>
        <v>0</v>
      </c>
      <c r="P141" s="53">
        <v>136</v>
      </c>
      <c r="Q141" s="31">
        <f t="shared" si="101"/>
        <v>0</v>
      </c>
      <c r="R141" s="31">
        <f t="shared" si="107"/>
        <v>0</v>
      </c>
      <c r="S141" s="31">
        <f t="shared" si="108"/>
        <v>0</v>
      </c>
      <c r="T141" s="31">
        <f t="shared" si="94"/>
        <v>0</v>
      </c>
      <c r="U141" s="31">
        <f t="shared" si="102"/>
        <v>0</v>
      </c>
      <c r="V141" s="31">
        <f t="shared" si="95"/>
        <v>0</v>
      </c>
      <c r="W141" s="31">
        <v>0</v>
      </c>
      <c r="X141" s="31">
        <f t="shared" si="96"/>
        <v>0</v>
      </c>
      <c r="Y141" s="36">
        <f t="shared" si="97"/>
        <v>0</v>
      </c>
      <c r="AA141" s="69">
        <v>136</v>
      </c>
      <c r="AB141" s="31">
        <f t="shared" si="98"/>
        <v>0</v>
      </c>
      <c r="AC141" s="203">
        <f t="shared" si="82"/>
        <v>0</v>
      </c>
      <c r="AD141" s="99">
        <f t="shared" si="99"/>
        <v>0</v>
      </c>
      <c r="AE141" s="99">
        <f t="shared" si="100"/>
        <v>0</v>
      </c>
      <c r="AF141" s="188">
        <f t="shared" si="78"/>
        <v>0</v>
      </c>
      <c r="AG141" s="188">
        <f t="shared" si="79"/>
        <v>0</v>
      </c>
      <c r="AH141" s="188">
        <f t="shared" si="80"/>
        <v>0</v>
      </c>
      <c r="AI141" s="193">
        <f t="shared" si="81"/>
        <v>0</v>
      </c>
      <c r="AK141" s="69">
        <v>136</v>
      </c>
      <c r="AL141" s="31">
        <f t="shared" si="83"/>
        <v>0</v>
      </c>
      <c r="AM141" s="31">
        <f t="shared" si="84"/>
        <v>0</v>
      </c>
      <c r="AN141" s="31">
        <f t="shared" si="85"/>
        <v>0</v>
      </c>
      <c r="AO141" s="31">
        <f t="shared" si="86"/>
        <v>0</v>
      </c>
      <c r="AP141" s="31">
        <f t="shared" si="87"/>
        <v>0</v>
      </c>
      <c r="AQ141" s="188">
        <f t="shared" si="88"/>
        <v>0</v>
      </c>
      <c r="AR141" s="188">
        <f t="shared" si="89"/>
        <v>0</v>
      </c>
      <c r="AS141" s="188">
        <f t="shared" si="90"/>
        <v>0</v>
      </c>
      <c r="AT141" s="188">
        <f t="shared" si="91"/>
        <v>0</v>
      </c>
      <c r="AU141" s="31"/>
      <c r="AV141" s="31"/>
      <c r="AW141" s="31"/>
      <c r="AX141" s="31"/>
      <c r="AY141" s="74"/>
    </row>
    <row r="142" spans="3:51" x14ac:dyDescent="0.3">
      <c r="C142" s="172" t="s">
        <v>17</v>
      </c>
      <c r="D142" s="4">
        <v>0.54</v>
      </c>
      <c r="E142" s="184" t="s">
        <v>194</v>
      </c>
      <c r="I142" s="53">
        <v>137</v>
      </c>
      <c r="J142" s="31">
        <f t="shared" si="103"/>
        <v>0</v>
      </c>
      <c r="K142" s="31">
        <f t="shared" si="104"/>
        <v>0</v>
      </c>
      <c r="L142" s="31">
        <f t="shared" si="105"/>
        <v>0</v>
      </c>
      <c r="M142" s="31">
        <f t="shared" si="106"/>
        <v>0</v>
      </c>
      <c r="N142" s="31">
        <f t="shared" si="92"/>
        <v>0</v>
      </c>
      <c r="O142" s="32">
        <f t="shared" si="93"/>
        <v>0</v>
      </c>
      <c r="P142" s="53">
        <v>137</v>
      </c>
      <c r="Q142" s="31">
        <f t="shared" si="101"/>
        <v>0</v>
      </c>
      <c r="R142" s="31">
        <f t="shared" si="107"/>
        <v>0</v>
      </c>
      <c r="S142" s="31">
        <f t="shared" si="108"/>
        <v>0</v>
      </c>
      <c r="T142" s="31">
        <f t="shared" si="94"/>
        <v>0</v>
      </c>
      <c r="U142" s="31">
        <f t="shared" si="102"/>
        <v>0</v>
      </c>
      <c r="V142" s="31">
        <f t="shared" si="95"/>
        <v>0</v>
      </c>
      <c r="W142" s="31">
        <v>0</v>
      </c>
      <c r="X142" s="31">
        <f t="shared" si="96"/>
        <v>0</v>
      </c>
      <c r="Y142" s="36">
        <f t="shared" si="97"/>
        <v>0</v>
      </c>
      <c r="AA142" s="69">
        <v>137</v>
      </c>
      <c r="AB142" s="31">
        <f t="shared" si="98"/>
        <v>0</v>
      </c>
      <c r="AC142" s="203">
        <f t="shared" si="82"/>
        <v>0</v>
      </c>
      <c r="AD142" s="99">
        <f t="shared" si="99"/>
        <v>0</v>
      </c>
      <c r="AE142" s="99">
        <f t="shared" si="100"/>
        <v>0</v>
      </c>
      <c r="AF142" s="188">
        <f t="shared" si="78"/>
        <v>0</v>
      </c>
      <c r="AG142" s="188">
        <f t="shared" si="79"/>
        <v>0</v>
      </c>
      <c r="AH142" s="188">
        <f t="shared" si="80"/>
        <v>0</v>
      </c>
      <c r="AI142" s="193">
        <f t="shared" si="81"/>
        <v>0</v>
      </c>
      <c r="AK142" s="69">
        <v>137</v>
      </c>
      <c r="AL142" s="31">
        <f t="shared" si="83"/>
        <v>0</v>
      </c>
      <c r="AM142" s="31">
        <f t="shared" si="84"/>
        <v>0</v>
      </c>
      <c r="AN142" s="31">
        <f t="shared" si="85"/>
        <v>0</v>
      </c>
      <c r="AO142" s="31">
        <f t="shared" si="86"/>
        <v>0</v>
      </c>
      <c r="AP142" s="31">
        <f t="shared" si="87"/>
        <v>0</v>
      </c>
      <c r="AQ142" s="188">
        <f t="shared" si="88"/>
        <v>0</v>
      </c>
      <c r="AR142" s="188">
        <f t="shared" si="89"/>
        <v>0</v>
      </c>
      <c r="AS142" s="188">
        <f t="shared" si="90"/>
        <v>0</v>
      </c>
      <c r="AT142" s="188">
        <f t="shared" si="91"/>
        <v>0</v>
      </c>
      <c r="AU142" s="31"/>
      <c r="AV142" s="31"/>
      <c r="AW142" s="31"/>
      <c r="AX142" s="31"/>
      <c r="AY142" s="74"/>
    </row>
    <row r="143" spans="3:51" x14ac:dyDescent="0.3">
      <c r="C143" s="172" t="s">
        <v>18</v>
      </c>
      <c r="D143" s="4">
        <v>0.65</v>
      </c>
      <c r="E143" s="184" t="s">
        <v>194</v>
      </c>
      <c r="I143" s="53">
        <v>138</v>
      </c>
      <c r="J143" s="31">
        <f t="shared" si="103"/>
        <v>0</v>
      </c>
      <c r="K143" s="31">
        <f t="shared" si="104"/>
        <v>0</v>
      </c>
      <c r="L143" s="31">
        <f t="shared" si="105"/>
        <v>0</v>
      </c>
      <c r="M143" s="31">
        <f t="shared" si="106"/>
        <v>0</v>
      </c>
      <c r="N143" s="31">
        <f t="shared" si="92"/>
        <v>0</v>
      </c>
      <c r="O143" s="32">
        <f t="shared" si="93"/>
        <v>0</v>
      </c>
      <c r="P143" s="53">
        <v>138</v>
      </c>
      <c r="Q143" s="31">
        <f t="shared" si="101"/>
        <v>0</v>
      </c>
      <c r="R143" s="31">
        <f t="shared" si="107"/>
        <v>0</v>
      </c>
      <c r="S143" s="31">
        <f t="shared" si="108"/>
        <v>0</v>
      </c>
      <c r="T143" s="31">
        <f t="shared" si="94"/>
        <v>0</v>
      </c>
      <c r="U143" s="31">
        <f t="shared" si="102"/>
        <v>0</v>
      </c>
      <c r="V143" s="31">
        <f t="shared" si="95"/>
        <v>0</v>
      </c>
      <c r="W143" s="31">
        <v>0</v>
      </c>
      <c r="X143" s="31">
        <f t="shared" si="96"/>
        <v>0</v>
      </c>
      <c r="Y143" s="36">
        <f t="shared" si="97"/>
        <v>0</v>
      </c>
      <c r="AA143" s="69">
        <v>138</v>
      </c>
      <c r="AB143" s="31">
        <f t="shared" si="98"/>
        <v>0</v>
      </c>
      <c r="AC143" s="203">
        <f t="shared" si="82"/>
        <v>0</v>
      </c>
      <c r="AD143" s="99">
        <f t="shared" si="99"/>
        <v>0</v>
      </c>
      <c r="AE143" s="99">
        <f t="shared" si="100"/>
        <v>0</v>
      </c>
      <c r="AF143" s="188">
        <f t="shared" si="78"/>
        <v>0</v>
      </c>
      <c r="AG143" s="188">
        <f t="shared" si="79"/>
        <v>0</v>
      </c>
      <c r="AH143" s="188">
        <f t="shared" si="80"/>
        <v>0</v>
      </c>
      <c r="AI143" s="193">
        <f t="shared" si="81"/>
        <v>0</v>
      </c>
      <c r="AK143" s="69">
        <v>138</v>
      </c>
      <c r="AL143" s="31">
        <f t="shared" si="83"/>
        <v>0</v>
      </c>
      <c r="AM143" s="31">
        <f t="shared" si="84"/>
        <v>0</v>
      </c>
      <c r="AN143" s="31">
        <f t="shared" si="85"/>
        <v>0</v>
      </c>
      <c r="AO143" s="31">
        <f t="shared" si="86"/>
        <v>0</v>
      </c>
      <c r="AP143" s="31">
        <f t="shared" si="87"/>
        <v>0</v>
      </c>
      <c r="AQ143" s="188">
        <f t="shared" si="88"/>
        <v>0</v>
      </c>
      <c r="AR143" s="188">
        <f t="shared" si="89"/>
        <v>0</v>
      </c>
      <c r="AS143" s="188">
        <f t="shared" si="90"/>
        <v>0</v>
      </c>
      <c r="AT143" s="188">
        <f t="shared" si="91"/>
        <v>0</v>
      </c>
      <c r="AU143" s="31"/>
      <c r="AV143" s="31"/>
      <c r="AW143" s="31"/>
      <c r="AX143" s="31"/>
      <c r="AY143" s="74"/>
    </row>
    <row r="144" spans="3:51" x14ac:dyDescent="0.3">
      <c r="C144" s="172" t="s">
        <v>19</v>
      </c>
      <c r="D144" s="4">
        <v>0.56000000000000005</v>
      </c>
      <c r="E144" s="184" t="s">
        <v>194</v>
      </c>
      <c r="I144" s="53">
        <v>139</v>
      </c>
      <c r="J144" s="31">
        <f t="shared" si="103"/>
        <v>0</v>
      </c>
      <c r="K144" s="31">
        <f t="shared" si="104"/>
        <v>0</v>
      </c>
      <c r="L144" s="31">
        <f t="shared" si="105"/>
        <v>0</v>
      </c>
      <c r="M144" s="31">
        <f t="shared" si="106"/>
        <v>0</v>
      </c>
      <c r="N144" s="31">
        <f t="shared" si="92"/>
        <v>0</v>
      </c>
      <c r="O144" s="32">
        <f t="shared" si="93"/>
        <v>0</v>
      </c>
      <c r="P144" s="53">
        <v>139</v>
      </c>
      <c r="Q144" s="31">
        <f t="shared" si="101"/>
        <v>0</v>
      </c>
      <c r="R144" s="31">
        <f t="shared" si="107"/>
        <v>0</v>
      </c>
      <c r="S144" s="31">
        <f t="shared" si="108"/>
        <v>0</v>
      </c>
      <c r="T144" s="31">
        <f t="shared" si="94"/>
        <v>0</v>
      </c>
      <c r="U144" s="31">
        <f t="shared" si="102"/>
        <v>0</v>
      </c>
      <c r="V144" s="31">
        <f t="shared" si="95"/>
        <v>0</v>
      </c>
      <c r="W144" s="31">
        <v>0</v>
      </c>
      <c r="X144" s="31">
        <f t="shared" si="96"/>
        <v>0</v>
      </c>
      <c r="Y144" s="36">
        <f t="shared" si="97"/>
        <v>0</v>
      </c>
      <c r="AA144" s="69">
        <v>139</v>
      </c>
      <c r="AB144" s="31">
        <f t="shared" si="98"/>
        <v>0</v>
      </c>
      <c r="AC144" s="203">
        <f t="shared" si="82"/>
        <v>0</v>
      </c>
      <c r="AD144" s="99">
        <f t="shared" si="99"/>
        <v>0</v>
      </c>
      <c r="AE144" s="99">
        <f t="shared" si="100"/>
        <v>0</v>
      </c>
      <c r="AF144" s="188">
        <f t="shared" si="78"/>
        <v>0</v>
      </c>
      <c r="AG144" s="188">
        <f t="shared" si="79"/>
        <v>0</v>
      </c>
      <c r="AH144" s="188">
        <f t="shared" si="80"/>
        <v>0</v>
      </c>
      <c r="AI144" s="193">
        <f t="shared" si="81"/>
        <v>0</v>
      </c>
      <c r="AK144" s="69">
        <v>139</v>
      </c>
      <c r="AL144" s="31">
        <f t="shared" si="83"/>
        <v>0</v>
      </c>
      <c r="AM144" s="31">
        <f t="shared" si="84"/>
        <v>0</v>
      </c>
      <c r="AN144" s="31">
        <f t="shared" si="85"/>
        <v>0</v>
      </c>
      <c r="AO144" s="31">
        <f t="shared" si="86"/>
        <v>0</v>
      </c>
      <c r="AP144" s="31">
        <f t="shared" si="87"/>
        <v>0</v>
      </c>
      <c r="AQ144" s="188">
        <f t="shared" si="88"/>
        <v>0</v>
      </c>
      <c r="AR144" s="188">
        <f t="shared" si="89"/>
        <v>0</v>
      </c>
      <c r="AS144" s="188">
        <f t="shared" si="90"/>
        <v>0</v>
      </c>
      <c r="AT144" s="188">
        <f t="shared" si="91"/>
        <v>0</v>
      </c>
      <c r="AU144" s="31"/>
      <c r="AV144" s="31"/>
      <c r="AW144" s="31"/>
      <c r="AX144" s="31"/>
      <c r="AY144" s="74"/>
    </row>
    <row r="145" spans="3:51" x14ac:dyDescent="0.3">
      <c r="C145" s="172" t="s">
        <v>20</v>
      </c>
      <c r="D145" s="4">
        <v>0.57999999999999996</v>
      </c>
      <c r="E145" s="184" t="s">
        <v>194</v>
      </c>
      <c r="I145" s="53">
        <v>140</v>
      </c>
      <c r="J145" s="31">
        <f t="shared" si="103"/>
        <v>0</v>
      </c>
      <c r="K145" s="31">
        <f t="shared" si="104"/>
        <v>0</v>
      </c>
      <c r="L145" s="31">
        <f t="shared" si="105"/>
        <v>0</v>
      </c>
      <c r="M145" s="31">
        <f t="shared" si="106"/>
        <v>0</v>
      </c>
      <c r="N145" s="31">
        <f t="shared" si="92"/>
        <v>0</v>
      </c>
      <c r="O145" s="32">
        <f t="shared" si="93"/>
        <v>0</v>
      </c>
      <c r="P145" s="53">
        <v>140</v>
      </c>
      <c r="Q145" s="31">
        <f t="shared" si="101"/>
        <v>0</v>
      </c>
      <c r="R145" s="31">
        <f t="shared" si="107"/>
        <v>0</v>
      </c>
      <c r="S145" s="31">
        <f t="shared" si="108"/>
        <v>0</v>
      </c>
      <c r="T145" s="31">
        <f t="shared" si="94"/>
        <v>0</v>
      </c>
      <c r="U145" s="31">
        <f t="shared" si="102"/>
        <v>0</v>
      </c>
      <c r="V145" s="31">
        <f t="shared" si="95"/>
        <v>0</v>
      </c>
      <c r="W145" s="31">
        <v>0</v>
      </c>
      <c r="X145" s="31">
        <f t="shared" si="96"/>
        <v>0</v>
      </c>
      <c r="Y145" s="36">
        <f t="shared" si="97"/>
        <v>0</v>
      </c>
      <c r="AA145" s="69">
        <v>140</v>
      </c>
      <c r="AB145" s="31">
        <f t="shared" si="98"/>
        <v>0</v>
      </c>
      <c r="AC145" s="203">
        <f t="shared" si="82"/>
        <v>0</v>
      </c>
      <c r="AD145" s="99">
        <f t="shared" si="99"/>
        <v>0</v>
      </c>
      <c r="AE145" s="99">
        <f t="shared" si="100"/>
        <v>0</v>
      </c>
      <c r="AF145" s="188">
        <f t="shared" si="78"/>
        <v>0</v>
      </c>
      <c r="AG145" s="188">
        <f t="shared" si="79"/>
        <v>0</v>
      </c>
      <c r="AH145" s="188">
        <f t="shared" si="80"/>
        <v>0</v>
      </c>
      <c r="AI145" s="193">
        <f t="shared" si="81"/>
        <v>0</v>
      </c>
      <c r="AK145" s="69">
        <v>140</v>
      </c>
      <c r="AL145" s="31">
        <f t="shared" si="83"/>
        <v>0</v>
      </c>
      <c r="AM145" s="31">
        <f t="shared" si="84"/>
        <v>0</v>
      </c>
      <c r="AN145" s="31">
        <f t="shared" si="85"/>
        <v>0</v>
      </c>
      <c r="AO145" s="31">
        <f t="shared" si="86"/>
        <v>0</v>
      </c>
      <c r="AP145" s="31">
        <f t="shared" si="87"/>
        <v>0</v>
      </c>
      <c r="AQ145" s="188">
        <f t="shared" si="88"/>
        <v>0</v>
      </c>
      <c r="AR145" s="188">
        <f t="shared" si="89"/>
        <v>0</v>
      </c>
      <c r="AS145" s="188">
        <f t="shared" si="90"/>
        <v>0</v>
      </c>
      <c r="AT145" s="188">
        <f t="shared" si="91"/>
        <v>0</v>
      </c>
      <c r="AU145" s="31"/>
      <c r="AV145" s="31"/>
      <c r="AW145" s="31"/>
      <c r="AX145" s="31"/>
      <c r="AY145" s="74"/>
    </row>
    <row r="146" spans="3:51" x14ac:dyDescent="0.3">
      <c r="C146" s="172" t="s">
        <v>21</v>
      </c>
      <c r="D146" s="4">
        <v>0.64</v>
      </c>
      <c r="E146" s="184" t="s">
        <v>194</v>
      </c>
      <c r="I146" s="53">
        <v>141</v>
      </c>
      <c r="J146" s="31">
        <f t="shared" si="103"/>
        <v>0</v>
      </c>
      <c r="K146" s="31">
        <f t="shared" si="104"/>
        <v>0</v>
      </c>
      <c r="L146" s="31">
        <f t="shared" si="105"/>
        <v>0</v>
      </c>
      <c r="M146" s="31">
        <f t="shared" si="106"/>
        <v>0</v>
      </c>
      <c r="N146" s="31">
        <f t="shared" si="92"/>
        <v>0</v>
      </c>
      <c r="O146" s="32">
        <f t="shared" si="93"/>
        <v>0</v>
      </c>
      <c r="P146" s="53">
        <v>141</v>
      </c>
      <c r="Q146" s="31">
        <f t="shared" si="101"/>
        <v>0</v>
      </c>
      <c r="R146" s="31">
        <f t="shared" si="107"/>
        <v>0</v>
      </c>
      <c r="S146" s="31">
        <f t="shared" si="108"/>
        <v>0</v>
      </c>
      <c r="T146" s="31">
        <f t="shared" si="94"/>
        <v>0</v>
      </c>
      <c r="U146" s="31">
        <f t="shared" si="102"/>
        <v>0</v>
      </c>
      <c r="V146" s="31">
        <f t="shared" si="95"/>
        <v>0</v>
      </c>
      <c r="W146" s="31">
        <v>0</v>
      </c>
      <c r="X146" s="31">
        <f t="shared" si="96"/>
        <v>0</v>
      </c>
      <c r="Y146" s="36">
        <f t="shared" si="97"/>
        <v>0</v>
      </c>
      <c r="AA146" s="69">
        <v>141</v>
      </c>
      <c r="AB146" s="31">
        <f t="shared" si="98"/>
        <v>0</v>
      </c>
      <c r="AC146" s="203">
        <f t="shared" si="82"/>
        <v>0</v>
      </c>
      <c r="AD146" s="99">
        <f t="shared" si="99"/>
        <v>0</v>
      </c>
      <c r="AE146" s="99">
        <f t="shared" si="100"/>
        <v>0</v>
      </c>
      <c r="AF146" s="188">
        <f t="shared" si="78"/>
        <v>0</v>
      </c>
      <c r="AG146" s="188">
        <f t="shared" si="79"/>
        <v>0</v>
      </c>
      <c r="AH146" s="188">
        <f t="shared" si="80"/>
        <v>0</v>
      </c>
      <c r="AI146" s="193">
        <f t="shared" si="81"/>
        <v>0</v>
      </c>
      <c r="AK146" s="69">
        <v>141</v>
      </c>
      <c r="AL146" s="31">
        <f t="shared" si="83"/>
        <v>0</v>
      </c>
      <c r="AM146" s="31">
        <f t="shared" si="84"/>
        <v>0</v>
      </c>
      <c r="AN146" s="31">
        <f t="shared" si="85"/>
        <v>0</v>
      </c>
      <c r="AO146" s="31">
        <f t="shared" si="86"/>
        <v>0</v>
      </c>
      <c r="AP146" s="31">
        <f t="shared" si="87"/>
        <v>0</v>
      </c>
      <c r="AQ146" s="188">
        <f t="shared" si="88"/>
        <v>0</v>
      </c>
      <c r="AR146" s="188">
        <f t="shared" si="89"/>
        <v>0</v>
      </c>
      <c r="AS146" s="188">
        <f t="shared" si="90"/>
        <v>0</v>
      </c>
      <c r="AT146" s="188">
        <f t="shared" si="91"/>
        <v>0</v>
      </c>
      <c r="AU146" s="31"/>
      <c r="AV146" s="31"/>
      <c r="AW146" s="31"/>
      <c r="AX146" s="31"/>
      <c r="AY146" s="74"/>
    </row>
    <row r="147" spans="3:51" x14ac:dyDescent="0.3">
      <c r="C147" s="172" t="s">
        <v>22</v>
      </c>
      <c r="D147" s="4">
        <v>0.73</v>
      </c>
      <c r="E147" s="184" t="s">
        <v>194</v>
      </c>
      <c r="I147" s="53">
        <v>142</v>
      </c>
      <c r="J147" s="31">
        <f t="shared" si="103"/>
        <v>0</v>
      </c>
      <c r="K147" s="31">
        <f t="shared" si="104"/>
        <v>0</v>
      </c>
      <c r="L147" s="31">
        <f t="shared" si="105"/>
        <v>0</v>
      </c>
      <c r="M147" s="31">
        <f t="shared" si="106"/>
        <v>0</v>
      </c>
      <c r="N147" s="31">
        <f t="shared" si="92"/>
        <v>0</v>
      </c>
      <c r="O147" s="32">
        <f t="shared" si="93"/>
        <v>0</v>
      </c>
      <c r="P147" s="53">
        <v>142</v>
      </c>
      <c r="Q147" s="31">
        <f t="shared" si="101"/>
        <v>0</v>
      </c>
      <c r="R147" s="31">
        <f t="shared" si="107"/>
        <v>0</v>
      </c>
      <c r="S147" s="31">
        <f t="shared" si="108"/>
        <v>0</v>
      </c>
      <c r="T147" s="31">
        <f t="shared" si="94"/>
        <v>0</v>
      </c>
      <c r="U147" s="31">
        <f t="shared" si="102"/>
        <v>0</v>
      </c>
      <c r="V147" s="31">
        <f t="shared" si="95"/>
        <v>0</v>
      </c>
      <c r="W147" s="31">
        <v>0</v>
      </c>
      <c r="X147" s="31">
        <f t="shared" si="96"/>
        <v>0</v>
      </c>
      <c r="Y147" s="36">
        <f t="shared" si="97"/>
        <v>0</v>
      </c>
      <c r="AA147" s="69">
        <v>142</v>
      </c>
      <c r="AB147" s="31">
        <f t="shared" si="98"/>
        <v>0</v>
      </c>
      <c r="AC147" s="203">
        <f t="shared" si="82"/>
        <v>0</v>
      </c>
      <c r="AD147" s="99">
        <f t="shared" si="99"/>
        <v>0</v>
      </c>
      <c r="AE147" s="99">
        <f t="shared" si="100"/>
        <v>0</v>
      </c>
      <c r="AF147" s="188">
        <f t="shared" si="78"/>
        <v>0</v>
      </c>
      <c r="AG147" s="188">
        <f t="shared" si="79"/>
        <v>0</v>
      </c>
      <c r="AH147" s="188">
        <f t="shared" si="80"/>
        <v>0</v>
      </c>
      <c r="AI147" s="193">
        <f t="shared" si="81"/>
        <v>0</v>
      </c>
      <c r="AK147" s="69">
        <v>142</v>
      </c>
      <c r="AL147" s="31">
        <f t="shared" si="83"/>
        <v>0</v>
      </c>
      <c r="AM147" s="31">
        <f t="shared" si="84"/>
        <v>0</v>
      </c>
      <c r="AN147" s="31">
        <f t="shared" si="85"/>
        <v>0</v>
      </c>
      <c r="AO147" s="31">
        <f t="shared" si="86"/>
        <v>0</v>
      </c>
      <c r="AP147" s="31">
        <f t="shared" si="87"/>
        <v>0</v>
      </c>
      <c r="AQ147" s="188">
        <f t="shared" si="88"/>
        <v>0</v>
      </c>
      <c r="AR147" s="188">
        <f t="shared" si="89"/>
        <v>0</v>
      </c>
      <c r="AS147" s="188">
        <f t="shared" si="90"/>
        <v>0</v>
      </c>
      <c r="AT147" s="188">
        <f t="shared" si="91"/>
        <v>0</v>
      </c>
      <c r="AU147" s="31"/>
      <c r="AV147" s="31"/>
      <c r="AW147" s="31"/>
      <c r="AX147" s="31"/>
      <c r="AY147" s="74"/>
    </row>
    <row r="148" spans="3:51" x14ac:dyDescent="0.3">
      <c r="C148" s="172" t="s">
        <v>23</v>
      </c>
      <c r="D148" s="4">
        <v>0.56000000000000005</v>
      </c>
      <c r="E148" s="184" t="s">
        <v>194</v>
      </c>
      <c r="I148" s="53">
        <v>143</v>
      </c>
      <c r="J148" s="31">
        <f t="shared" si="103"/>
        <v>0</v>
      </c>
      <c r="K148" s="31">
        <f t="shared" si="104"/>
        <v>0</v>
      </c>
      <c r="L148" s="31">
        <f t="shared" si="105"/>
        <v>0</v>
      </c>
      <c r="M148" s="31">
        <f t="shared" si="106"/>
        <v>0</v>
      </c>
      <c r="N148" s="31">
        <f t="shared" si="92"/>
        <v>0</v>
      </c>
      <c r="O148" s="32">
        <f t="shared" si="93"/>
        <v>0</v>
      </c>
      <c r="P148" s="53">
        <v>143</v>
      </c>
      <c r="Q148" s="31">
        <f t="shared" si="101"/>
        <v>0</v>
      </c>
      <c r="R148" s="31">
        <f t="shared" si="107"/>
        <v>0</v>
      </c>
      <c r="S148" s="31">
        <f t="shared" si="108"/>
        <v>0</v>
      </c>
      <c r="T148" s="31">
        <f t="shared" si="94"/>
        <v>0</v>
      </c>
      <c r="U148" s="31">
        <f t="shared" si="102"/>
        <v>0</v>
      </c>
      <c r="V148" s="31">
        <f t="shared" si="95"/>
        <v>0</v>
      </c>
      <c r="W148" s="31">
        <v>0</v>
      </c>
      <c r="X148" s="31">
        <f t="shared" si="96"/>
        <v>0</v>
      </c>
      <c r="Y148" s="36">
        <f t="shared" si="97"/>
        <v>0</v>
      </c>
      <c r="AA148" s="69">
        <v>143</v>
      </c>
      <c r="AB148" s="31">
        <f t="shared" si="98"/>
        <v>0</v>
      </c>
      <c r="AC148" s="203">
        <f t="shared" si="82"/>
        <v>0</v>
      </c>
      <c r="AD148" s="99">
        <f t="shared" si="99"/>
        <v>0</v>
      </c>
      <c r="AE148" s="99">
        <f t="shared" si="100"/>
        <v>0</v>
      </c>
      <c r="AF148" s="188">
        <f t="shared" si="78"/>
        <v>0</v>
      </c>
      <c r="AG148" s="188">
        <f t="shared" si="79"/>
        <v>0</v>
      </c>
      <c r="AH148" s="188">
        <f t="shared" si="80"/>
        <v>0</v>
      </c>
      <c r="AI148" s="193">
        <f t="shared" si="81"/>
        <v>0</v>
      </c>
      <c r="AK148" s="69">
        <v>143</v>
      </c>
      <c r="AL148" s="31">
        <f t="shared" si="83"/>
        <v>0</v>
      </c>
      <c r="AM148" s="31">
        <f t="shared" si="84"/>
        <v>0</v>
      </c>
      <c r="AN148" s="31">
        <f t="shared" si="85"/>
        <v>0</v>
      </c>
      <c r="AO148" s="31">
        <f t="shared" si="86"/>
        <v>0</v>
      </c>
      <c r="AP148" s="31">
        <f t="shared" si="87"/>
        <v>0</v>
      </c>
      <c r="AQ148" s="188">
        <f t="shared" si="88"/>
        <v>0</v>
      </c>
      <c r="AR148" s="188">
        <f t="shared" si="89"/>
        <v>0</v>
      </c>
      <c r="AS148" s="188">
        <f t="shared" si="90"/>
        <v>0</v>
      </c>
      <c r="AT148" s="188">
        <f t="shared" si="91"/>
        <v>0</v>
      </c>
      <c r="AU148" s="31"/>
      <c r="AV148" s="31"/>
      <c r="AW148" s="31"/>
      <c r="AX148" s="31"/>
      <c r="AY148" s="74"/>
    </row>
    <row r="149" spans="3:51" x14ac:dyDescent="0.3">
      <c r="C149" s="172" t="s">
        <v>24</v>
      </c>
      <c r="D149" s="4">
        <v>0.74</v>
      </c>
      <c r="E149" s="184" t="s">
        <v>194</v>
      </c>
      <c r="I149" s="53">
        <v>144</v>
      </c>
      <c r="J149" s="31">
        <f t="shared" si="103"/>
        <v>0</v>
      </c>
      <c r="K149" s="31">
        <f t="shared" si="104"/>
        <v>0</v>
      </c>
      <c r="L149" s="31">
        <f t="shared" si="105"/>
        <v>0</v>
      </c>
      <c r="M149" s="31">
        <f t="shared" si="106"/>
        <v>0</v>
      </c>
      <c r="N149" s="31">
        <f t="shared" si="92"/>
        <v>0</v>
      </c>
      <c r="O149" s="32">
        <f t="shared" si="93"/>
        <v>0</v>
      </c>
      <c r="P149" s="53">
        <v>144</v>
      </c>
      <c r="Q149" s="31">
        <f t="shared" si="101"/>
        <v>0</v>
      </c>
      <c r="R149" s="31">
        <f t="shared" si="107"/>
        <v>0</v>
      </c>
      <c r="S149" s="31">
        <f t="shared" si="108"/>
        <v>0</v>
      </c>
      <c r="T149" s="31">
        <f t="shared" si="94"/>
        <v>0</v>
      </c>
      <c r="U149" s="31">
        <f t="shared" si="102"/>
        <v>0</v>
      </c>
      <c r="V149" s="31">
        <f t="shared" si="95"/>
        <v>0</v>
      </c>
      <c r="W149" s="31">
        <v>0</v>
      </c>
      <c r="X149" s="31">
        <f t="shared" si="96"/>
        <v>0</v>
      </c>
      <c r="Y149" s="36">
        <f t="shared" si="97"/>
        <v>0</v>
      </c>
      <c r="AA149" s="69">
        <v>144</v>
      </c>
      <c r="AB149" s="31">
        <f t="shared" si="98"/>
        <v>0</v>
      </c>
      <c r="AC149" s="203">
        <f t="shared" si="82"/>
        <v>0</v>
      </c>
      <c r="AD149" s="99">
        <f t="shared" si="99"/>
        <v>0</v>
      </c>
      <c r="AE149" s="99">
        <f t="shared" si="100"/>
        <v>0</v>
      </c>
      <c r="AF149" s="188">
        <f t="shared" si="78"/>
        <v>0</v>
      </c>
      <c r="AG149" s="188">
        <f t="shared" si="79"/>
        <v>0</v>
      </c>
      <c r="AH149" s="188">
        <f t="shared" si="80"/>
        <v>0</v>
      </c>
      <c r="AI149" s="193">
        <f t="shared" si="81"/>
        <v>0</v>
      </c>
      <c r="AK149" s="69">
        <v>144</v>
      </c>
      <c r="AL149" s="31">
        <f t="shared" si="83"/>
        <v>0</v>
      </c>
      <c r="AM149" s="31">
        <f t="shared" si="84"/>
        <v>0</v>
      </c>
      <c r="AN149" s="31">
        <f t="shared" si="85"/>
        <v>0</v>
      </c>
      <c r="AO149" s="31">
        <f t="shared" si="86"/>
        <v>0</v>
      </c>
      <c r="AP149" s="31">
        <f t="shared" si="87"/>
        <v>0</v>
      </c>
      <c r="AQ149" s="188">
        <f t="shared" si="88"/>
        <v>0</v>
      </c>
      <c r="AR149" s="188">
        <f t="shared" si="89"/>
        <v>0</v>
      </c>
      <c r="AS149" s="188">
        <f t="shared" si="90"/>
        <v>0</v>
      </c>
      <c r="AT149" s="188">
        <f t="shared" si="91"/>
        <v>0</v>
      </c>
      <c r="AU149" s="31"/>
      <c r="AV149" s="31"/>
      <c r="AW149" s="31"/>
      <c r="AX149" s="31"/>
      <c r="AY149" s="74"/>
    </row>
    <row r="150" spans="3:51" x14ac:dyDescent="0.3">
      <c r="C150" s="172" t="s">
        <v>25</v>
      </c>
      <c r="D150" s="4">
        <v>0.4</v>
      </c>
      <c r="E150" s="184" t="s">
        <v>195</v>
      </c>
      <c r="I150" s="53">
        <v>145</v>
      </c>
      <c r="J150" s="31">
        <f t="shared" si="103"/>
        <v>0</v>
      </c>
      <c r="K150" s="31">
        <f t="shared" si="104"/>
        <v>0</v>
      </c>
      <c r="L150" s="31">
        <f t="shared" si="105"/>
        <v>0</v>
      </c>
      <c r="M150" s="31">
        <f t="shared" si="106"/>
        <v>0</v>
      </c>
      <c r="N150" s="31">
        <f t="shared" si="92"/>
        <v>0</v>
      </c>
      <c r="O150" s="32">
        <f t="shared" si="93"/>
        <v>0</v>
      </c>
      <c r="P150" s="53">
        <v>145</v>
      </c>
      <c r="Q150" s="31">
        <f t="shared" si="101"/>
        <v>0</v>
      </c>
      <c r="R150" s="31">
        <f t="shared" si="107"/>
        <v>0</v>
      </c>
      <c r="S150" s="31">
        <f t="shared" si="108"/>
        <v>0</v>
      </c>
      <c r="T150" s="31">
        <f t="shared" si="94"/>
        <v>0</v>
      </c>
      <c r="U150" s="31">
        <f t="shared" si="102"/>
        <v>0</v>
      </c>
      <c r="V150" s="31">
        <f t="shared" si="95"/>
        <v>0</v>
      </c>
      <c r="W150" s="31">
        <v>0</v>
      </c>
      <c r="X150" s="31">
        <f t="shared" si="96"/>
        <v>0</v>
      </c>
      <c r="Y150" s="36">
        <f t="shared" si="97"/>
        <v>0</v>
      </c>
      <c r="AA150" s="69">
        <v>145</v>
      </c>
      <c r="AB150" s="31">
        <f t="shared" si="98"/>
        <v>0</v>
      </c>
      <c r="AC150" s="203">
        <f t="shared" si="82"/>
        <v>0</v>
      </c>
      <c r="AD150" s="99">
        <f t="shared" si="99"/>
        <v>0</v>
      </c>
      <c r="AE150" s="99">
        <f t="shared" si="100"/>
        <v>0</v>
      </c>
      <c r="AF150" s="188">
        <f t="shared" si="78"/>
        <v>0</v>
      </c>
      <c r="AG150" s="188">
        <f t="shared" si="79"/>
        <v>0</v>
      </c>
      <c r="AH150" s="188">
        <f t="shared" si="80"/>
        <v>0</v>
      </c>
      <c r="AI150" s="193">
        <f t="shared" si="81"/>
        <v>0</v>
      </c>
      <c r="AK150" s="69">
        <v>145</v>
      </c>
      <c r="AL150" s="31">
        <f t="shared" si="83"/>
        <v>0</v>
      </c>
      <c r="AM150" s="31">
        <f t="shared" si="84"/>
        <v>0</v>
      </c>
      <c r="AN150" s="31">
        <f t="shared" si="85"/>
        <v>0</v>
      </c>
      <c r="AO150" s="31">
        <f t="shared" si="86"/>
        <v>0</v>
      </c>
      <c r="AP150" s="31">
        <f t="shared" si="87"/>
        <v>0</v>
      </c>
      <c r="AQ150" s="188">
        <f t="shared" si="88"/>
        <v>0</v>
      </c>
      <c r="AR150" s="188">
        <f t="shared" si="89"/>
        <v>0</v>
      </c>
      <c r="AS150" s="188">
        <f t="shared" si="90"/>
        <v>0</v>
      </c>
      <c r="AT150" s="188">
        <f t="shared" si="91"/>
        <v>0</v>
      </c>
      <c r="AU150" s="31"/>
      <c r="AV150" s="31"/>
      <c r="AW150" s="31"/>
      <c r="AX150" s="31"/>
      <c r="AY150" s="74"/>
    </row>
    <row r="151" spans="3:51" x14ac:dyDescent="0.3">
      <c r="C151" s="172" t="s">
        <v>26</v>
      </c>
      <c r="D151" s="4">
        <v>0.6</v>
      </c>
      <c r="E151" s="184" t="s">
        <v>194</v>
      </c>
      <c r="I151" s="53">
        <v>146</v>
      </c>
      <c r="J151" s="31">
        <f t="shared" si="103"/>
        <v>0</v>
      </c>
      <c r="K151" s="31">
        <f t="shared" si="104"/>
        <v>0</v>
      </c>
      <c r="L151" s="31">
        <f t="shared" si="105"/>
        <v>0</v>
      </c>
      <c r="M151" s="31">
        <f t="shared" si="106"/>
        <v>0</v>
      </c>
      <c r="N151" s="31">
        <f t="shared" si="92"/>
        <v>0</v>
      </c>
      <c r="O151" s="32">
        <f t="shared" si="93"/>
        <v>0</v>
      </c>
      <c r="P151" s="53">
        <v>146</v>
      </c>
      <c r="Q151" s="31">
        <f t="shared" si="101"/>
        <v>0</v>
      </c>
      <c r="R151" s="31">
        <f t="shared" si="107"/>
        <v>0</v>
      </c>
      <c r="S151" s="31">
        <f t="shared" si="108"/>
        <v>0</v>
      </c>
      <c r="T151" s="31">
        <f t="shared" si="94"/>
        <v>0</v>
      </c>
      <c r="U151" s="31">
        <f t="shared" si="102"/>
        <v>0</v>
      </c>
      <c r="V151" s="31">
        <f t="shared" si="95"/>
        <v>0</v>
      </c>
      <c r="W151" s="31">
        <v>0</v>
      </c>
      <c r="X151" s="31">
        <f t="shared" si="96"/>
        <v>0</v>
      </c>
      <c r="Y151" s="36">
        <f t="shared" si="97"/>
        <v>0</v>
      </c>
      <c r="AA151" s="69">
        <v>146</v>
      </c>
      <c r="AB151" s="31">
        <f t="shared" si="98"/>
        <v>0</v>
      </c>
      <c r="AC151" s="203">
        <f t="shared" si="82"/>
        <v>0</v>
      </c>
      <c r="AD151" s="99">
        <f t="shared" si="99"/>
        <v>0</v>
      </c>
      <c r="AE151" s="99">
        <f t="shared" si="100"/>
        <v>0</v>
      </c>
      <c r="AF151" s="188">
        <f t="shared" si="78"/>
        <v>0</v>
      </c>
      <c r="AG151" s="188">
        <f t="shared" si="79"/>
        <v>0</v>
      </c>
      <c r="AH151" s="188">
        <f t="shared" si="80"/>
        <v>0</v>
      </c>
      <c r="AI151" s="193">
        <f t="shared" si="81"/>
        <v>0</v>
      </c>
      <c r="AK151" s="69">
        <v>146</v>
      </c>
      <c r="AL151" s="31">
        <f t="shared" si="83"/>
        <v>0</v>
      </c>
      <c r="AM151" s="31">
        <f t="shared" si="84"/>
        <v>0</v>
      </c>
      <c r="AN151" s="31">
        <f t="shared" si="85"/>
        <v>0</v>
      </c>
      <c r="AO151" s="31">
        <f t="shared" si="86"/>
        <v>0</v>
      </c>
      <c r="AP151" s="31">
        <f t="shared" si="87"/>
        <v>0</v>
      </c>
      <c r="AQ151" s="188">
        <f t="shared" si="88"/>
        <v>0</v>
      </c>
      <c r="AR151" s="188">
        <f t="shared" si="89"/>
        <v>0</v>
      </c>
      <c r="AS151" s="188">
        <f t="shared" si="90"/>
        <v>0</v>
      </c>
      <c r="AT151" s="188">
        <f t="shared" si="91"/>
        <v>0</v>
      </c>
      <c r="AU151" s="31"/>
      <c r="AV151" s="31"/>
      <c r="AW151" s="31"/>
      <c r="AX151" s="31"/>
      <c r="AY151" s="74"/>
    </row>
    <row r="152" spans="3:51" x14ac:dyDescent="0.3">
      <c r="C152" s="172" t="s">
        <v>27</v>
      </c>
      <c r="D152" s="4">
        <v>0.43</v>
      </c>
      <c r="E152" s="184" t="s">
        <v>195</v>
      </c>
      <c r="I152" s="53">
        <v>147</v>
      </c>
      <c r="J152" s="31">
        <f t="shared" si="103"/>
        <v>0</v>
      </c>
      <c r="K152" s="31">
        <f t="shared" si="104"/>
        <v>0</v>
      </c>
      <c r="L152" s="31">
        <f t="shared" si="105"/>
        <v>0</v>
      </c>
      <c r="M152" s="31">
        <f t="shared" si="106"/>
        <v>0</v>
      </c>
      <c r="N152" s="31">
        <f t="shared" si="92"/>
        <v>0</v>
      </c>
      <c r="O152" s="32">
        <f t="shared" si="93"/>
        <v>0</v>
      </c>
      <c r="P152" s="53">
        <v>147</v>
      </c>
      <c r="Q152" s="31">
        <f t="shared" si="101"/>
        <v>0</v>
      </c>
      <c r="R152" s="31">
        <f t="shared" si="107"/>
        <v>0</v>
      </c>
      <c r="S152" s="31">
        <f t="shared" si="108"/>
        <v>0</v>
      </c>
      <c r="T152" s="31">
        <f t="shared" si="94"/>
        <v>0</v>
      </c>
      <c r="U152" s="31">
        <f t="shared" si="102"/>
        <v>0</v>
      </c>
      <c r="V152" s="31">
        <f t="shared" si="95"/>
        <v>0</v>
      </c>
      <c r="W152" s="31">
        <v>0</v>
      </c>
      <c r="X152" s="31">
        <f t="shared" si="96"/>
        <v>0</v>
      </c>
      <c r="Y152" s="36">
        <f t="shared" si="97"/>
        <v>0</v>
      </c>
      <c r="AA152" s="69">
        <v>147</v>
      </c>
      <c r="AB152" s="31">
        <f t="shared" si="98"/>
        <v>0</v>
      </c>
      <c r="AC152" s="203">
        <f t="shared" si="82"/>
        <v>0</v>
      </c>
      <c r="AD152" s="99">
        <f t="shared" si="99"/>
        <v>0</v>
      </c>
      <c r="AE152" s="99">
        <f t="shared" si="100"/>
        <v>0</v>
      </c>
      <c r="AF152" s="188">
        <f t="shared" si="78"/>
        <v>0</v>
      </c>
      <c r="AG152" s="188">
        <f t="shared" si="79"/>
        <v>0</v>
      </c>
      <c r="AH152" s="188">
        <f t="shared" si="80"/>
        <v>0</v>
      </c>
      <c r="AI152" s="193">
        <f t="shared" si="81"/>
        <v>0</v>
      </c>
      <c r="AK152" s="69">
        <v>147</v>
      </c>
      <c r="AL152" s="31">
        <f t="shared" si="83"/>
        <v>0</v>
      </c>
      <c r="AM152" s="31">
        <f t="shared" si="84"/>
        <v>0</v>
      </c>
      <c r="AN152" s="31">
        <f t="shared" si="85"/>
        <v>0</v>
      </c>
      <c r="AO152" s="31">
        <f t="shared" si="86"/>
        <v>0</v>
      </c>
      <c r="AP152" s="31">
        <f t="shared" si="87"/>
        <v>0</v>
      </c>
      <c r="AQ152" s="188">
        <f t="shared" si="88"/>
        <v>0</v>
      </c>
      <c r="AR152" s="188">
        <f t="shared" si="89"/>
        <v>0</v>
      </c>
      <c r="AS152" s="188">
        <f t="shared" si="90"/>
        <v>0</v>
      </c>
      <c r="AT152" s="188">
        <f t="shared" si="91"/>
        <v>0</v>
      </c>
      <c r="AU152" s="31"/>
      <c r="AV152" s="31"/>
      <c r="AW152" s="31"/>
      <c r="AX152" s="31"/>
      <c r="AY152" s="74"/>
    </row>
    <row r="153" spans="3:51" x14ac:dyDescent="0.3">
      <c r="C153" s="172" t="s">
        <v>28</v>
      </c>
      <c r="D153" s="4">
        <v>0.37</v>
      </c>
      <c r="E153" s="184" t="s">
        <v>195</v>
      </c>
      <c r="I153" s="53">
        <v>148</v>
      </c>
      <c r="J153" s="31">
        <f t="shared" si="103"/>
        <v>0</v>
      </c>
      <c r="K153" s="31">
        <f t="shared" si="104"/>
        <v>0</v>
      </c>
      <c r="L153" s="31">
        <f t="shared" si="105"/>
        <v>0</v>
      </c>
      <c r="M153" s="31">
        <f t="shared" si="106"/>
        <v>0</v>
      </c>
      <c r="N153" s="31">
        <f t="shared" si="92"/>
        <v>0</v>
      </c>
      <c r="O153" s="32">
        <f t="shared" si="93"/>
        <v>0</v>
      </c>
      <c r="P153" s="53">
        <v>148</v>
      </c>
      <c r="Q153" s="31">
        <f t="shared" si="101"/>
        <v>0</v>
      </c>
      <c r="R153" s="31">
        <f t="shared" si="107"/>
        <v>0</v>
      </c>
      <c r="S153" s="31">
        <f t="shared" si="108"/>
        <v>0</v>
      </c>
      <c r="T153" s="31">
        <f t="shared" si="94"/>
        <v>0</v>
      </c>
      <c r="U153" s="31">
        <f t="shared" si="102"/>
        <v>0</v>
      </c>
      <c r="V153" s="31">
        <f t="shared" si="95"/>
        <v>0</v>
      </c>
      <c r="W153" s="31">
        <v>0</v>
      </c>
      <c r="X153" s="31">
        <f t="shared" si="96"/>
        <v>0</v>
      </c>
      <c r="Y153" s="36">
        <f t="shared" si="97"/>
        <v>0</v>
      </c>
      <c r="AA153" s="69">
        <v>148</v>
      </c>
      <c r="AB153" s="31">
        <f t="shared" si="98"/>
        <v>0</v>
      </c>
      <c r="AC153" s="203">
        <f t="shared" si="82"/>
        <v>0</v>
      </c>
      <c r="AD153" s="99">
        <f t="shared" si="99"/>
        <v>0</v>
      </c>
      <c r="AE153" s="99">
        <f t="shared" si="100"/>
        <v>0</v>
      </c>
      <c r="AF153" s="188">
        <f t="shared" si="78"/>
        <v>0</v>
      </c>
      <c r="AG153" s="188">
        <f t="shared" si="79"/>
        <v>0</v>
      </c>
      <c r="AH153" s="188">
        <f t="shared" si="80"/>
        <v>0</v>
      </c>
      <c r="AI153" s="193">
        <f t="shared" si="81"/>
        <v>0</v>
      </c>
      <c r="AK153" s="69">
        <v>148</v>
      </c>
      <c r="AL153" s="31">
        <f t="shared" si="83"/>
        <v>0</v>
      </c>
      <c r="AM153" s="31">
        <f t="shared" si="84"/>
        <v>0</v>
      </c>
      <c r="AN153" s="31">
        <f t="shared" si="85"/>
        <v>0</v>
      </c>
      <c r="AO153" s="31">
        <f t="shared" si="86"/>
        <v>0</v>
      </c>
      <c r="AP153" s="31">
        <f t="shared" si="87"/>
        <v>0</v>
      </c>
      <c r="AQ153" s="188">
        <f t="shared" si="88"/>
        <v>0</v>
      </c>
      <c r="AR153" s="188">
        <f t="shared" si="89"/>
        <v>0</v>
      </c>
      <c r="AS153" s="188">
        <f t="shared" si="90"/>
        <v>0</v>
      </c>
      <c r="AT153" s="188">
        <f t="shared" si="91"/>
        <v>0</v>
      </c>
      <c r="AU153" s="31"/>
      <c r="AV153" s="31"/>
      <c r="AW153" s="31"/>
      <c r="AX153" s="31"/>
      <c r="AY153" s="74"/>
    </row>
    <row r="154" spans="3:51" x14ac:dyDescent="0.3">
      <c r="C154" s="172" t="s">
        <v>29</v>
      </c>
      <c r="D154" s="4">
        <v>0.36</v>
      </c>
      <c r="E154" s="184" t="s">
        <v>195</v>
      </c>
      <c r="I154" s="53">
        <v>149</v>
      </c>
      <c r="J154" s="31">
        <f t="shared" si="103"/>
        <v>0</v>
      </c>
      <c r="K154" s="31">
        <f t="shared" si="104"/>
        <v>0</v>
      </c>
      <c r="L154" s="31">
        <f t="shared" si="105"/>
        <v>0</v>
      </c>
      <c r="M154" s="31">
        <f t="shared" si="106"/>
        <v>0</v>
      </c>
      <c r="N154" s="31">
        <f t="shared" si="92"/>
        <v>0</v>
      </c>
      <c r="O154" s="32">
        <f t="shared" si="93"/>
        <v>0</v>
      </c>
      <c r="P154" s="53">
        <v>149</v>
      </c>
      <c r="Q154" s="31">
        <f t="shared" si="101"/>
        <v>0</v>
      </c>
      <c r="R154" s="31">
        <f t="shared" si="107"/>
        <v>0</v>
      </c>
      <c r="S154" s="31">
        <f t="shared" si="108"/>
        <v>0</v>
      </c>
      <c r="T154" s="31">
        <f t="shared" si="94"/>
        <v>0</v>
      </c>
      <c r="U154" s="31">
        <f t="shared" si="102"/>
        <v>0</v>
      </c>
      <c r="V154" s="31">
        <f t="shared" si="95"/>
        <v>0</v>
      </c>
      <c r="W154" s="31">
        <v>0</v>
      </c>
      <c r="X154" s="31">
        <f t="shared" si="96"/>
        <v>0</v>
      </c>
      <c r="Y154" s="36">
        <f t="shared" si="97"/>
        <v>0</v>
      </c>
      <c r="AA154" s="69">
        <v>149</v>
      </c>
      <c r="AB154" s="31">
        <f t="shared" si="98"/>
        <v>0</v>
      </c>
      <c r="AC154" s="203">
        <f t="shared" si="82"/>
        <v>0</v>
      </c>
      <c r="AD154" s="99">
        <f t="shared" si="99"/>
        <v>0</v>
      </c>
      <c r="AE154" s="99">
        <f t="shared" si="100"/>
        <v>0</v>
      </c>
      <c r="AF154" s="188">
        <f t="shared" si="78"/>
        <v>0</v>
      </c>
      <c r="AG154" s="188">
        <f t="shared" si="79"/>
        <v>0</v>
      </c>
      <c r="AH154" s="188">
        <f t="shared" si="80"/>
        <v>0</v>
      </c>
      <c r="AI154" s="193">
        <f t="shared" si="81"/>
        <v>0</v>
      </c>
      <c r="AK154" s="69">
        <v>149</v>
      </c>
      <c r="AL154" s="31">
        <f t="shared" si="83"/>
        <v>0</v>
      </c>
      <c r="AM154" s="31">
        <f t="shared" si="84"/>
        <v>0</v>
      </c>
      <c r="AN154" s="31">
        <f t="shared" si="85"/>
        <v>0</v>
      </c>
      <c r="AO154" s="31">
        <f t="shared" si="86"/>
        <v>0</v>
      </c>
      <c r="AP154" s="31">
        <f t="shared" si="87"/>
        <v>0</v>
      </c>
      <c r="AQ154" s="188">
        <f t="shared" si="88"/>
        <v>0</v>
      </c>
      <c r="AR154" s="188">
        <f t="shared" si="89"/>
        <v>0</v>
      </c>
      <c r="AS154" s="188">
        <f t="shared" si="90"/>
        <v>0</v>
      </c>
      <c r="AT154" s="188">
        <f t="shared" si="91"/>
        <v>0</v>
      </c>
      <c r="AU154" s="31"/>
      <c r="AV154" s="31"/>
      <c r="AW154" s="31"/>
      <c r="AX154" s="31"/>
      <c r="AY154" s="74"/>
    </row>
    <row r="155" spans="3:51" x14ac:dyDescent="0.3">
      <c r="C155" s="172" t="s">
        <v>30</v>
      </c>
      <c r="D155" s="4">
        <v>0.51</v>
      </c>
      <c r="E155" s="184" t="s">
        <v>194</v>
      </c>
      <c r="I155" s="53">
        <v>150</v>
      </c>
      <c r="J155" s="31">
        <f t="shared" si="103"/>
        <v>0</v>
      </c>
      <c r="K155" s="31">
        <f t="shared" si="104"/>
        <v>0</v>
      </c>
      <c r="L155" s="31">
        <f t="shared" si="105"/>
        <v>0</v>
      </c>
      <c r="M155" s="31">
        <f t="shared" si="106"/>
        <v>0</v>
      </c>
      <c r="N155" s="31">
        <f t="shared" si="92"/>
        <v>0</v>
      </c>
      <c r="O155" s="32">
        <f t="shared" si="93"/>
        <v>0</v>
      </c>
      <c r="P155" s="53">
        <v>150</v>
      </c>
      <c r="Q155" s="31">
        <f t="shared" si="101"/>
        <v>0</v>
      </c>
      <c r="R155" s="31">
        <f t="shared" si="107"/>
        <v>0</v>
      </c>
      <c r="S155" s="31">
        <f t="shared" si="108"/>
        <v>0</v>
      </c>
      <c r="T155" s="31">
        <f t="shared" si="94"/>
        <v>0</v>
      </c>
      <c r="U155" s="31">
        <f t="shared" si="102"/>
        <v>0</v>
      </c>
      <c r="V155" s="31">
        <f t="shared" si="95"/>
        <v>0</v>
      </c>
      <c r="W155" s="31">
        <v>0</v>
      </c>
      <c r="X155" s="31">
        <f t="shared" si="96"/>
        <v>0</v>
      </c>
      <c r="Y155" s="36">
        <f t="shared" si="97"/>
        <v>0</v>
      </c>
      <c r="AA155" s="69">
        <v>150</v>
      </c>
      <c r="AB155" s="31">
        <f t="shared" si="98"/>
        <v>0</v>
      </c>
      <c r="AC155" s="203">
        <f t="shared" si="82"/>
        <v>0</v>
      </c>
      <c r="AD155" s="99">
        <f t="shared" si="99"/>
        <v>0</v>
      </c>
      <c r="AE155" s="99">
        <f t="shared" si="100"/>
        <v>0</v>
      </c>
      <c r="AF155" s="188">
        <f t="shared" ref="AF155:AF205" si="109">IF(OR(AA155&lt;=$F$18,AA155&lt;=30),EXP(-LN(2)/$D$104)*AF154+((1-EXP(-LN(2)/$D$104))/(LN(2)/$D$104))*$AB155*AC155*0.475*$F$19*44/12,)</f>
        <v>0</v>
      </c>
      <c r="AG155" s="188">
        <f t="shared" ref="AG155:AG205" si="110">IF(OR(AA155&lt;=$F$18,AA155&lt;=30),EXP(-LN(2)/$D$106)*AG154+((1-EXP(-LN(2)/$D$106))/(LN(2)/$D$106))*$AB155*AD155*0.475*$F$19*44/12,)</f>
        <v>0</v>
      </c>
      <c r="AH155" s="188">
        <f t="shared" ref="AH155:AH205" si="111">IF(OR(AA155&lt;=$F$18,AA155&lt;=30),EXP(-LN(2)/$D$105)*AH154+((1-EXP(-LN(2)/$D$105))/(LN(2)/$D$105))*$AB155*AE155*0.475*$F$19*44/12,)</f>
        <v>0</v>
      </c>
      <c r="AI155" s="193">
        <f t="shared" ref="AI155:AI205" si="112">IF(OR(AA155&lt;=$F$18,AA155&lt;=30),SUM(AF155:AH155),)</f>
        <v>0</v>
      </c>
      <c r="AK155" s="69">
        <v>150</v>
      </c>
      <c r="AL155" s="31">
        <f t="shared" si="83"/>
        <v>0</v>
      </c>
      <c r="AM155" s="31">
        <f t="shared" si="84"/>
        <v>0</v>
      </c>
      <c r="AN155" s="31">
        <f t="shared" si="85"/>
        <v>0</v>
      </c>
      <c r="AO155" s="31">
        <f t="shared" si="86"/>
        <v>0</v>
      </c>
      <c r="AP155" s="31">
        <f t="shared" si="87"/>
        <v>0</v>
      </c>
      <c r="AQ155" s="188">
        <f t="shared" si="88"/>
        <v>0</v>
      </c>
      <c r="AR155" s="188">
        <f t="shared" si="89"/>
        <v>0</v>
      </c>
      <c r="AS155" s="188">
        <f t="shared" si="90"/>
        <v>0</v>
      </c>
      <c r="AT155" s="188">
        <f t="shared" si="91"/>
        <v>0</v>
      </c>
      <c r="AU155" s="31"/>
      <c r="AV155" s="31"/>
      <c r="AW155" s="31"/>
      <c r="AX155" s="31"/>
      <c r="AY155" s="74"/>
    </row>
    <row r="156" spans="3:51" x14ac:dyDescent="0.3">
      <c r="C156" s="172" t="s">
        <v>31</v>
      </c>
      <c r="D156" s="4">
        <v>0.56000000000000005</v>
      </c>
      <c r="E156" s="184" t="s">
        <v>194</v>
      </c>
      <c r="I156" s="53">
        <v>151</v>
      </c>
      <c r="J156" s="31">
        <f t="shared" si="103"/>
        <v>0</v>
      </c>
      <c r="K156" s="31">
        <f t="shared" si="104"/>
        <v>0</v>
      </c>
      <c r="L156" s="31">
        <f t="shared" si="105"/>
        <v>0</v>
      </c>
      <c r="M156" s="31">
        <f t="shared" si="106"/>
        <v>0</v>
      </c>
      <c r="N156" s="31">
        <f t="shared" si="92"/>
        <v>0</v>
      </c>
      <c r="O156" s="32">
        <f t="shared" si="93"/>
        <v>0</v>
      </c>
      <c r="P156" s="53">
        <v>151</v>
      </c>
      <c r="Q156" s="31">
        <f t="shared" si="101"/>
        <v>0</v>
      </c>
      <c r="R156" s="31">
        <f t="shared" si="107"/>
        <v>0</v>
      </c>
      <c r="S156" s="31">
        <f t="shared" si="108"/>
        <v>0</v>
      </c>
      <c r="T156" s="31">
        <f t="shared" si="94"/>
        <v>0</v>
      </c>
      <c r="U156" s="31">
        <f t="shared" si="102"/>
        <v>0</v>
      </c>
      <c r="V156" s="31">
        <f t="shared" si="95"/>
        <v>0</v>
      </c>
      <c r="W156" s="31">
        <v>0</v>
      </c>
      <c r="X156" s="31">
        <f t="shared" si="96"/>
        <v>0</v>
      </c>
      <c r="Y156" s="36">
        <f t="shared" si="97"/>
        <v>0</v>
      </c>
      <c r="AA156" s="69">
        <v>151</v>
      </c>
      <c r="AB156" s="31">
        <f t="shared" si="98"/>
        <v>0</v>
      </c>
      <c r="AC156" s="203">
        <f t="shared" si="82"/>
        <v>0</v>
      </c>
      <c r="AD156" s="99">
        <f t="shared" si="99"/>
        <v>0</v>
      </c>
      <c r="AE156" s="99">
        <f t="shared" si="100"/>
        <v>0</v>
      </c>
      <c r="AF156" s="188">
        <f t="shared" si="109"/>
        <v>0</v>
      </c>
      <c r="AG156" s="188">
        <f t="shared" si="110"/>
        <v>0</v>
      </c>
      <c r="AH156" s="188">
        <f t="shared" si="111"/>
        <v>0</v>
      </c>
      <c r="AI156" s="193">
        <f t="shared" si="112"/>
        <v>0</v>
      </c>
      <c r="AK156" s="69">
        <v>151</v>
      </c>
      <c r="AL156" s="31">
        <f t="shared" si="83"/>
        <v>0</v>
      </c>
      <c r="AM156" s="31">
        <f t="shared" si="84"/>
        <v>0</v>
      </c>
      <c r="AN156" s="31">
        <f t="shared" si="85"/>
        <v>0</v>
      </c>
      <c r="AO156" s="31">
        <f t="shared" si="86"/>
        <v>0</v>
      </c>
      <c r="AP156" s="31">
        <f t="shared" si="87"/>
        <v>0</v>
      </c>
      <c r="AQ156" s="188">
        <f t="shared" si="88"/>
        <v>0</v>
      </c>
      <c r="AR156" s="188">
        <f t="shared" si="89"/>
        <v>0</v>
      </c>
      <c r="AS156" s="188">
        <f t="shared" si="90"/>
        <v>0</v>
      </c>
      <c r="AT156" s="188">
        <f t="shared" si="91"/>
        <v>0</v>
      </c>
      <c r="AU156" s="31"/>
      <c r="AV156" s="31"/>
      <c r="AW156" s="31"/>
      <c r="AX156" s="31"/>
      <c r="AY156" s="74"/>
    </row>
    <row r="157" spans="3:51" x14ac:dyDescent="0.3">
      <c r="C157" s="172" t="s">
        <v>32</v>
      </c>
      <c r="D157" s="4">
        <v>0.56000000000000005</v>
      </c>
      <c r="E157" s="184" t="s">
        <v>194</v>
      </c>
      <c r="I157" s="53">
        <v>152</v>
      </c>
      <c r="J157" s="31">
        <f t="shared" si="103"/>
        <v>0</v>
      </c>
      <c r="K157" s="31">
        <f t="shared" si="104"/>
        <v>0</v>
      </c>
      <c r="L157" s="31">
        <f t="shared" si="105"/>
        <v>0</v>
      </c>
      <c r="M157" s="31">
        <f t="shared" si="106"/>
        <v>0</v>
      </c>
      <c r="N157" s="31">
        <f t="shared" si="92"/>
        <v>0</v>
      </c>
      <c r="O157" s="32">
        <f t="shared" si="93"/>
        <v>0</v>
      </c>
      <c r="P157" s="53">
        <v>152</v>
      </c>
      <c r="Q157" s="31">
        <f t="shared" si="101"/>
        <v>0</v>
      </c>
      <c r="R157" s="31">
        <f t="shared" si="107"/>
        <v>0</v>
      </c>
      <c r="S157" s="31">
        <f t="shared" si="108"/>
        <v>0</v>
      </c>
      <c r="T157" s="31">
        <f t="shared" si="94"/>
        <v>0</v>
      </c>
      <c r="U157" s="31">
        <f t="shared" si="102"/>
        <v>0</v>
      </c>
      <c r="V157" s="31">
        <f t="shared" si="95"/>
        <v>0</v>
      </c>
      <c r="W157" s="31">
        <v>0</v>
      </c>
      <c r="X157" s="31">
        <f t="shared" si="96"/>
        <v>0</v>
      </c>
      <c r="Y157" s="36">
        <f t="shared" si="97"/>
        <v>0</v>
      </c>
      <c r="AA157" s="69">
        <v>152</v>
      </c>
      <c r="AB157" s="31">
        <f t="shared" si="98"/>
        <v>0</v>
      </c>
      <c r="AC157" s="203">
        <f t="shared" si="82"/>
        <v>0</v>
      </c>
      <c r="AD157" s="99">
        <f t="shared" si="99"/>
        <v>0</v>
      </c>
      <c r="AE157" s="99">
        <f t="shared" si="100"/>
        <v>0</v>
      </c>
      <c r="AF157" s="188">
        <f t="shared" si="109"/>
        <v>0</v>
      </c>
      <c r="AG157" s="188">
        <f t="shared" si="110"/>
        <v>0</v>
      </c>
      <c r="AH157" s="188">
        <f t="shared" si="111"/>
        <v>0</v>
      </c>
      <c r="AI157" s="193">
        <f t="shared" si="112"/>
        <v>0</v>
      </c>
      <c r="AK157" s="69">
        <v>152</v>
      </c>
      <c r="AL157" s="31">
        <f t="shared" si="83"/>
        <v>0</v>
      </c>
      <c r="AM157" s="31">
        <f t="shared" si="84"/>
        <v>0</v>
      </c>
      <c r="AN157" s="31">
        <f t="shared" si="85"/>
        <v>0</v>
      </c>
      <c r="AO157" s="31">
        <f t="shared" si="86"/>
        <v>0</v>
      </c>
      <c r="AP157" s="31">
        <f t="shared" si="87"/>
        <v>0</v>
      </c>
      <c r="AQ157" s="188">
        <f t="shared" si="88"/>
        <v>0</v>
      </c>
      <c r="AR157" s="188">
        <f t="shared" si="89"/>
        <v>0</v>
      </c>
      <c r="AS157" s="188">
        <f t="shared" si="90"/>
        <v>0</v>
      </c>
      <c r="AT157" s="188">
        <f t="shared" si="91"/>
        <v>0</v>
      </c>
      <c r="AU157" s="31"/>
      <c r="AV157" s="31"/>
      <c r="AW157" s="31"/>
      <c r="AX157" s="31"/>
      <c r="AY157" s="74"/>
    </row>
    <row r="158" spans="3:51" x14ac:dyDescent="0.3">
      <c r="C158" s="172" t="s">
        <v>33</v>
      </c>
      <c r="D158" s="4">
        <v>0.48</v>
      </c>
      <c r="E158" s="184" t="s">
        <v>194</v>
      </c>
      <c r="I158" s="53">
        <v>153</v>
      </c>
      <c r="J158" s="31">
        <f t="shared" si="103"/>
        <v>0</v>
      </c>
      <c r="K158" s="31">
        <f t="shared" si="104"/>
        <v>0</v>
      </c>
      <c r="L158" s="31">
        <f t="shared" si="105"/>
        <v>0</v>
      </c>
      <c r="M158" s="31">
        <f t="shared" si="106"/>
        <v>0</v>
      </c>
      <c r="N158" s="31">
        <f t="shared" si="92"/>
        <v>0</v>
      </c>
      <c r="O158" s="32">
        <f t="shared" si="93"/>
        <v>0</v>
      </c>
      <c r="P158" s="53">
        <v>153</v>
      </c>
      <c r="Q158" s="31">
        <f t="shared" si="101"/>
        <v>0</v>
      </c>
      <c r="R158" s="31">
        <f t="shared" si="107"/>
        <v>0</v>
      </c>
      <c r="S158" s="31">
        <f t="shared" si="108"/>
        <v>0</v>
      </c>
      <c r="T158" s="31">
        <f t="shared" si="94"/>
        <v>0</v>
      </c>
      <c r="U158" s="31">
        <f t="shared" si="102"/>
        <v>0</v>
      </c>
      <c r="V158" s="31">
        <f t="shared" si="95"/>
        <v>0</v>
      </c>
      <c r="W158" s="31">
        <v>0</v>
      </c>
      <c r="X158" s="31">
        <f t="shared" si="96"/>
        <v>0</v>
      </c>
      <c r="Y158" s="36">
        <f t="shared" si="97"/>
        <v>0</v>
      </c>
      <c r="AA158" s="69">
        <v>153</v>
      </c>
      <c r="AB158" s="31">
        <f t="shared" si="98"/>
        <v>0</v>
      </c>
      <c r="AC158" s="203">
        <f t="shared" si="82"/>
        <v>0</v>
      </c>
      <c r="AD158" s="99">
        <f t="shared" si="99"/>
        <v>0</v>
      </c>
      <c r="AE158" s="99">
        <f t="shared" si="100"/>
        <v>0</v>
      </c>
      <c r="AF158" s="188">
        <f t="shared" si="109"/>
        <v>0</v>
      </c>
      <c r="AG158" s="188">
        <f t="shared" si="110"/>
        <v>0</v>
      </c>
      <c r="AH158" s="188">
        <f t="shared" si="111"/>
        <v>0</v>
      </c>
      <c r="AI158" s="193">
        <f t="shared" si="112"/>
        <v>0</v>
      </c>
      <c r="AK158" s="69">
        <v>153</v>
      </c>
      <c r="AL158" s="31">
        <f t="shared" si="83"/>
        <v>0</v>
      </c>
      <c r="AM158" s="31">
        <f t="shared" si="84"/>
        <v>0</v>
      </c>
      <c r="AN158" s="31">
        <f t="shared" si="85"/>
        <v>0</v>
      </c>
      <c r="AO158" s="31">
        <f t="shared" si="86"/>
        <v>0</v>
      </c>
      <c r="AP158" s="31">
        <f t="shared" si="87"/>
        <v>0</v>
      </c>
      <c r="AQ158" s="188">
        <f t="shared" si="88"/>
        <v>0</v>
      </c>
      <c r="AR158" s="188">
        <f t="shared" si="89"/>
        <v>0</v>
      </c>
      <c r="AS158" s="188">
        <f t="shared" si="90"/>
        <v>0</v>
      </c>
      <c r="AT158" s="188">
        <f t="shared" si="91"/>
        <v>0</v>
      </c>
      <c r="AU158" s="31"/>
      <c r="AV158" s="31"/>
      <c r="AW158" s="31"/>
      <c r="AX158" s="31"/>
      <c r="AY158" s="74"/>
    </row>
    <row r="159" spans="3:51" x14ac:dyDescent="0.3">
      <c r="C159" s="172" t="s">
        <v>34</v>
      </c>
      <c r="D159" s="4">
        <v>0.55000000000000004</v>
      </c>
      <c r="E159" s="184" t="s">
        <v>194</v>
      </c>
      <c r="I159" s="53">
        <v>154</v>
      </c>
      <c r="J159" s="31">
        <f t="shared" si="103"/>
        <v>0</v>
      </c>
      <c r="K159" s="31">
        <f t="shared" si="104"/>
        <v>0</v>
      </c>
      <c r="L159" s="31">
        <f t="shared" si="105"/>
        <v>0</v>
      </c>
      <c r="M159" s="31">
        <f t="shared" si="106"/>
        <v>0</v>
      </c>
      <c r="N159" s="31">
        <f t="shared" si="92"/>
        <v>0</v>
      </c>
      <c r="O159" s="32">
        <f t="shared" si="93"/>
        <v>0</v>
      </c>
      <c r="P159" s="53">
        <v>154</v>
      </c>
      <c r="Q159" s="31">
        <f t="shared" si="101"/>
        <v>0</v>
      </c>
      <c r="R159" s="31">
        <f t="shared" si="107"/>
        <v>0</v>
      </c>
      <c r="S159" s="31">
        <f t="shared" si="108"/>
        <v>0</v>
      </c>
      <c r="T159" s="31">
        <f t="shared" si="94"/>
        <v>0</v>
      </c>
      <c r="U159" s="31">
        <f t="shared" si="102"/>
        <v>0</v>
      </c>
      <c r="V159" s="31">
        <f t="shared" si="95"/>
        <v>0</v>
      </c>
      <c r="W159" s="31">
        <v>0</v>
      </c>
      <c r="X159" s="31">
        <f t="shared" si="96"/>
        <v>0</v>
      </c>
      <c r="Y159" s="36">
        <f t="shared" si="97"/>
        <v>0</v>
      </c>
      <c r="AA159" s="69">
        <v>154</v>
      </c>
      <c r="AB159" s="31">
        <f t="shared" si="98"/>
        <v>0</v>
      </c>
      <c r="AC159" s="203">
        <f t="shared" ref="AC159:AC205" si="113">IF(AA159&lt;=$F$18,IFERROR(VLOOKUP($AA159,$B$82:$G$94,3,FALSE),0),)*50%</f>
        <v>0</v>
      </c>
      <c r="AD159" s="99">
        <f t="shared" si="99"/>
        <v>0</v>
      </c>
      <c r="AE159" s="99">
        <f t="shared" si="100"/>
        <v>0</v>
      </c>
      <c r="AF159" s="188">
        <f t="shared" si="109"/>
        <v>0</v>
      </c>
      <c r="AG159" s="188">
        <f t="shared" si="110"/>
        <v>0</v>
      </c>
      <c r="AH159" s="188">
        <f t="shared" si="111"/>
        <v>0</v>
      </c>
      <c r="AI159" s="193">
        <f t="shared" si="112"/>
        <v>0</v>
      </c>
      <c r="AK159" s="69">
        <v>154</v>
      </c>
      <c r="AL159" s="31">
        <f t="shared" si="83"/>
        <v>0</v>
      </c>
      <c r="AM159" s="31">
        <f t="shared" si="84"/>
        <v>0</v>
      </c>
      <c r="AN159" s="31">
        <f t="shared" si="85"/>
        <v>0</v>
      </c>
      <c r="AO159" s="31">
        <f t="shared" si="86"/>
        <v>0</v>
      </c>
      <c r="AP159" s="31">
        <f t="shared" si="87"/>
        <v>0</v>
      </c>
      <c r="AQ159" s="188">
        <f t="shared" si="88"/>
        <v>0</v>
      </c>
      <c r="AR159" s="188">
        <f t="shared" si="89"/>
        <v>0</v>
      </c>
      <c r="AS159" s="188">
        <f t="shared" si="90"/>
        <v>0</v>
      </c>
      <c r="AT159" s="188">
        <f t="shared" si="91"/>
        <v>0</v>
      </c>
      <c r="AU159" s="31"/>
      <c r="AV159" s="31"/>
      <c r="AW159" s="31"/>
      <c r="AX159" s="31"/>
      <c r="AY159" s="74"/>
    </row>
    <row r="160" spans="3:51" x14ac:dyDescent="0.3">
      <c r="C160" s="172" t="s">
        <v>35</v>
      </c>
      <c r="D160" s="4">
        <v>0.56000000000000005</v>
      </c>
      <c r="E160" s="184" t="s">
        <v>194</v>
      </c>
      <c r="I160" s="53">
        <v>155</v>
      </c>
      <c r="J160" s="31">
        <f t="shared" si="103"/>
        <v>0</v>
      </c>
      <c r="K160" s="31">
        <f t="shared" si="104"/>
        <v>0</v>
      </c>
      <c r="L160" s="31">
        <f t="shared" si="105"/>
        <v>0</v>
      </c>
      <c r="M160" s="31">
        <f t="shared" si="106"/>
        <v>0</v>
      </c>
      <c r="N160" s="31">
        <f t="shared" si="92"/>
        <v>0</v>
      </c>
      <c r="O160" s="32">
        <f t="shared" si="93"/>
        <v>0</v>
      </c>
      <c r="P160" s="53">
        <v>155</v>
      </c>
      <c r="Q160" s="31">
        <f t="shared" si="101"/>
        <v>0</v>
      </c>
      <c r="R160" s="31">
        <f t="shared" si="107"/>
        <v>0</v>
      </c>
      <c r="S160" s="31">
        <f t="shared" si="108"/>
        <v>0</v>
      </c>
      <c r="T160" s="31">
        <f t="shared" si="94"/>
        <v>0</v>
      </c>
      <c r="U160" s="31">
        <f t="shared" si="102"/>
        <v>0</v>
      </c>
      <c r="V160" s="31">
        <f t="shared" si="95"/>
        <v>0</v>
      </c>
      <c r="W160" s="31">
        <v>0</v>
      </c>
      <c r="X160" s="31">
        <f t="shared" si="96"/>
        <v>0</v>
      </c>
      <c r="Y160" s="36">
        <f t="shared" si="97"/>
        <v>0</v>
      </c>
      <c r="AA160" s="69">
        <v>155</v>
      </c>
      <c r="AB160" s="31">
        <f t="shared" si="98"/>
        <v>0</v>
      </c>
      <c r="AC160" s="203">
        <f t="shared" si="113"/>
        <v>0</v>
      </c>
      <c r="AD160" s="99">
        <f t="shared" si="99"/>
        <v>0</v>
      </c>
      <c r="AE160" s="99">
        <f t="shared" si="100"/>
        <v>0</v>
      </c>
      <c r="AF160" s="188">
        <f t="shared" si="109"/>
        <v>0</v>
      </c>
      <c r="AG160" s="188">
        <f t="shared" si="110"/>
        <v>0</v>
      </c>
      <c r="AH160" s="188">
        <f t="shared" si="111"/>
        <v>0</v>
      </c>
      <c r="AI160" s="193">
        <f t="shared" si="112"/>
        <v>0</v>
      </c>
      <c r="AK160" s="69">
        <v>155</v>
      </c>
      <c r="AL160" s="31">
        <f t="shared" si="83"/>
        <v>0</v>
      </c>
      <c r="AM160" s="31">
        <f t="shared" si="84"/>
        <v>0</v>
      </c>
      <c r="AN160" s="31">
        <f t="shared" si="85"/>
        <v>0</v>
      </c>
      <c r="AO160" s="31">
        <f t="shared" si="86"/>
        <v>0</v>
      </c>
      <c r="AP160" s="31">
        <f t="shared" si="87"/>
        <v>0</v>
      </c>
      <c r="AQ160" s="188">
        <f t="shared" si="88"/>
        <v>0</v>
      </c>
      <c r="AR160" s="188">
        <f t="shared" si="89"/>
        <v>0</v>
      </c>
      <c r="AS160" s="188">
        <f t="shared" si="90"/>
        <v>0</v>
      </c>
      <c r="AT160" s="188">
        <f t="shared" si="91"/>
        <v>0</v>
      </c>
      <c r="AU160" s="31"/>
      <c r="AV160" s="31"/>
      <c r="AW160" s="31"/>
      <c r="AX160" s="31"/>
      <c r="AY160" s="74"/>
    </row>
    <row r="161" spans="3:51" x14ac:dyDescent="0.3">
      <c r="C161" s="172" t="s">
        <v>36</v>
      </c>
      <c r="D161" s="4">
        <v>0.57999999999999996</v>
      </c>
      <c r="E161" s="184" t="s">
        <v>194</v>
      </c>
      <c r="I161" s="53">
        <v>156</v>
      </c>
      <c r="J161" s="31">
        <f t="shared" si="103"/>
        <v>0</v>
      </c>
      <c r="K161" s="31">
        <f t="shared" si="104"/>
        <v>0</v>
      </c>
      <c r="L161" s="31">
        <f t="shared" si="105"/>
        <v>0</v>
      </c>
      <c r="M161" s="31">
        <f t="shared" si="106"/>
        <v>0</v>
      </c>
      <c r="N161" s="31">
        <f t="shared" si="92"/>
        <v>0</v>
      </c>
      <c r="O161" s="32">
        <f t="shared" si="93"/>
        <v>0</v>
      </c>
      <c r="P161" s="53">
        <v>156</v>
      </c>
      <c r="Q161" s="31">
        <f t="shared" si="101"/>
        <v>0</v>
      </c>
      <c r="R161" s="31">
        <f t="shared" si="107"/>
        <v>0</v>
      </c>
      <c r="S161" s="31">
        <f t="shared" si="108"/>
        <v>0</v>
      </c>
      <c r="T161" s="31">
        <f t="shared" si="94"/>
        <v>0</v>
      </c>
      <c r="U161" s="31">
        <f t="shared" si="102"/>
        <v>0</v>
      </c>
      <c r="V161" s="31">
        <f t="shared" si="95"/>
        <v>0</v>
      </c>
      <c r="W161" s="31">
        <v>0</v>
      </c>
      <c r="X161" s="31">
        <f t="shared" si="96"/>
        <v>0</v>
      </c>
      <c r="Y161" s="36">
        <f t="shared" si="97"/>
        <v>0</v>
      </c>
      <c r="AA161" s="69">
        <v>156</v>
      </c>
      <c r="AB161" s="31">
        <f t="shared" si="98"/>
        <v>0</v>
      </c>
      <c r="AC161" s="203">
        <f t="shared" si="113"/>
        <v>0</v>
      </c>
      <c r="AD161" s="99">
        <f t="shared" si="99"/>
        <v>0</v>
      </c>
      <c r="AE161" s="99">
        <f t="shared" si="100"/>
        <v>0</v>
      </c>
      <c r="AF161" s="188">
        <f t="shared" si="109"/>
        <v>0</v>
      </c>
      <c r="AG161" s="188">
        <f t="shared" si="110"/>
        <v>0</v>
      </c>
      <c r="AH161" s="188">
        <f t="shared" si="111"/>
        <v>0</v>
      </c>
      <c r="AI161" s="193">
        <f t="shared" si="112"/>
        <v>0</v>
      </c>
      <c r="AK161" s="69">
        <v>156</v>
      </c>
      <c r="AL161" s="31">
        <f t="shared" si="83"/>
        <v>0</v>
      </c>
      <c r="AM161" s="31">
        <f t="shared" si="84"/>
        <v>0</v>
      </c>
      <c r="AN161" s="31">
        <f t="shared" si="85"/>
        <v>0</v>
      </c>
      <c r="AO161" s="31">
        <f t="shared" si="86"/>
        <v>0</v>
      </c>
      <c r="AP161" s="31">
        <f t="shared" si="87"/>
        <v>0</v>
      </c>
      <c r="AQ161" s="188">
        <f t="shared" si="88"/>
        <v>0</v>
      </c>
      <c r="AR161" s="188">
        <f t="shared" si="89"/>
        <v>0</v>
      </c>
      <c r="AS161" s="188">
        <f t="shared" si="90"/>
        <v>0</v>
      </c>
      <c r="AT161" s="188">
        <f t="shared" si="91"/>
        <v>0</v>
      </c>
      <c r="AU161" s="31"/>
      <c r="AV161" s="31"/>
      <c r="AW161" s="31"/>
      <c r="AX161" s="31"/>
      <c r="AY161" s="74"/>
    </row>
    <row r="162" spans="3:51" x14ac:dyDescent="0.3">
      <c r="C162" s="172" t="s">
        <v>37</v>
      </c>
      <c r="D162" s="4">
        <v>0.57999999999999996</v>
      </c>
      <c r="E162" s="184" t="s">
        <v>195</v>
      </c>
      <c r="I162" s="53">
        <v>157</v>
      </c>
      <c r="J162" s="31">
        <f t="shared" si="103"/>
        <v>0</v>
      </c>
      <c r="K162" s="31">
        <f t="shared" si="104"/>
        <v>0</v>
      </c>
      <c r="L162" s="31">
        <f t="shared" si="105"/>
        <v>0</v>
      </c>
      <c r="M162" s="31">
        <f t="shared" si="106"/>
        <v>0</v>
      </c>
      <c r="N162" s="31">
        <f t="shared" si="92"/>
        <v>0</v>
      </c>
      <c r="O162" s="32">
        <f t="shared" si="93"/>
        <v>0</v>
      </c>
      <c r="P162" s="53">
        <v>157</v>
      </c>
      <c r="Q162" s="31">
        <f t="shared" si="101"/>
        <v>0</v>
      </c>
      <c r="R162" s="31">
        <f t="shared" si="107"/>
        <v>0</v>
      </c>
      <c r="S162" s="31">
        <f t="shared" si="108"/>
        <v>0</v>
      </c>
      <c r="T162" s="31">
        <f t="shared" si="94"/>
        <v>0</v>
      </c>
      <c r="U162" s="31">
        <f t="shared" si="102"/>
        <v>0</v>
      </c>
      <c r="V162" s="31">
        <f t="shared" si="95"/>
        <v>0</v>
      </c>
      <c r="W162" s="31">
        <v>0</v>
      </c>
      <c r="X162" s="31">
        <f t="shared" si="96"/>
        <v>0</v>
      </c>
      <c r="Y162" s="36">
        <f t="shared" si="97"/>
        <v>0</v>
      </c>
      <c r="AA162" s="69">
        <v>157</v>
      </c>
      <c r="AB162" s="31">
        <f t="shared" si="98"/>
        <v>0</v>
      </c>
      <c r="AC162" s="203">
        <f t="shared" si="113"/>
        <v>0</v>
      </c>
      <c r="AD162" s="99">
        <f t="shared" si="99"/>
        <v>0</v>
      </c>
      <c r="AE162" s="99">
        <f t="shared" si="100"/>
        <v>0</v>
      </c>
      <c r="AF162" s="188">
        <f t="shared" si="109"/>
        <v>0</v>
      </c>
      <c r="AG162" s="188">
        <f t="shared" si="110"/>
        <v>0</v>
      </c>
      <c r="AH162" s="188">
        <f t="shared" si="111"/>
        <v>0</v>
      </c>
      <c r="AI162" s="193">
        <f t="shared" si="112"/>
        <v>0</v>
      </c>
      <c r="AK162" s="69">
        <v>157</v>
      </c>
      <c r="AL162" s="31">
        <f t="shared" si="83"/>
        <v>0</v>
      </c>
      <c r="AM162" s="31">
        <f t="shared" si="84"/>
        <v>0</v>
      </c>
      <c r="AN162" s="31">
        <f t="shared" si="85"/>
        <v>0</v>
      </c>
      <c r="AO162" s="31">
        <f t="shared" si="86"/>
        <v>0</v>
      </c>
      <c r="AP162" s="31">
        <f t="shared" si="87"/>
        <v>0</v>
      </c>
      <c r="AQ162" s="188">
        <f t="shared" si="88"/>
        <v>0</v>
      </c>
      <c r="AR162" s="188">
        <f t="shared" si="89"/>
        <v>0</v>
      </c>
      <c r="AS162" s="188">
        <f t="shared" si="90"/>
        <v>0</v>
      </c>
      <c r="AT162" s="188">
        <f t="shared" si="91"/>
        <v>0</v>
      </c>
      <c r="AU162" s="31"/>
      <c r="AV162" s="31"/>
      <c r="AW162" s="31"/>
      <c r="AX162" s="31"/>
      <c r="AY162" s="74"/>
    </row>
    <row r="163" spans="3:51" x14ac:dyDescent="0.3">
      <c r="C163" s="172" t="s">
        <v>38</v>
      </c>
      <c r="D163" s="4">
        <v>0.48</v>
      </c>
      <c r="E163" s="184" t="s">
        <v>195</v>
      </c>
      <c r="I163" s="53">
        <v>158</v>
      </c>
      <c r="J163" s="31">
        <f t="shared" si="103"/>
        <v>0</v>
      </c>
      <c r="K163" s="31">
        <f t="shared" si="104"/>
        <v>0</v>
      </c>
      <c r="L163" s="31">
        <f t="shared" si="105"/>
        <v>0</v>
      </c>
      <c r="M163" s="31">
        <f t="shared" si="106"/>
        <v>0</v>
      </c>
      <c r="N163" s="31">
        <f t="shared" si="92"/>
        <v>0</v>
      </c>
      <c r="O163" s="32">
        <f t="shared" si="93"/>
        <v>0</v>
      </c>
      <c r="P163" s="53">
        <v>158</v>
      </c>
      <c r="Q163" s="31">
        <f t="shared" si="101"/>
        <v>0</v>
      </c>
      <c r="R163" s="31">
        <f t="shared" si="107"/>
        <v>0</v>
      </c>
      <c r="S163" s="31">
        <f t="shared" si="108"/>
        <v>0</v>
      </c>
      <c r="T163" s="31">
        <f t="shared" si="94"/>
        <v>0</v>
      </c>
      <c r="U163" s="31">
        <f t="shared" si="102"/>
        <v>0</v>
      </c>
      <c r="V163" s="31">
        <f t="shared" si="95"/>
        <v>0</v>
      </c>
      <c r="W163" s="31">
        <v>0</v>
      </c>
      <c r="X163" s="31">
        <f t="shared" si="96"/>
        <v>0</v>
      </c>
      <c r="Y163" s="36">
        <f t="shared" si="97"/>
        <v>0</v>
      </c>
      <c r="AA163" s="69">
        <v>158</v>
      </c>
      <c r="AB163" s="31">
        <f t="shared" si="98"/>
        <v>0</v>
      </c>
      <c r="AC163" s="203">
        <f t="shared" si="113"/>
        <v>0</v>
      </c>
      <c r="AD163" s="99">
        <f t="shared" si="99"/>
        <v>0</v>
      </c>
      <c r="AE163" s="99">
        <f t="shared" si="100"/>
        <v>0</v>
      </c>
      <c r="AF163" s="188">
        <f t="shared" si="109"/>
        <v>0</v>
      </c>
      <c r="AG163" s="188">
        <f t="shared" si="110"/>
        <v>0</v>
      </c>
      <c r="AH163" s="188">
        <f t="shared" si="111"/>
        <v>0</v>
      </c>
      <c r="AI163" s="193">
        <f t="shared" si="112"/>
        <v>0</v>
      </c>
      <c r="AK163" s="69">
        <v>158</v>
      </c>
      <c r="AL163" s="31">
        <f t="shared" si="83"/>
        <v>0</v>
      </c>
      <c r="AM163" s="31">
        <f t="shared" si="84"/>
        <v>0</v>
      </c>
      <c r="AN163" s="31">
        <f t="shared" si="85"/>
        <v>0</v>
      </c>
      <c r="AO163" s="31">
        <f t="shared" si="86"/>
        <v>0</v>
      </c>
      <c r="AP163" s="31">
        <f t="shared" si="87"/>
        <v>0</v>
      </c>
      <c r="AQ163" s="188">
        <f t="shared" si="88"/>
        <v>0</v>
      </c>
      <c r="AR163" s="188">
        <f t="shared" si="89"/>
        <v>0</v>
      </c>
      <c r="AS163" s="188">
        <f t="shared" si="90"/>
        <v>0</v>
      </c>
      <c r="AT163" s="188">
        <f t="shared" si="91"/>
        <v>0</v>
      </c>
      <c r="AU163" s="31"/>
      <c r="AV163" s="31"/>
      <c r="AW163" s="31"/>
      <c r="AX163" s="31"/>
      <c r="AY163" s="74"/>
    </row>
    <row r="164" spans="3:51" x14ac:dyDescent="0.3">
      <c r="C164" s="172" t="s">
        <v>39</v>
      </c>
      <c r="D164" s="4">
        <v>0.42</v>
      </c>
      <c r="E164" s="184" t="s">
        <v>195</v>
      </c>
      <c r="I164" s="53">
        <v>159</v>
      </c>
      <c r="J164" s="31">
        <f t="shared" si="103"/>
        <v>0</v>
      </c>
      <c r="K164" s="31">
        <f t="shared" si="104"/>
        <v>0</v>
      </c>
      <c r="L164" s="31">
        <f t="shared" si="105"/>
        <v>0</v>
      </c>
      <c r="M164" s="31">
        <f t="shared" si="106"/>
        <v>0</v>
      </c>
      <c r="N164" s="31">
        <f t="shared" si="92"/>
        <v>0</v>
      </c>
      <c r="O164" s="32">
        <f t="shared" si="93"/>
        <v>0</v>
      </c>
      <c r="P164" s="53">
        <v>159</v>
      </c>
      <c r="Q164" s="31">
        <f t="shared" si="101"/>
        <v>0</v>
      </c>
      <c r="R164" s="31">
        <f t="shared" si="107"/>
        <v>0</v>
      </c>
      <c r="S164" s="31">
        <f t="shared" si="108"/>
        <v>0</v>
      </c>
      <c r="T164" s="31">
        <f t="shared" si="94"/>
        <v>0</v>
      </c>
      <c r="U164" s="31">
        <f t="shared" si="102"/>
        <v>0</v>
      </c>
      <c r="V164" s="31">
        <f t="shared" si="95"/>
        <v>0</v>
      </c>
      <c r="W164" s="31">
        <v>0</v>
      </c>
      <c r="X164" s="31">
        <f t="shared" si="96"/>
        <v>0</v>
      </c>
      <c r="Y164" s="36">
        <f t="shared" si="97"/>
        <v>0</v>
      </c>
      <c r="AA164" s="69">
        <v>159</v>
      </c>
      <c r="AB164" s="31">
        <f t="shared" si="98"/>
        <v>0</v>
      </c>
      <c r="AC164" s="203">
        <f t="shared" si="113"/>
        <v>0</v>
      </c>
      <c r="AD164" s="99">
        <f t="shared" si="99"/>
        <v>0</v>
      </c>
      <c r="AE164" s="99">
        <f t="shared" si="100"/>
        <v>0</v>
      </c>
      <c r="AF164" s="188">
        <f t="shared" si="109"/>
        <v>0</v>
      </c>
      <c r="AG164" s="188">
        <f t="shared" si="110"/>
        <v>0</v>
      </c>
      <c r="AH164" s="188">
        <f t="shared" si="111"/>
        <v>0</v>
      </c>
      <c r="AI164" s="193">
        <f t="shared" si="112"/>
        <v>0</v>
      </c>
      <c r="AK164" s="69">
        <v>159</v>
      </c>
      <c r="AL164" s="31">
        <f t="shared" ref="AL164:AL205" si="114">IF(AK164&lt;=$F$18,IFERROR(VLOOKUP($AA164,$B$82:$G$94,2,FALSE),0),)</f>
        <v>0</v>
      </c>
      <c r="AM164" s="31">
        <f t="shared" ref="AM164:AM205" si="115">IF(AK164&lt;=$F$18,IFERROR(VLOOKUP($AA164,$B$82:$G$94,3,FALSE),0),)</f>
        <v>0</v>
      </c>
      <c r="AN164" s="31">
        <f t="shared" ref="AN164:AN205" si="116">IF(AK164&lt;=$F$18,IFERROR(VLOOKUP($AA164,$B$82:$G$94,4,FALSE),0),)</f>
        <v>0</v>
      </c>
      <c r="AO164" s="31">
        <f t="shared" ref="AO164:AO205" si="117">IF(AK164&lt;=$F$18,IFERROR(VLOOKUP($AA164,$B$82:$G$94,5,FALSE),0),)</f>
        <v>0</v>
      </c>
      <c r="AP164" s="31">
        <f t="shared" ref="AP164:AP205" si="118">IF(AK164&lt;=$F$18,IFERROR(VLOOKUP($AA164,$B$82:$G$94,6,FALSE),0),)</f>
        <v>0</v>
      </c>
      <c r="AQ164" s="188">
        <f t="shared" ref="AQ164:AQ205" si="119">IF($AK164&lt;=$F$18,$AL164*AM164,)</f>
        <v>0</v>
      </c>
      <c r="AR164" s="188">
        <f t="shared" ref="AR164:AR205" si="120">IF($AK164&lt;=$F$18,$AL164*AN164,)</f>
        <v>0</v>
      </c>
      <c r="AS164" s="188">
        <f t="shared" ref="AS164:AS205" si="121">IF($AK164&lt;=$F$18,$AL164*AO164,)</f>
        <v>0</v>
      </c>
      <c r="AT164" s="188">
        <f t="shared" ref="AT164:AT205" si="122">IF($AK164&lt;=$F$18,$AL164*AP164,)</f>
        <v>0</v>
      </c>
      <c r="AU164" s="31"/>
      <c r="AV164" s="31"/>
      <c r="AW164" s="31"/>
      <c r="AX164" s="31"/>
      <c r="AY164" s="74"/>
    </row>
    <row r="165" spans="3:51" x14ac:dyDescent="0.3">
      <c r="C165" s="172" t="s">
        <v>40</v>
      </c>
      <c r="D165" s="4">
        <v>0.5</v>
      </c>
      <c r="E165" s="184" t="s">
        <v>194</v>
      </c>
      <c r="I165" s="53">
        <v>160</v>
      </c>
      <c r="J165" s="31">
        <f t="shared" si="103"/>
        <v>0</v>
      </c>
      <c r="K165" s="31">
        <f t="shared" si="104"/>
        <v>0</v>
      </c>
      <c r="L165" s="31">
        <f t="shared" si="105"/>
        <v>0</v>
      </c>
      <c r="M165" s="31">
        <f t="shared" si="106"/>
        <v>0</v>
      </c>
      <c r="N165" s="31">
        <f t="shared" si="92"/>
        <v>0</v>
      </c>
      <c r="O165" s="32">
        <f t="shared" si="93"/>
        <v>0</v>
      </c>
      <c r="P165" s="53">
        <v>160</v>
      </c>
      <c r="Q165" s="31">
        <f t="shared" si="101"/>
        <v>0</v>
      </c>
      <c r="R165" s="31">
        <f t="shared" si="107"/>
        <v>0</v>
      </c>
      <c r="S165" s="31">
        <f t="shared" si="108"/>
        <v>0</v>
      </c>
      <c r="T165" s="31">
        <f t="shared" si="94"/>
        <v>0</v>
      </c>
      <c r="U165" s="31">
        <f t="shared" si="102"/>
        <v>0</v>
      </c>
      <c r="V165" s="31">
        <f t="shared" si="95"/>
        <v>0</v>
      </c>
      <c r="W165" s="31">
        <v>0</v>
      </c>
      <c r="X165" s="31">
        <f t="shared" si="96"/>
        <v>0</v>
      </c>
      <c r="Y165" s="36">
        <f t="shared" si="97"/>
        <v>0</v>
      </c>
      <c r="AA165" s="69">
        <v>160</v>
      </c>
      <c r="AB165" s="31">
        <f t="shared" si="98"/>
        <v>0</v>
      </c>
      <c r="AC165" s="203">
        <f t="shared" si="113"/>
        <v>0</v>
      </c>
      <c r="AD165" s="99">
        <f t="shared" si="99"/>
        <v>0</v>
      </c>
      <c r="AE165" s="99">
        <f t="shared" si="100"/>
        <v>0</v>
      </c>
      <c r="AF165" s="188">
        <f t="shared" si="109"/>
        <v>0</v>
      </c>
      <c r="AG165" s="188">
        <f t="shared" si="110"/>
        <v>0</v>
      </c>
      <c r="AH165" s="188">
        <f t="shared" si="111"/>
        <v>0</v>
      </c>
      <c r="AI165" s="193">
        <f t="shared" si="112"/>
        <v>0</v>
      </c>
      <c r="AK165" s="69">
        <v>160</v>
      </c>
      <c r="AL165" s="31">
        <f t="shared" si="114"/>
        <v>0</v>
      </c>
      <c r="AM165" s="31">
        <f t="shared" si="115"/>
        <v>0</v>
      </c>
      <c r="AN165" s="31">
        <f t="shared" si="116"/>
        <v>0</v>
      </c>
      <c r="AO165" s="31">
        <f t="shared" si="117"/>
        <v>0</v>
      </c>
      <c r="AP165" s="31">
        <f t="shared" si="118"/>
        <v>0</v>
      </c>
      <c r="AQ165" s="188">
        <f t="shared" si="119"/>
        <v>0</v>
      </c>
      <c r="AR165" s="188">
        <f t="shared" si="120"/>
        <v>0</v>
      </c>
      <c r="AS165" s="188">
        <f t="shared" si="121"/>
        <v>0</v>
      </c>
      <c r="AT165" s="188">
        <f t="shared" si="122"/>
        <v>0</v>
      </c>
      <c r="AU165" s="31"/>
      <c r="AV165" s="31"/>
      <c r="AW165" s="31"/>
      <c r="AX165" s="31"/>
      <c r="AY165" s="74"/>
    </row>
    <row r="166" spans="3:51" x14ac:dyDescent="0.3">
      <c r="C166" s="172" t="s">
        <v>41</v>
      </c>
      <c r="D166" s="4">
        <v>0.55000000000000004</v>
      </c>
      <c r="E166" s="184" t="s">
        <v>194</v>
      </c>
      <c r="I166" s="53">
        <v>161</v>
      </c>
      <c r="J166" s="31">
        <f t="shared" si="103"/>
        <v>0</v>
      </c>
      <c r="K166" s="31">
        <f t="shared" si="104"/>
        <v>0</v>
      </c>
      <c r="L166" s="31">
        <f t="shared" si="105"/>
        <v>0</v>
      </c>
      <c r="M166" s="31">
        <f t="shared" si="106"/>
        <v>0</v>
      </c>
      <c r="N166" s="31">
        <f t="shared" si="92"/>
        <v>0</v>
      </c>
      <c r="O166" s="32">
        <f t="shared" si="93"/>
        <v>0</v>
      </c>
      <c r="P166" s="53">
        <v>161</v>
      </c>
      <c r="Q166" s="31">
        <f t="shared" si="101"/>
        <v>0</v>
      </c>
      <c r="R166" s="31">
        <f t="shared" si="107"/>
        <v>0</v>
      </c>
      <c r="S166" s="31">
        <f t="shared" si="108"/>
        <v>0</v>
      </c>
      <c r="T166" s="31">
        <f t="shared" si="94"/>
        <v>0</v>
      </c>
      <c r="U166" s="31">
        <f t="shared" si="102"/>
        <v>0</v>
      </c>
      <c r="V166" s="31">
        <f t="shared" si="95"/>
        <v>0</v>
      </c>
      <c r="W166" s="31">
        <v>0</v>
      </c>
      <c r="X166" s="31">
        <f t="shared" si="96"/>
        <v>0</v>
      </c>
      <c r="Y166" s="36">
        <f t="shared" si="97"/>
        <v>0</v>
      </c>
      <c r="AA166" s="69">
        <v>161</v>
      </c>
      <c r="AB166" s="31">
        <f t="shared" si="98"/>
        <v>0</v>
      </c>
      <c r="AC166" s="203">
        <f t="shared" si="113"/>
        <v>0</v>
      </c>
      <c r="AD166" s="99">
        <f t="shared" si="99"/>
        <v>0</v>
      </c>
      <c r="AE166" s="99">
        <f t="shared" si="100"/>
        <v>0</v>
      </c>
      <c r="AF166" s="188">
        <f t="shared" si="109"/>
        <v>0</v>
      </c>
      <c r="AG166" s="188">
        <f t="shared" si="110"/>
        <v>0</v>
      </c>
      <c r="AH166" s="188">
        <f t="shared" si="111"/>
        <v>0</v>
      </c>
      <c r="AI166" s="193">
        <f t="shared" si="112"/>
        <v>0</v>
      </c>
      <c r="AK166" s="69">
        <v>161</v>
      </c>
      <c r="AL166" s="31">
        <f t="shared" si="114"/>
        <v>0</v>
      </c>
      <c r="AM166" s="31">
        <f t="shared" si="115"/>
        <v>0</v>
      </c>
      <c r="AN166" s="31">
        <f t="shared" si="116"/>
        <v>0</v>
      </c>
      <c r="AO166" s="31">
        <f t="shared" si="117"/>
        <v>0</v>
      </c>
      <c r="AP166" s="31">
        <f t="shared" si="118"/>
        <v>0</v>
      </c>
      <c r="AQ166" s="188">
        <f t="shared" si="119"/>
        <v>0</v>
      </c>
      <c r="AR166" s="188">
        <f t="shared" si="120"/>
        <v>0</v>
      </c>
      <c r="AS166" s="188">
        <f t="shared" si="121"/>
        <v>0</v>
      </c>
      <c r="AT166" s="188">
        <f t="shared" si="122"/>
        <v>0</v>
      </c>
      <c r="AU166" s="31"/>
      <c r="AV166" s="31"/>
      <c r="AW166" s="31"/>
      <c r="AX166" s="31"/>
      <c r="AY166" s="74"/>
    </row>
    <row r="167" spans="3:51" x14ac:dyDescent="0.3">
      <c r="C167" s="172" t="s">
        <v>42</v>
      </c>
      <c r="D167" s="4">
        <v>0.53</v>
      </c>
      <c r="E167" s="184" t="s">
        <v>194</v>
      </c>
      <c r="I167" s="53">
        <v>162</v>
      </c>
      <c r="J167" s="31">
        <f t="shared" si="103"/>
        <v>0</v>
      </c>
      <c r="K167" s="31">
        <f t="shared" si="104"/>
        <v>0</v>
      </c>
      <c r="L167" s="31">
        <f t="shared" si="105"/>
        <v>0</v>
      </c>
      <c r="M167" s="31">
        <f t="shared" si="106"/>
        <v>0</v>
      </c>
      <c r="N167" s="31">
        <f t="shared" si="92"/>
        <v>0</v>
      </c>
      <c r="O167" s="32">
        <f t="shared" si="93"/>
        <v>0</v>
      </c>
      <c r="P167" s="53">
        <v>162</v>
      </c>
      <c r="Q167" s="31">
        <f t="shared" si="101"/>
        <v>0</v>
      </c>
      <c r="R167" s="31">
        <f t="shared" si="107"/>
        <v>0</v>
      </c>
      <c r="S167" s="31">
        <f t="shared" si="108"/>
        <v>0</v>
      </c>
      <c r="T167" s="31">
        <f t="shared" si="94"/>
        <v>0</v>
      </c>
      <c r="U167" s="31">
        <f t="shared" si="102"/>
        <v>0</v>
      </c>
      <c r="V167" s="31">
        <f t="shared" si="95"/>
        <v>0</v>
      </c>
      <c r="W167" s="31">
        <v>0</v>
      </c>
      <c r="X167" s="31">
        <f t="shared" si="96"/>
        <v>0</v>
      </c>
      <c r="Y167" s="36">
        <f t="shared" si="97"/>
        <v>0</v>
      </c>
      <c r="AA167" s="69">
        <v>162</v>
      </c>
      <c r="AB167" s="31">
        <f t="shared" si="98"/>
        <v>0</v>
      </c>
      <c r="AC167" s="203">
        <f t="shared" si="113"/>
        <v>0</v>
      </c>
      <c r="AD167" s="99">
        <f t="shared" si="99"/>
        <v>0</v>
      </c>
      <c r="AE167" s="99">
        <f t="shared" si="100"/>
        <v>0</v>
      </c>
      <c r="AF167" s="188">
        <f t="shared" si="109"/>
        <v>0</v>
      </c>
      <c r="AG167" s="188">
        <f t="shared" si="110"/>
        <v>0</v>
      </c>
      <c r="AH167" s="188">
        <f t="shared" si="111"/>
        <v>0</v>
      </c>
      <c r="AI167" s="193">
        <f t="shared" si="112"/>
        <v>0</v>
      </c>
      <c r="AK167" s="69">
        <v>162</v>
      </c>
      <c r="AL167" s="31">
        <f t="shared" si="114"/>
        <v>0</v>
      </c>
      <c r="AM167" s="31">
        <f t="shared" si="115"/>
        <v>0</v>
      </c>
      <c r="AN167" s="31">
        <f t="shared" si="116"/>
        <v>0</v>
      </c>
      <c r="AO167" s="31">
        <f t="shared" si="117"/>
        <v>0</v>
      </c>
      <c r="AP167" s="31">
        <f t="shared" si="118"/>
        <v>0</v>
      </c>
      <c r="AQ167" s="188">
        <f t="shared" si="119"/>
        <v>0</v>
      </c>
      <c r="AR167" s="188">
        <f t="shared" si="120"/>
        <v>0</v>
      </c>
      <c r="AS167" s="188">
        <f t="shared" si="121"/>
        <v>0</v>
      </c>
      <c r="AT167" s="188">
        <f t="shared" si="122"/>
        <v>0</v>
      </c>
      <c r="AU167" s="31"/>
      <c r="AV167" s="31"/>
      <c r="AW167" s="31"/>
      <c r="AX167" s="31"/>
      <c r="AY167" s="74"/>
    </row>
    <row r="168" spans="3:51" x14ac:dyDescent="0.3">
      <c r="C168" s="172" t="s">
        <v>43</v>
      </c>
      <c r="D168" s="4">
        <v>0.52</v>
      </c>
      <c r="E168" s="184" t="s">
        <v>194</v>
      </c>
      <c r="I168" s="53">
        <v>163</v>
      </c>
      <c r="J168" s="31">
        <f t="shared" si="103"/>
        <v>0</v>
      </c>
      <c r="K168" s="31">
        <f t="shared" si="104"/>
        <v>0</v>
      </c>
      <c r="L168" s="31">
        <f t="shared" si="105"/>
        <v>0</v>
      </c>
      <c r="M168" s="31">
        <f t="shared" si="106"/>
        <v>0</v>
      </c>
      <c r="N168" s="31">
        <f t="shared" si="92"/>
        <v>0</v>
      </c>
      <c r="O168" s="32">
        <f t="shared" si="93"/>
        <v>0</v>
      </c>
      <c r="P168" s="53">
        <v>163</v>
      </c>
      <c r="Q168" s="31">
        <f t="shared" si="101"/>
        <v>0</v>
      </c>
      <c r="R168" s="31">
        <f t="shared" si="107"/>
        <v>0</v>
      </c>
      <c r="S168" s="31">
        <f t="shared" si="108"/>
        <v>0</v>
      </c>
      <c r="T168" s="31">
        <f t="shared" si="94"/>
        <v>0</v>
      </c>
      <c r="U168" s="31">
        <f t="shared" si="102"/>
        <v>0</v>
      </c>
      <c r="V168" s="31">
        <f t="shared" si="95"/>
        <v>0</v>
      </c>
      <c r="W168" s="31">
        <v>0</v>
      </c>
      <c r="X168" s="31">
        <f t="shared" si="96"/>
        <v>0</v>
      </c>
      <c r="Y168" s="36">
        <f t="shared" si="97"/>
        <v>0</v>
      </c>
      <c r="AA168" s="69">
        <v>163</v>
      </c>
      <c r="AB168" s="31">
        <f t="shared" si="98"/>
        <v>0</v>
      </c>
      <c r="AC168" s="203">
        <f t="shared" si="113"/>
        <v>0</v>
      </c>
      <c r="AD168" s="99">
        <f t="shared" si="99"/>
        <v>0</v>
      </c>
      <c r="AE168" s="99">
        <f t="shared" si="100"/>
        <v>0</v>
      </c>
      <c r="AF168" s="188">
        <f t="shared" si="109"/>
        <v>0</v>
      </c>
      <c r="AG168" s="188">
        <f t="shared" si="110"/>
        <v>0</v>
      </c>
      <c r="AH168" s="188">
        <f t="shared" si="111"/>
        <v>0</v>
      </c>
      <c r="AI168" s="193">
        <f t="shared" si="112"/>
        <v>0</v>
      </c>
      <c r="AK168" s="69">
        <v>163</v>
      </c>
      <c r="AL168" s="31">
        <f t="shared" si="114"/>
        <v>0</v>
      </c>
      <c r="AM168" s="31">
        <f t="shared" si="115"/>
        <v>0</v>
      </c>
      <c r="AN168" s="31">
        <f t="shared" si="116"/>
        <v>0</v>
      </c>
      <c r="AO168" s="31">
        <f t="shared" si="117"/>
        <v>0</v>
      </c>
      <c r="AP168" s="31">
        <f t="shared" si="118"/>
        <v>0</v>
      </c>
      <c r="AQ168" s="188">
        <f t="shared" si="119"/>
        <v>0</v>
      </c>
      <c r="AR168" s="188">
        <f t="shared" si="120"/>
        <v>0</v>
      </c>
      <c r="AS168" s="188">
        <f t="shared" si="121"/>
        <v>0</v>
      </c>
      <c r="AT168" s="188">
        <f t="shared" si="122"/>
        <v>0</v>
      </c>
      <c r="AU168" s="31"/>
      <c r="AV168" s="31"/>
      <c r="AW168" s="31"/>
      <c r="AX168" s="31"/>
      <c r="AY168" s="74"/>
    </row>
    <row r="169" spans="3:51" x14ac:dyDescent="0.3">
      <c r="C169" s="172" t="s">
        <v>44</v>
      </c>
      <c r="D169" s="4">
        <v>0.52</v>
      </c>
      <c r="E169" s="184" t="s">
        <v>194</v>
      </c>
      <c r="I169" s="53">
        <v>164</v>
      </c>
      <c r="J169" s="31">
        <f t="shared" si="103"/>
        <v>0</v>
      </c>
      <c r="K169" s="31">
        <f t="shared" si="104"/>
        <v>0</v>
      </c>
      <c r="L169" s="31">
        <f t="shared" si="105"/>
        <v>0</v>
      </c>
      <c r="M169" s="31">
        <f t="shared" si="106"/>
        <v>0</v>
      </c>
      <c r="N169" s="31">
        <f t="shared" si="92"/>
        <v>0</v>
      </c>
      <c r="O169" s="32">
        <f t="shared" si="93"/>
        <v>0</v>
      </c>
      <c r="P169" s="53">
        <v>164</v>
      </c>
      <c r="Q169" s="31">
        <f t="shared" si="101"/>
        <v>0</v>
      </c>
      <c r="R169" s="31">
        <f t="shared" si="107"/>
        <v>0</v>
      </c>
      <c r="S169" s="31">
        <f t="shared" si="108"/>
        <v>0</v>
      </c>
      <c r="T169" s="31">
        <f t="shared" si="94"/>
        <v>0</v>
      </c>
      <c r="U169" s="31">
        <f t="shared" si="102"/>
        <v>0</v>
      </c>
      <c r="V169" s="31">
        <f t="shared" si="95"/>
        <v>0</v>
      </c>
      <c r="W169" s="31">
        <v>0</v>
      </c>
      <c r="X169" s="31">
        <f t="shared" si="96"/>
        <v>0</v>
      </c>
      <c r="Y169" s="36">
        <f t="shared" si="97"/>
        <v>0</v>
      </c>
      <c r="AA169" s="69">
        <v>164</v>
      </c>
      <c r="AB169" s="31">
        <f t="shared" si="98"/>
        <v>0</v>
      </c>
      <c r="AC169" s="203">
        <f t="shared" si="113"/>
        <v>0</v>
      </c>
      <c r="AD169" s="99">
        <f t="shared" si="99"/>
        <v>0</v>
      </c>
      <c r="AE169" s="99">
        <f t="shared" si="100"/>
        <v>0</v>
      </c>
      <c r="AF169" s="188">
        <f t="shared" si="109"/>
        <v>0</v>
      </c>
      <c r="AG169" s="188">
        <f t="shared" si="110"/>
        <v>0</v>
      </c>
      <c r="AH169" s="188">
        <f t="shared" si="111"/>
        <v>0</v>
      </c>
      <c r="AI169" s="193">
        <f t="shared" si="112"/>
        <v>0</v>
      </c>
      <c r="AK169" s="69">
        <v>164</v>
      </c>
      <c r="AL169" s="31">
        <f t="shared" si="114"/>
        <v>0</v>
      </c>
      <c r="AM169" s="31">
        <f t="shared" si="115"/>
        <v>0</v>
      </c>
      <c r="AN169" s="31">
        <f t="shared" si="116"/>
        <v>0</v>
      </c>
      <c r="AO169" s="31">
        <f t="shared" si="117"/>
        <v>0</v>
      </c>
      <c r="AP169" s="31">
        <f t="shared" si="118"/>
        <v>0</v>
      </c>
      <c r="AQ169" s="188">
        <f t="shared" si="119"/>
        <v>0</v>
      </c>
      <c r="AR169" s="188">
        <f t="shared" si="120"/>
        <v>0</v>
      </c>
      <c r="AS169" s="188">
        <f t="shared" si="121"/>
        <v>0</v>
      </c>
      <c r="AT169" s="188">
        <f t="shared" si="122"/>
        <v>0</v>
      </c>
      <c r="AU169" s="31"/>
      <c r="AV169" s="31"/>
      <c r="AW169" s="31"/>
      <c r="AX169" s="31"/>
      <c r="AY169" s="74"/>
    </row>
    <row r="170" spans="3:51" x14ac:dyDescent="0.3">
      <c r="C170" s="172" t="s">
        <v>45</v>
      </c>
      <c r="D170" s="4">
        <v>0.75</v>
      </c>
      <c r="E170" s="184" t="s">
        <v>194</v>
      </c>
      <c r="I170" s="53">
        <v>165</v>
      </c>
      <c r="J170" s="31">
        <f t="shared" si="103"/>
        <v>0</v>
      </c>
      <c r="K170" s="31">
        <f t="shared" si="104"/>
        <v>0</v>
      </c>
      <c r="L170" s="31">
        <f t="shared" si="105"/>
        <v>0</v>
      </c>
      <c r="M170" s="31">
        <f t="shared" si="106"/>
        <v>0</v>
      </c>
      <c r="N170" s="31">
        <f t="shared" si="92"/>
        <v>0</v>
      </c>
      <c r="O170" s="32">
        <f t="shared" si="93"/>
        <v>0</v>
      </c>
      <c r="P170" s="53">
        <v>165</v>
      </c>
      <c r="Q170" s="31">
        <f t="shared" si="101"/>
        <v>0</v>
      </c>
      <c r="R170" s="31">
        <f t="shared" si="107"/>
        <v>0</v>
      </c>
      <c r="S170" s="31">
        <f t="shared" si="108"/>
        <v>0</v>
      </c>
      <c r="T170" s="31">
        <f t="shared" si="94"/>
        <v>0</v>
      </c>
      <c r="U170" s="31">
        <f t="shared" si="102"/>
        <v>0</v>
      </c>
      <c r="V170" s="31">
        <f t="shared" si="95"/>
        <v>0</v>
      </c>
      <c r="W170" s="31">
        <v>0</v>
      </c>
      <c r="X170" s="31">
        <f t="shared" si="96"/>
        <v>0</v>
      </c>
      <c r="Y170" s="36">
        <f t="shared" si="97"/>
        <v>0</v>
      </c>
      <c r="AA170" s="69">
        <v>165</v>
      </c>
      <c r="AB170" s="31">
        <f t="shared" si="98"/>
        <v>0</v>
      </c>
      <c r="AC170" s="203">
        <f t="shared" si="113"/>
        <v>0</v>
      </c>
      <c r="AD170" s="99">
        <f t="shared" si="99"/>
        <v>0</v>
      </c>
      <c r="AE170" s="99">
        <f t="shared" si="100"/>
        <v>0</v>
      </c>
      <c r="AF170" s="188">
        <f t="shared" si="109"/>
        <v>0</v>
      </c>
      <c r="AG170" s="188">
        <f t="shared" si="110"/>
        <v>0</v>
      </c>
      <c r="AH170" s="188">
        <f t="shared" si="111"/>
        <v>0</v>
      </c>
      <c r="AI170" s="193">
        <f t="shared" si="112"/>
        <v>0</v>
      </c>
      <c r="AK170" s="69">
        <v>165</v>
      </c>
      <c r="AL170" s="31">
        <f t="shared" si="114"/>
        <v>0</v>
      </c>
      <c r="AM170" s="31">
        <f t="shared" si="115"/>
        <v>0</v>
      </c>
      <c r="AN170" s="31">
        <f t="shared" si="116"/>
        <v>0</v>
      </c>
      <c r="AO170" s="31">
        <f t="shared" si="117"/>
        <v>0</v>
      </c>
      <c r="AP170" s="31">
        <f t="shared" si="118"/>
        <v>0</v>
      </c>
      <c r="AQ170" s="188">
        <f t="shared" si="119"/>
        <v>0</v>
      </c>
      <c r="AR170" s="188">
        <f t="shared" si="120"/>
        <v>0</v>
      </c>
      <c r="AS170" s="188">
        <f t="shared" si="121"/>
        <v>0</v>
      </c>
      <c r="AT170" s="188">
        <f t="shared" si="122"/>
        <v>0</v>
      </c>
      <c r="AU170" s="31"/>
      <c r="AV170" s="31"/>
      <c r="AW170" s="31"/>
      <c r="AX170" s="31"/>
      <c r="AY170" s="74"/>
    </row>
    <row r="171" spans="3:51" x14ac:dyDescent="0.3">
      <c r="C171" s="172" t="s">
        <v>46</v>
      </c>
      <c r="D171" s="4">
        <v>0.52</v>
      </c>
      <c r="E171" s="184" t="s">
        <v>194</v>
      </c>
      <c r="I171" s="53">
        <v>166</v>
      </c>
      <c r="J171" s="31">
        <f t="shared" si="103"/>
        <v>0</v>
      </c>
      <c r="K171" s="31">
        <f t="shared" si="104"/>
        <v>0</v>
      </c>
      <c r="L171" s="31">
        <f t="shared" si="105"/>
        <v>0</v>
      </c>
      <c r="M171" s="31">
        <f t="shared" si="106"/>
        <v>0</v>
      </c>
      <c r="N171" s="31">
        <f t="shared" si="92"/>
        <v>0</v>
      </c>
      <c r="O171" s="32">
        <f t="shared" si="93"/>
        <v>0</v>
      </c>
      <c r="P171" s="53">
        <v>166</v>
      </c>
      <c r="Q171" s="31">
        <f t="shared" si="101"/>
        <v>0</v>
      </c>
      <c r="R171" s="31">
        <f t="shared" si="107"/>
        <v>0</v>
      </c>
      <c r="S171" s="31">
        <f t="shared" si="108"/>
        <v>0</v>
      </c>
      <c r="T171" s="31">
        <f t="shared" si="94"/>
        <v>0</v>
      </c>
      <c r="U171" s="31">
        <f t="shared" si="102"/>
        <v>0</v>
      </c>
      <c r="V171" s="31">
        <f t="shared" si="95"/>
        <v>0</v>
      </c>
      <c r="W171" s="31">
        <v>0</v>
      </c>
      <c r="X171" s="31">
        <f t="shared" si="96"/>
        <v>0</v>
      </c>
      <c r="Y171" s="36">
        <f t="shared" si="97"/>
        <v>0</v>
      </c>
      <c r="AA171" s="69">
        <v>166</v>
      </c>
      <c r="AB171" s="31">
        <f t="shared" si="98"/>
        <v>0</v>
      </c>
      <c r="AC171" s="203">
        <f t="shared" si="113"/>
        <v>0</v>
      </c>
      <c r="AD171" s="99">
        <f t="shared" si="99"/>
        <v>0</v>
      </c>
      <c r="AE171" s="99">
        <f t="shared" si="100"/>
        <v>0</v>
      </c>
      <c r="AF171" s="188">
        <f t="shared" si="109"/>
        <v>0</v>
      </c>
      <c r="AG171" s="188">
        <f t="shared" si="110"/>
        <v>0</v>
      </c>
      <c r="AH171" s="188">
        <f t="shared" si="111"/>
        <v>0</v>
      </c>
      <c r="AI171" s="193">
        <f t="shared" si="112"/>
        <v>0</v>
      </c>
      <c r="AK171" s="69">
        <v>166</v>
      </c>
      <c r="AL171" s="31">
        <f t="shared" si="114"/>
        <v>0</v>
      </c>
      <c r="AM171" s="31">
        <f t="shared" si="115"/>
        <v>0</v>
      </c>
      <c r="AN171" s="31">
        <f t="shared" si="116"/>
        <v>0</v>
      </c>
      <c r="AO171" s="31">
        <f t="shared" si="117"/>
        <v>0</v>
      </c>
      <c r="AP171" s="31">
        <f t="shared" si="118"/>
        <v>0</v>
      </c>
      <c r="AQ171" s="188">
        <f t="shared" si="119"/>
        <v>0</v>
      </c>
      <c r="AR171" s="188">
        <f t="shared" si="120"/>
        <v>0</v>
      </c>
      <c r="AS171" s="188">
        <f t="shared" si="121"/>
        <v>0</v>
      </c>
      <c r="AT171" s="188">
        <f t="shared" si="122"/>
        <v>0</v>
      </c>
      <c r="AU171" s="31"/>
      <c r="AV171" s="31"/>
      <c r="AW171" s="31"/>
      <c r="AX171" s="31"/>
      <c r="AY171" s="74"/>
    </row>
    <row r="172" spans="3:51" x14ac:dyDescent="0.3">
      <c r="C172" s="172" t="s">
        <v>47</v>
      </c>
      <c r="D172" s="4">
        <v>0.35</v>
      </c>
      <c r="E172" s="184" t="s">
        <v>196</v>
      </c>
      <c r="I172" s="53">
        <v>167</v>
      </c>
      <c r="J172" s="31">
        <f t="shared" si="103"/>
        <v>0</v>
      </c>
      <c r="K172" s="31">
        <f t="shared" si="104"/>
        <v>0</v>
      </c>
      <c r="L172" s="31">
        <f t="shared" si="105"/>
        <v>0</v>
      </c>
      <c r="M172" s="31">
        <f t="shared" si="106"/>
        <v>0</v>
      </c>
      <c r="N172" s="31">
        <f t="shared" si="92"/>
        <v>0</v>
      </c>
      <c r="O172" s="32">
        <f t="shared" si="93"/>
        <v>0</v>
      </c>
      <c r="P172" s="53">
        <v>167</v>
      </c>
      <c r="Q172" s="31">
        <f t="shared" si="101"/>
        <v>0</v>
      </c>
      <c r="R172" s="31">
        <f t="shared" si="107"/>
        <v>0</v>
      </c>
      <c r="S172" s="31">
        <f t="shared" si="108"/>
        <v>0</v>
      </c>
      <c r="T172" s="31">
        <f t="shared" si="94"/>
        <v>0</v>
      </c>
      <c r="U172" s="31">
        <f t="shared" si="102"/>
        <v>0</v>
      </c>
      <c r="V172" s="31">
        <f t="shared" si="95"/>
        <v>0</v>
      </c>
      <c r="W172" s="31">
        <v>0</v>
      </c>
      <c r="X172" s="31">
        <f t="shared" si="96"/>
        <v>0</v>
      </c>
      <c r="Y172" s="36">
        <f t="shared" si="97"/>
        <v>0</v>
      </c>
      <c r="AA172" s="69">
        <v>167</v>
      </c>
      <c r="AB172" s="31">
        <f t="shared" si="98"/>
        <v>0</v>
      </c>
      <c r="AC172" s="203">
        <f t="shared" si="113"/>
        <v>0</v>
      </c>
      <c r="AD172" s="99">
        <f t="shared" si="99"/>
        <v>0</v>
      </c>
      <c r="AE172" s="99">
        <f t="shared" si="100"/>
        <v>0</v>
      </c>
      <c r="AF172" s="188">
        <f t="shared" si="109"/>
        <v>0</v>
      </c>
      <c r="AG172" s="188">
        <f t="shared" si="110"/>
        <v>0</v>
      </c>
      <c r="AH172" s="188">
        <f t="shared" si="111"/>
        <v>0</v>
      </c>
      <c r="AI172" s="193">
        <f t="shared" si="112"/>
        <v>0</v>
      </c>
      <c r="AK172" s="69">
        <v>167</v>
      </c>
      <c r="AL172" s="31">
        <f t="shared" si="114"/>
        <v>0</v>
      </c>
      <c r="AM172" s="31">
        <f t="shared" si="115"/>
        <v>0</v>
      </c>
      <c r="AN172" s="31">
        <f t="shared" si="116"/>
        <v>0</v>
      </c>
      <c r="AO172" s="31">
        <f t="shared" si="117"/>
        <v>0</v>
      </c>
      <c r="AP172" s="31">
        <f t="shared" si="118"/>
        <v>0</v>
      </c>
      <c r="AQ172" s="188">
        <f t="shared" si="119"/>
        <v>0</v>
      </c>
      <c r="AR172" s="188">
        <f t="shared" si="120"/>
        <v>0</v>
      </c>
      <c r="AS172" s="188">
        <f t="shared" si="121"/>
        <v>0</v>
      </c>
      <c r="AT172" s="188">
        <f t="shared" si="122"/>
        <v>0</v>
      </c>
      <c r="AU172" s="31"/>
      <c r="AV172" s="31"/>
      <c r="AW172" s="31"/>
      <c r="AX172" s="31"/>
      <c r="AY172" s="74"/>
    </row>
    <row r="173" spans="3:51" x14ac:dyDescent="0.3">
      <c r="C173" s="172" t="s">
        <v>48</v>
      </c>
      <c r="D173" s="4">
        <v>0.37</v>
      </c>
      <c r="E173" s="184" t="s">
        <v>194</v>
      </c>
      <c r="I173" s="53">
        <v>168</v>
      </c>
      <c r="J173" s="31">
        <f t="shared" si="103"/>
        <v>0</v>
      </c>
      <c r="K173" s="31">
        <f t="shared" si="104"/>
        <v>0</v>
      </c>
      <c r="L173" s="31">
        <f t="shared" si="105"/>
        <v>0</v>
      </c>
      <c r="M173" s="31">
        <f t="shared" si="106"/>
        <v>0</v>
      </c>
      <c r="N173" s="31">
        <f t="shared" si="92"/>
        <v>0</v>
      </c>
      <c r="O173" s="32">
        <f t="shared" si="93"/>
        <v>0</v>
      </c>
      <c r="P173" s="53">
        <v>168</v>
      </c>
      <c r="Q173" s="31">
        <f t="shared" si="101"/>
        <v>0</v>
      </c>
      <c r="R173" s="31">
        <f t="shared" si="107"/>
        <v>0</v>
      </c>
      <c r="S173" s="31">
        <f t="shared" si="108"/>
        <v>0</v>
      </c>
      <c r="T173" s="31">
        <f t="shared" si="94"/>
        <v>0</v>
      </c>
      <c r="U173" s="31">
        <f t="shared" si="102"/>
        <v>0</v>
      </c>
      <c r="V173" s="31">
        <f t="shared" si="95"/>
        <v>0</v>
      </c>
      <c r="W173" s="31">
        <v>0</v>
      </c>
      <c r="X173" s="31">
        <f t="shared" si="96"/>
        <v>0</v>
      </c>
      <c r="Y173" s="36">
        <f t="shared" si="97"/>
        <v>0</v>
      </c>
      <c r="AA173" s="69">
        <v>168</v>
      </c>
      <c r="AB173" s="31">
        <f t="shared" si="98"/>
        <v>0</v>
      </c>
      <c r="AC173" s="203">
        <f t="shared" si="113"/>
        <v>0</v>
      </c>
      <c r="AD173" s="99">
        <f t="shared" si="99"/>
        <v>0</v>
      </c>
      <c r="AE173" s="99">
        <f t="shared" si="100"/>
        <v>0</v>
      </c>
      <c r="AF173" s="188">
        <f t="shared" si="109"/>
        <v>0</v>
      </c>
      <c r="AG173" s="188">
        <f t="shared" si="110"/>
        <v>0</v>
      </c>
      <c r="AH173" s="188">
        <f t="shared" si="111"/>
        <v>0</v>
      </c>
      <c r="AI173" s="193">
        <f t="shared" si="112"/>
        <v>0</v>
      </c>
      <c r="AK173" s="69">
        <v>168</v>
      </c>
      <c r="AL173" s="31">
        <f t="shared" si="114"/>
        <v>0</v>
      </c>
      <c r="AM173" s="31">
        <f t="shared" si="115"/>
        <v>0</v>
      </c>
      <c r="AN173" s="31">
        <f t="shared" si="116"/>
        <v>0</v>
      </c>
      <c r="AO173" s="31">
        <f t="shared" si="117"/>
        <v>0</v>
      </c>
      <c r="AP173" s="31">
        <f t="shared" si="118"/>
        <v>0</v>
      </c>
      <c r="AQ173" s="188">
        <f t="shared" si="119"/>
        <v>0</v>
      </c>
      <c r="AR173" s="188">
        <f t="shared" si="120"/>
        <v>0</v>
      </c>
      <c r="AS173" s="188">
        <f t="shared" si="121"/>
        <v>0</v>
      </c>
      <c r="AT173" s="188">
        <f t="shared" si="122"/>
        <v>0</v>
      </c>
      <c r="AU173" s="31"/>
      <c r="AV173" s="31"/>
      <c r="AW173" s="31"/>
      <c r="AX173" s="31"/>
      <c r="AY173" s="74"/>
    </row>
    <row r="174" spans="3:51" x14ac:dyDescent="0.3">
      <c r="C174" s="172" t="s">
        <v>49</v>
      </c>
      <c r="D174" s="4">
        <v>0.45</v>
      </c>
      <c r="E174" s="184" t="s">
        <v>195</v>
      </c>
      <c r="I174" s="53">
        <v>169</v>
      </c>
      <c r="J174" s="31">
        <f t="shared" si="103"/>
        <v>0</v>
      </c>
      <c r="K174" s="31">
        <f t="shared" si="104"/>
        <v>0</v>
      </c>
      <c r="L174" s="31">
        <f t="shared" si="105"/>
        <v>0</v>
      </c>
      <c r="M174" s="31">
        <f t="shared" si="106"/>
        <v>0</v>
      </c>
      <c r="N174" s="31">
        <f t="shared" si="92"/>
        <v>0</v>
      </c>
      <c r="O174" s="32">
        <f t="shared" si="93"/>
        <v>0</v>
      </c>
      <c r="P174" s="53">
        <v>169</v>
      </c>
      <c r="Q174" s="31">
        <f t="shared" si="101"/>
        <v>0</v>
      </c>
      <c r="R174" s="31">
        <f t="shared" si="107"/>
        <v>0</v>
      </c>
      <c r="S174" s="31">
        <f t="shared" si="108"/>
        <v>0</v>
      </c>
      <c r="T174" s="31">
        <f t="shared" si="94"/>
        <v>0</v>
      </c>
      <c r="U174" s="31">
        <f t="shared" si="102"/>
        <v>0</v>
      </c>
      <c r="V174" s="31">
        <f t="shared" si="95"/>
        <v>0</v>
      </c>
      <c r="W174" s="31">
        <v>0</v>
      </c>
      <c r="X174" s="31">
        <f t="shared" si="96"/>
        <v>0</v>
      </c>
      <c r="Y174" s="36">
        <f t="shared" si="97"/>
        <v>0</v>
      </c>
      <c r="AA174" s="69">
        <v>169</v>
      </c>
      <c r="AB174" s="31">
        <f t="shared" si="98"/>
        <v>0</v>
      </c>
      <c r="AC174" s="203">
        <f t="shared" si="113"/>
        <v>0</v>
      </c>
      <c r="AD174" s="99">
        <f t="shared" si="99"/>
        <v>0</v>
      </c>
      <c r="AE174" s="99">
        <f t="shared" si="100"/>
        <v>0</v>
      </c>
      <c r="AF174" s="188">
        <f t="shared" si="109"/>
        <v>0</v>
      </c>
      <c r="AG174" s="188">
        <f t="shared" si="110"/>
        <v>0</v>
      </c>
      <c r="AH174" s="188">
        <f t="shared" si="111"/>
        <v>0</v>
      </c>
      <c r="AI174" s="193">
        <f t="shared" si="112"/>
        <v>0</v>
      </c>
      <c r="AK174" s="69">
        <v>169</v>
      </c>
      <c r="AL174" s="31">
        <f t="shared" si="114"/>
        <v>0</v>
      </c>
      <c r="AM174" s="31">
        <f t="shared" si="115"/>
        <v>0</v>
      </c>
      <c r="AN174" s="31">
        <f t="shared" si="116"/>
        <v>0</v>
      </c>
      <c r="AO174" s="31">
        <f t="shared" si="117"/>
        <v>0</v>
      </c>
      <c r="AP174" s="31">
        <f t="shared" si="118"/>
        <v>0</v>
      </c>
      <c r="AQ174" s="188">
        <f t="shared" si="119"/>
        <v>0</v>
      </c>
      <c r="AR174" s="188">
        <f t="shared" si="120"/>
        <v>0</v>
      </c>
      <c r="AS174" s="188">
        <f t="shared" si="121"/>
        <v>0</v>
      </c>
      <c r="AT174" s="188">
        <f t="shared" si="122"/>
        <v>0</v>
      </c>
      <c r="AU174" s="31"/>
      <c r="AV174" s="31"/>
      <c r="AW174" s="31"/>
      <c r="AX174" s="31"/>
      <c r="AY174" s="74"/>
    </row>
    <row r="175" spans="3:51" x14ac:dyDescent="0.3">
      <c r="C175" s="172" t="s">
        <v>50</v>
      </c>
      <c r="D175" s="4">
        <v>0.39</v>
      </c>
      <c r="E175" s="184" t="s">
        <v>195</v>
      </c>
      <c r="I175" s="53">
        <v>170</v>
      </c>
      <c r="J175" s="31">
        <f t="shared" si="103"/>
        <v>0</v>
      </c>
      <c r="K175" s="31">
        <f t="shared" si="104"/>
        <v>0</v>
      </c>
      <c r="L175" s="31">
        <f t="shared" si="105"/>
        <v>0</v>
      </c>
      <c r="M175" s="31">
        <f t="shared" si="106"/>
        <v>0</v>
      </c>
      <c r="N175" s="31">
        <f t="shared" si="92"/>
        <v>0</v>
      </c>
      <c r="O175" s="32">
        <f t="shared" si="93"/>
        <v>0</v>
      </c>
      <c r="P175" s="53">
        <v>170</v>
      </c>
      <c r="Q175" s="31">
        <f t="shared" si="101"/>
        <v>0</v>
      </c>
      <c r="R175" s="31">
        <f t="shared" si="107"/>
        <v>0</v>
      </c>
      <c r="S175" s="31">
        <f t="shared" si="108"/>
        <v>0</v>
      </c>
      <c r="T175" s="31">
        <f t="shared" si="94"/>
        <v>0</v>
      </c>
      <c r="U175" s="31">
        <f t="shared" si="102"/>
        <v>0</v>
      </c>
      <c r="V175" s="31">
        <f t="shared" si="95"/>
        <v>0</v>
      </c>
      <c r="W175" s="31">
        <v>0</v>
      </c>
      <c r="X175" s="31">
        <f t="shared" si="96"/>
        <v>0</v>
      </c>
      <c r="Y175" s="36">
        <f t="shared" si="97"/>
        <v>0</v>
      </c>
      <c r="AA175" s="69">
        <v>170</v>
      </c>
      <c r="AB175" s="31">
        <f t="shared" si="98"/>
        <v>0</v>
      </c>
      <c r="AC175" s="203">
        <f t="shared" si="113"/>
        <v>0</v>
      </c>
      <c r="AD175" s="99">
        <f t="shared" si="99"/>
        <v>0</v>
      </c>
      <c r="AE175" s="99">
        <f t="shared" si="100"/>
        <v>0</v>
      </c>
      <c r="AF175" s="188">
        <f t="shared" si="109"/>
        <v>0</v>
      </c>
      <c r="AG175" s="188">
        <f t="shared" si="110"/>
        <v>0</v>
      </c>
      <c r="AH175" s="188">
        <f t="shared" si="111"/>
        <v>0</v>
      </c>
      <c r="AI175" s="193">
        <f t="shared" si="112"/>
        <v>0</v>
      </c>
      <c r="AK175" s="69">
        <v>170</v>
      </c>
      <c r="AL175" s="31">
        <f t="shared" si="114"/>
        <v>0</v>
      </c>
      <c r="AM175" s="31">
        <f t="shared" si="115"/>
        <v>0</v>
      </c>
      <c r="AN175" s="31">
        <f t="shared" si="116"/>
        <v>0</v>
      </c>
      <c r="AO175" s="31">
        <f t="shared" si="117"/>
        <v>0</v>
      </c>
      <c r="AP175" s="31">
        <f t="shared" si="118"/>
        <v>0</v>
      </c>
      <c r="AQ175" s="188">
        <f t="shared" si="119"/>
        <v>0</v>
      </c>
      <c r="AR175" s="188">
        <f t="shared" si="120"/>
        <v>0</v>
      </c>
      <c r="AS175" s="188">
        <f t="shared" si="121"/>
        <v>0</v>
      </c>
      <c r="AT175" s="188">
        <f t="shared" si="122"/>
        <v>0</v>
      </c>
      <c r="AU175" s="31"/>
      <c r="AV175" s="31"/>
      <c r="AW175" s="31"/>
      <c r="AX175" s="31"/>
      <c r="AY175" s="74"/>
    </row>
    <row r="176" spans="3:51" x14ac:dyDescent="0.3">
      <c r="C176" s="172" t="s">
        <v>51</v>
      </c>
      <c r="D176" s="4">
        <v>0.44</v>
      </c>
      <c r="E176" s="184" t="s">
        <v>195</v>
      </c>
      <c r="I176" s="53">
        <v>171</v>
      </c>
      <c r="J176" s="31">
        <f t="shared" si="103"/>
        <v>0</v>
      </c>
      <c r="K176" s="31">
        <f t="shared" si="104"/>
        <v>0</v>
      </c>
      <c r="L176" s="31">
        <f t="shared" si="105"/>
        <v>0</v>
      </c>
      <c r="M176" s="31">
        <f t="shared" si="106"/>
        <v>0</v>
      </c>
      <c r="N176" s="31">
        <f t="shared" si="92"/>
        <v>0</v>
      </c>
      <c r="O176" s="32">
        <f t="shared" si="93"/>
        <v>0</v>
      </c>
      <c r="P176" s="53">
        <v>171</v>
      </c>
      <c r="Q176" s="31">
        <f t="shared" si="101"/>
        <v>0</v>
      </c>
      <c r="R176" s="31">
        <f t="shared" si="107"/>
        <v>0</v>
      </c>
      <c r="S176" s="31">
        <f t="shared" si="108"/>
        <v>0</v>
      </c>
      <c r="T176" s="31">
        <f t="shared" si="94"/>
        <v>0</v>
      </c>
      <c r="U176" s="31">
        <f t="shared" si="102"/>
        <v>0</v>
      </c>
      <c r="V176" s="31">
        <f t="shared" si="95"/>
        <v>0</v>
      </c>
      <c r="W176" s="31">
        <v>0</v>
      </c>
      <c r="X176" s="31">
        <f t="shared" si="96"/>
        <v>0</v>
      </c>
      <c r="Y176" s="36">
        <f t="shared" si="97"/>
        <v>0</v>
      </c>
      <c r="AA176" s="69">
        <v>171</v>
      </c>
      <c r="AB176" s="31">
        <f t="shared" si="98"/>
        <v>0</v>
      </c>
      <c r="AC176" s="203">
        <f t="shared" si="113"/>
        <v>0</v>
      </c>
      <c r="AD176" s="99">
        <f t="shared" si="99"/>
        <v>0</v>
      </c>
      <c r="AE176" s="99">
        <f t="shared" si="100"/>
        <v>0</v>
      </c>
      <c r="AF176" s="188">
        <f t="shared" si="109"/>
        <v>0</v>
      </c>
      <c r="AG176" s="188">
        <f t="shared" si="110"/>
        <v>0</v>
      </c>
      <c r="AH176" s="188">
        <f t="shared" si="111"/>
        <v>0</v>
      </c>
      <c r="AI176" s="193">
        <f t="shared" si="112"/>
        <v>0</v>
      </c>
      <c r="AK176" s="69">
        <v>171</v>
      </c>
      <c r="AL176" s="31">
        <f t="shared" si="114"/>
        <v>0</v>
      </c>
      <c r="AM176" s="31">
        <f t="shared" si="115"/>
        <v>0</v>
      </c>
      <c r="AN176" s="31">
        <f t="shared" si="116"/>
        <v>0</v>
      </c>
      <c r="AO176" s="31">
        <f t="shared" si="117"/>
        <v>0</v>
      </c>
      <c r="AP176" s="31">
        <f t="shared" si="118"/>
        <v>0</v>
      </c>
      <c r="AQ176" s="188">
        <f t="shared" si="119"/>
        <v>0</v>
      </c>
      <c r="AR176" s="188">
        <f t="shared" si="120"/>
        <v>0</v>
      </c>
      <c r="AS176" s="188">
        <f t="shared" si="121"/>
        <v>0</v>
      </c>
      <c r="AT176" s="188">
        <f t="shared" si="122"/>
        <v>0</v>
      </c>
      <c r="AU176" s="31"/>
      <c r="AV176" s="31"/>
      <c r="AW176" s="31"/>
      <c r="AX176" s="31"/>
      <c r="AY176" s="74"/>
    </row>
    <row r="177" spans="3:51" x14ac:dyDescent="0.3">
      <c r="C177" s="172" t="s">
        <v>52</v>
      </c>
      <c r="D177" s="4">
        <v>0.46</v>
      </c>
      <c r="E177" s="184" t="s">
        <v>195</v>
      </c>
      <c r="I177" s="53">
        <v>172</v>
      </c>
      <c r="J177" s="31">
        <f t="shared" si="103"/>
        <v>0</v>
      </c>
      <c r="K177" s="31">
        <f t="shared" si="104"/>
        <v>0</v>
      </c>
      <c r="L177" s="31">
        <f t="shared" si="105"/>
        <v>0</v>
      </c>
      <c r="M177" s="31">
        <f t="shared" si="106"/>
        <v>0</v>
      </c>
      <c r="N177" s="31">
        <f t="shared" si="92"/>
        <v>0</v>
      </c>
      <c r="O177" s="32">
        <f t="shared" si="93"/>
        <v>0</v>
      </c>
      <c r="P177" s="53">
        <v>172</v>
      </c>
      <c r="Q177" s="31">
        <f t="shared" si="101"/>
        <v>0</v>
      </c>
      <c r="R177" s="31">
        <f t="shared" si="107"/>
        <v>0</v>
      </c>
      <c r="S177" s="31">
        <f t="shared" si="108"/>
        <v>0</v>
      </c>
      <c r="T177" s="31">
        <f t="shared" si="94"/>
        <v>0</v>
      </c>
      <c r="U177" s="31">
        <f t="shared" si="102"/>
        <v>0</v>
      </c>
      <c r="V177" s="31">
        <f t="shared" si="95"/>
        <v>0</v>
      </c>
      <c r="W177" s="31">
        <v>0</v>
      </c>
      <c r="X177" s="31">
        <f t="shared" si="96"/>
        <v>0</v>
      </c>
      <c r="Y177" s="36">
        <f t="shared" si="97"/>
        <v>0</v>
      </c>
      <c r="AA177" s="69">
        <v>172</v>
      </c>
      <c r="AB177" s="31">
        <f t="shared" si="98"/>
        <v>0</v>
      </c>
      <c r="AC177" s="203">
        <f t="shared" si="113"/>
        <v>0</v>
      </c>
      <c r="AD177" s="99">
        <f t="shared" si="99"/>
        <v>0</v>
      </c>
      <c r="AE177" s="99">
        <f t="shared" si="100"/>
        <v>0</v>
      </c>
      <c r="AF177" s="188">
        <f t="shared" si="109"/>
        <v>0</v>
      </c>
      <c r="AG177" s="188">
        <f t="shared" si="110"/>
        <v>0</v>
      </c>
      <c r="AH177" s="188">
        <f t="shared" si="111"/>
        <v>0</v>
      </c>
      <c r="AI177" s="193">
        <f t="shared" si="112"/>
        <v>0</v>
      </c>
      <c r="AK177" s="69">
        <v>172</v>
      </c>
      <c r="AL177" s="31">
        <f t="shared" si="114"/>
        <v>0</v>
      </c>
      <c r="AM177" s="31">
        <f t="shared" si="115"/>
        <v>0</v>
      </c>
      <c r="AN177" s="31">
        <f t="shared" si="116"/>
        <v>0</v>
      </c>
      <c r="AO177" s="31">
        <f t="shared" si="117"/>
        <v>0</v>
      </c>
      <c r="AP177" s="31">
        <f t="shared" si="118"/>
        <v>0</v>
      </c>
      <c r="AQ177" s="188">
        <f t="shared" si="119"/>
        <v>0</v>
      </c>
      <c r="AR177" s="188">
        <f t="shared" si="120"/>
        <v>0</v>
      </c>
      <c r="AS177" s="188">
        <f t="shared" si="121"/>
        <v>0</v>
      </c>
      <c r="AT177" s="188">
        <f t="shared" si="122"/>
        <v>0</v>
      </c>
      <c r="AU177" s="31"/>
      <c r="AV177" s="31"/>
      <c r="AW177" s="31"/>
      <c r="AX177" s="31"/>
      <c r="AY177" s="74"/>
    </row>
    <row r="178" spans="3:51" ht="27.6" x14ac:dyDescent="0.3">
      <c r="C178" s="172" t="s">
        <v>53</v>
      </c>
      <c r="D178" s="4">
        <v>0.46</v>
      </c>
      <c r="E178" s="184" t="s">
        <v>197</v>
      </c>
      <c r="I178" s="53">
        <v>173</v>
      </c>
      <c r="J178" s="31">
        <f t="shared" si="103"/>
        <v>0</v>
      </c>
      <c r="K178" s="31">
        <f t="shared" si="104"/>
        <v>0</v>
      </c>
      <c r="L178" s="31">
        <f t="shared" si="105"/>
        <v>0</v>
      </c>
      <c r="M178" s="31">
        <f t="shared" si="106"/>
        <v>0</v>
      </c>
      <c r="N178" s="31">
        <f t="shared" si="92"/>
        <v>0</v>
      </c>
      <c r="O178" s="32">
        <f t="shared" si="93"/>
        <v>0</v>
      </c>
      <c r="P178" s="53">
        <v>173</v>
      </c>
      <c r="Q178" s="31">
        <f t="shared" si="101"/>
        <v>0</v>
      </c>
      <c r="R178" s="31">
        <f t="shared" si="107"/>
        <v>0</v>
      </c>
      <c r="S178" s="31">
        <f t="shared" si="108"/>
        <v>0</v>
      </c>
      <c r="T178" s="31">
        <f t="shared" si="94"/>
        <v>0</v>
      </c>
      <c r="U178" s="31">
        <f t="shared" si="102"/>
        <v>0</v>
      </c>
      <c r="V178" s="31">
        <f t="shared" si="95"/>
        <v>0</v>
      </c>
      <c r="W178" s="31">
        <v>0</v>
      </c>
      <c r="X178" s="31">
        <f t="shared" si="96"/>
        <v>0</v>
      </c>
      <c r="Y178" s="36">
        <f t="shared" si="97"/>
        <v>0</v>
      </c>
      <c r="AA178" s="69">
        <v>173</v>
      </c>
      <c r="AB178" s="31">
        <f t="shared" si="98"/>
        <v>0</v>
      </c>
      <c r="AC178" s="203">
        <f t="shared" si="113"/>
        <v>0</v>
      </c>
      <c r="AD178" s="99">
        <f t="shared" si="99"/>
        <v>0</v>
      </c>
      <c r="AE178" s="99">
        <f t="shared" si="100"/>
        <v>0</v>
      </c>
      <c r="AF178" s="188">
        <f t="shared" si="109"/>
        <v>0</v>
      </c>
      <c r="AG178" s="188">
        <f t="shared" si="110"/>
        <v>0</v>
      </c>
      <c r="AH178" s="188">
        <f t="shared" si="111"/>
        <v>0</v>
      </c>
      <c r="AI178" s="193">
        <f t="shared" si="112"/>
        <v>0</v>
      </c>
      <c r="AK178" s="69">
        <v>173</v>
      </c>
      <c r="AL178" s="31">
        <f t="shared" si="114"/>
        <v>0</v>
      </c>
      <c r="AM178" s="31">
        <f t="shared" si="115"/>
        <v>0</v>
      </c>
      <c r="AN178" s="31">
        <f t="shared" si="116"/>
        <v>0</v>
      </c>
      <c r="AO178" s="31">
        <f t="shared" si="117"/>
        <v>0</v>
      </c>
      <c r="AP178" s="31">
        <f t="shared" si="118"/>
        <v>0</v>
      </c>
      <c r="AQ178" s="188">
        <f t="shared" si="119"/>
        <v>0</v>
      </c>
      <c r="AR178" s="188">
        <f t="shared" si="120"/>
        <v>0</v>
      </c>
      <c r="AS178" s="188">
        <f t="shared" si="121"/>
        <v>0</v>
      </c>
      <c r="AT178" s="188">
        <f t="shared" si="122"/>
        <v>0</v>
      </c>
      <c r="AU178" s="31"/>
      <c r="AV178" s="31"/>
      <c r="AW178" s="31"/>
      <c r="AX178" s="31"/>
      <c r="AY178" s="74"/>
    </row>
    <row r="179" spans="3:51" x14ac:dyDescent="0.3">
      <c r="C179" s="172" t="s">
        <v>54</v>
      </c>
      <c r="D179" s="4">
        <v>0.44</v>
      </c>
      <c r="E179" s="184" t="s">
        <v>195</v>
      </c>
      <c r="I179" s="53">
        <v>174</v>
      </c>
      <c r="J179" s="31">
        <f t="shared" si="103"/>
        <v>0</v>
      </c>
      <c r="K179" s="31">
        <f t="shared" si="104"/>
        <v>0</v>
      </c>
      <c r="L179" s="31">
        <f t="shared" si="105"/>
        <v>0</v>
      </c>
      <c r="M179" s="31">
        <f t="shared" si="106"/>
        <v>0</v>
      </c>
      <c r="N179" s="31">
        <f t="shared" si="92"/>
        <v>0</v>
      </c>
      <c r="O179" s="32">
        <f t="shared" si="93"/>
        <v>0</v>
      </c>
      <c r="P179" s="53">
        <v>174</v>
      </c>
      <c r="Q179" s="31">
        <f t="shared" si="101"/>
        <v>0</v>
      </c>
      <c r="R179" s="31">
        <f t="shared" si="107"/>
        <v>0</v>
      </c>
      <c r="S179" s="31">
        <f t="shared" si="108"/>
        <v>0</v>
      </c>
      <c r="T179" s="31">
        <f t="shared" si="94"/>
        <v>0</v>
      </c>
      <c r="U179" s="31">
        <f t="shared" si="102"/>
        <v>0</v>
      </c>
      <c r="V179" s="31">
        <f t="shared" si="95"/>
        <v>0</v>
      </c>
      <c r="W179" s="31">
        <v>0</v>
      </c>
      <c r="X179" s="31">
        <f t="shared" si="96"/>
        <v>0</v>
      </c>
      <c r="Y179" s="36">
        <f t="shared" si="97"/>
        <v>0</v>
      </c>
      <c r="AA179" s="69">
        <v>174</v>
      </c>
      <c r="AB179" s="31">
        <f t="shared" si="98"/>
        <v>0</v>
      </c>
      <c r="AC179" s="203">
        <f t="shared" si="113"/>
        <v>0</v>
      </c>
      <c r="AD179" s="99">
        <f t="shared" si="99"/>
        <v>0</v>
      </c>
      <c r="AE179" s="99">
        <f t="shared" si="100"/>
        <v>0</v>
      </c>
      <c r="AF179" s="188">
        <f t="shared" si="109"/>
        <v>0</v>
      </c>
      <c r="AG179" s="188">
        <f t="shared" si="110"/>
        <v>0</v>
      </c>
      <c r="AH179" s="188">
        <f t="shared" si="111"/>
        <v>0</v>
      </c>
      <c r="AI179" s="193">
        <f t="shared" si="112"/>
        <v>0</v>
      </c>
      <c r="AK179" s="69">
        <v>174</v>
      </c>
      <c r="AL179" s="31">
        <f t="shared" si="114"/>
        <v>0</v>
      </c>
      <c r="AM179" s="31">
        <f t="shared" si="115"/>
        <v>0</v>
      </c>
      <c r="AN179" s="31">
        <f t="shared" si="116"/>
        <v>0</v>
      </c>
      <c r="AO179" s="31">
        <f t="shared" si="117"/>
        <v>0</v>
      </c>
      <c r="AP179" s="31">
        <f t="shared" si="118"/>
        <v>0</v>
      </c>
      <c r="AQ179" s="188">
        <f t="shared" si="119"/>
        <v>0</v>
      </c>
      <c r="AR179" s="188">
        <f t="shared" si="120"/>
        <v>0</v>
      </c>
      <c r="AS179" s="188">
        <f t="shared" si="121"/>
        <v>0</v>
      </c>
      <c r="AT179" s="188">
        <f t="shared" si="122"/>
        <v>0</v>
      </c>
      <c r="AU179" s="31"/>
      <c r="AV179" s="31"/>
      <c r="AW179" s="31"/>
      <c r="AX179" s="31"/>
      <c r="AY179" s="74"/>
    </row>
    <row r="180" spans="3:51" x14ac:dyDescent="0.3">
      <c r="C180" s="172" t="s">
        <v>55</v>
      </c>
      <c r="D180" s="4">
        <v>0.46</v>
      </c>
      <c r="E180" s="184" t="s">
        <v>195</v>
      </c>
      <c r="I180" s="53">
        <v>175</v>
      </c>
      <c r="J180" s="31">
        <f t="shared" si="103"/>
        <v>0</v>
      </c>
      <c r="K180" s="31">
        <f t="shared" si="104"/>
        <v>0</v>
      </c>
      <c r="L180" s="31">
        <f t="shared" si="105"/>
        <v>0</v>
      </c>
      <c r="M180" s="31">
        <f t="shared" si="106"/>
        <v>0</v>
      </c>
      <c r="N180" s="31">
        <f t="shared" si="92"/>
        <v>0</v>
      </c>
      <c r="O180" s="32">
        <f t="shared" si="93"/>
        <v>0</v>
      </c>
      <c r="P180" s="53">
        <v>175</v>
      </c>
      <c r="Q180" s="31">
        <f t="shared" si="101"/>
        <v>0</v>
      </c>
      <c r="R180" s="31">
        <f t="shared" si="107"/>
        <v>0</v>
      </c>
      <c r="S180" s="31">
        <f t="shared" si="108"/>
        <v>0</v>
      </c>
      <c r="T180" s="31">
        <f t="shared" si="94"/>
        <v>0</v>
      </c>
      <c r="U180" s="31">
        <f t="shared" si="102"/>
        <v>0</v>
      </c>
      <c r="V180" s="31">
        <f t="shared" si="95"/>
        <v>0</v>
      </c>
      <c r="W180" s="31">
        <v>0</v>
      </c>
      <c r="X180" s="31">
        <f t="shared" si="96"/>
        <v>0</v>
      </c>
      <c r="Y180" s="36">
        <f t="shared" si="97"/>
        <v>0</v>
      </c>
      <c r="AA180" s="69">
        <v>175</v>
      </c>
      <c r="AB180" s="31">
        <f t="shared" si="98"/>
        <v>0</v>
      </c>
      <c r="AC180" s="203">
        <f t="shared" si="113"/>
        <v>0</v>
      </c>
      <c r="AD180" s="99">
        <f t="shared" si="99"/>
        <v>0</v>
      </c>
      <c r="AE180" s="99">
        <f t="shared" si="100"/>
        <v>0</v>
      </c>
      <c r="AF180" s="188">
        <f t="shared" si="109"/>
        <v>0</v>
      </c>
      <c r="AG180" s="188">
        <f t="shared" si="110"/>
        <v>0</v>
      </c>
      <c r="AH180" s="188">
        <f t="shared" si="111"/>
        <v>0</v>
      </c>
      <c r="AI180" s="193">
        <f t="shared" si="112"/>
        <v>0</v>
      </c>
      <c r="AK180" s="69">
        <v>175</v>
      </c>
      <c r="AL180" s="31">
        <f t="shared" si="114"/>
        <v>0</v>
      </c>
      <c r="AM180" s="31">
        <f t="shared" si="115"/>
        <v>0</v>
      </c>
      <c r="AN180" s="31">
        <f t="shared" si="116"/>
        <v>0</v>
      </c>
      <c r="AO180" s="31">
        <f t="shared" si="117"/>
        <v>0</v>
      </c>
      <c r="AP180" s="31">
        <f t="shared" si="118"/>
        <v>0</v>
      </c>
      <c r="AQ180" s="188">
        <f t="shared" si="119"/>
        <v>0</v>
      </c>
      <c r="AR180" s="188">
        <f t="shared" si="120"/>
        <v>0</v>
      </c>
      <c r="AS180" s="188">
        <f t="shared" si="121"/>
        <v>0</v>
      </c>
      <c r="AT180" s="188">
        <f t="shared" si="122"/>
        <v>0</v>
      </c>
      <c r="AU180" s="31"/>
      <c r="AV180" s="31"/>
      <c r="AW180" s="31"/>
      <c r="AX180" s="31"/>
      <c r="AY180" s="74"/>
    </row>
    <row r="181" spans="3:51" x14ac:dyDescent="0.3">
      <c r="C181" s="172" t="s">
        <v>56</v>
      </c>
      <c r="D181" s="4">
        <v>0.48</v>
      </c>
      <c r="E181" s="184" t="s">
        <v>195</v>
      </c>
      <c r="I181" s="53">
        <v>176</v>
      </c>
      <c r="J181" s="31">
        <f t="shared" si="103"/>
        <v>0</v>
      </c>
      <c r="K181" s="31">
        <f t="shared" si="104"/>
        <v>0</v>
      </c>
      <c r="L181" s="31">
        <f t="shared" si="105"/>
        <v>0</v>
      </c>
      <c r="M181" s="31">
        <f t="shared" si="106"/>
        <v>0</v>
      </c>
      <c r="N181" s="31">
        <f t="shared" si="92"/>
        <v>0</v>
      </c>
      <c r="O181" s="32">
        <f t="shared" si="93"/>
        <v>0</v>
      </c>
      <c r="P181" s="53">
        <v>176</v>
      </c>
      <c r="Q181" s="31">
        <f t="shared" si="101"/>
        <v>0</v>
      </c>
      <c r="R181" s="31">
        <f t="shared" si="107"/>
        <v>0</v>
      </c>
      <c r="S181" s="31">
        <f t="shared" si="108"/>
        <v>0</v>
      </c>
      <c r="T181" s="31">
        <f t="shared" si="94"/>
        <v>0</v>
      </c>
      <c r="U181" s="31">
        <f t="shared" si="102"/>
        <v>0</v>
      </c>
      <c r="V181" s="31">
        <f t="shared" si="95"/>
        <v>0</v>
      </c>
      <c r="W181" s="31">
        <v>0</v>
      </c>
      <c r="X181" s="31">
        <f t="shared" si="96"/>
        <v>0</v>
      </c>
      <c r="Y181" s="36">
        <f t="shared" si="97"/>
        <v>0</v>
      </c>
      <c r="AA181" s="69">
        <v>176</v>
      </c>
      <c r="AB181" s="31">
        <f t="shared" si="98"/>
        <v>0</v>
      </c>
      <c r="AC181" s="203">
        <f t="shared" si="113"/>
        <v>0</v>
      </c>
      <c r="AD181" s="99">
        <f t="shared" si="99"/>
        <v>0</v>
      </c>
      <c r="AE181" s="99">
        <f t="shared" si="100"/>
        <v>0</v>
      </c>
      <c r="AF181" s="188">
        <f t="shared" si="109"/>
        <v>0</v>
      </c>
      <c r="AG181" s="188">
        <f t="shared" si="110"/>
        <v>0</v>
      </c>
      <c r="AH181" s="188">
        <f t="shared" si="111"/>
        <v>0</v>
      </c>
      <c r="AI181" s="193">
        <f t="shared" si="112"/>
        <v>0</v>
      </c>
      <c r="AK181" s="69">
        <v>176</v>
      </c>
      <c r="AL181" s="31">
        <f t="shared" si="114"/>
        <v>0</v>
      </c>
      <c r="AM181" s="31">
        <f t="shared" si="115"/>
        <v>0</v>
      </c>
      <c r="AN181" s="31">
        <f t="shared" si="116"/>
        <v>0</v>
      </c>
      <c r="AO181" s="31">
        <f t="shared" si="117"/>
        <v>0</v>
      </c>
      <c r="AP181" s="31">
        <f t="shared" si="118"/>
        <v>0</v>
      </c>
      <c r="AQ181" s="188">
        <f t="shared" si="119"/>
        <v>0</v>
      </c>
      <c r="AR181" s="188">
        <f t="shared" si="120"/>
        <v>0</v>
      </c>
      <c r="AS181" s="188">
        <f t="shared" si="121"/>
        <v>0</v>
      </c>
      <c r="AT181" s="188">
        <f t="shared" si="122"/>
        <v>0</v>
      </c>
      <c r="AU181" s="31"/>
      <c r="AV181" s="31"/>
      <c r="AW181" s="31"/>
      <c r="AX181" s="31"/>
      <c r="AY181" s="74"/>
    </row>
    <row r="182" spans="3:51" x14ac:dyDescent="0.3">
      <c r="C182" s="172" t="s">
        <v>57</v>
      </c>
      <c r="D182" s="4">
        <v>0.44</v>
      </c>
      <c r="E182" s="184" t="s">
        <v>195</v>
      </c>
      <c r="I182" s="53">
        <v>177</v>
      </c>
      <c r="J182" s="31">
        <f t="shared" si="103"/>
        <v>0</v>
      </c>
      <c r="K182" s="31">
        <f t="shared" si="104"/>
        <v>0</v>
      </c>
      <c r="L182" s="31">
        <f t="shared" si="105"/>
        <v>0</v>
      </c>
      <c r="M182" s="31">
        <f t="shared" si="106"/>
        <v>0</v>
      </c>
      <c r="N182" s="31">
        <f t="shared" si="92"/>
        <v>0</v>
      </c>
      <c r="O182" s="32">
        <f t="shared" si="93"/>
        <v>0</v>
      </c>
      <c r="P182" s="53">
        <v>177</v>
      </c>
      <c r="Q182" s="31">
        <f t="shared" si="101"/>
        <v>0</v>
      </c>
      <c r="R182" s="31">
        <f t="shared" si="107"/>
        <v>0</v>
      </c>
      <c r="S182" s="31">
        <f t="shared" si="108"/>
        <v>0</v>
      </c>
      <c r="T182" s="31">
        <f t="shared" si="94"/>
        <v>0</v>
      </c>
      <c r="U182" s="31">
        <f t="shared" si="102"/>
        <v>0</v>
      </c>
      <c r="V182" s="31">
        <f t="shared" si="95"/>
        <v>0</v>
      </c>
      <c r="W182" s="31">
        <v>0</v>
      </c>
      <c r="X182" s="31">
        <f t="shared" si="96"/>
        <v>0</v>
      </c>
      <c r="Y182" s="36">
        <f t="shared" si="97"/>
        <v>0</v>
      </c>
      <c r="AA182" s="69">
        <v>177</v>
      </c>
      <c r="AB182" s="31">
        <f t="shared" si="98"/>
        <v>0</v>
      </c>
      <c r="AC182" s="203">
        <f t="shared" si="113"/>
        <v>0</v>
      </c>
      <c r="AD182" s="99">
        <f t="shared" si="99"/>
        <v>0</v>
      </c>
      <c r="AE182" s="99">
        <f t="shared" si="100"/>
        <v>0</v>
      </c>
      <c r="AF182" s="188">
        <f t="shared" si="109"/>
        <v>0</v>
      </c>
      <c r="AG182" s="188">
        <f t="shared" si="110"/>
        <v>0</v>
      </c>
      <c r="AH182" s="188">
        <f t="shared" si="111"/>
        <v>0</v>
      </c>
      <c r="AI182" s="193">
        <f t="shared" si="112"/>
        <v>0</v>
      </c>
      <c r="AK182" s="69">
        <v>177</v>
      </c>
      <c r="AL182" s="31">
        <f t="shared" si="114"/>
        <v>0</v>
      </c>
      <c r="AM182" s="31">
        <f t="shared" si="115"/>
        <v>0</v>
      </c>
      <c r="AN182" s="31">
        <f t="shared" si="116"/>
        <v>0</v>
      </c>
      <c r="AO182" s="31">
        <f t="shared" si="117"/>
        <v>0</v>
      </c>
      <c r="AP182" s="31">
        <f t="shared" si="118"/>
        <v>0</v>
      </c>
      <c r="AQ182" s="188">
        <f t="shared" si="119"/>
        <v>0</v>
      </c>
      <c r="AR182" s="188">
        <f t="shared" si="120"/>
        <v>0</v>
      </c>
      <c r="AS182" s="188">
        <f t="shared" si="121"/>
        <v>0</v>
      </c>
      <c r="AT182" s="188">
        <f t="shared" si="122"/>
        <v>0</v>
      </c>
      <c r="AU182" s="31"/>
      <c r="AV182" s="31"/>
      <c r="AW182" s="31"/>
      <c r="AX182" s="31"/>
      <c r="AY182" s="74"/>
    </row>
    <row r="183" spans="3:51" x14ac:dyDescent="0.3">
      <c r="C183" s="172" t="s">
        <v>58</v>
      </c>
      <c r="D183" s="4">
        <v>0.34</v>
      </c>
      <c r="E183" s="184" t="s">
        <v>195</v>
      </c>
      <c r="I183" s="53">
        <v>178</v>
      </c>
      <c r="J183" s="31">
        <f t="shared" si="103"/>
        <v>0</v>
      </c>
      <c r="K183" s="31">
        <f t="shared" si="104"/>
        <v>0</v>
      </c>
      <c r="L183" s="31">
        <f t="shared" si="105"/>
        <v>0</v>
      </c>
      <c r="M183" s="31">
        <f t="shared" si="106"/>
        <v>0</v>
      </c>
      <c r="N183" s="31">
        <f t="shared" si="92"/>
        <v>0</v>
      </c>
      <c r="O183" s="32">
        <f t="shared" si="93"/>
        <v>0</v>
      </c>
      <c r="P183" s="53">
        <v>178</v>
      </c>
      <c r="Q183" s="31">
        <f t="shared" si="101"/>
        <v>0</v>
      </c>
      <c r="R183" s="31">
        <f t="shared" si="107"/>
        <v>0</v>
      </c>
      <c r="S183" s="31">
        <f t="shared" si="108"/>
        <v>0</v>
      </c>
      <c r="T183" s="31">
        <f t="shared" si="94"/>
        <v>0</v>
      </c>
      <c r="U183" s="31">
        <f t="shared" si="102"/>
        <v>0</v>
      </c>
      <c r="V183" s="31">
        <f t="shared" si="95"/>
        <v>0</v>
      </c>
      <c r="W183" s="31">
        <v>0</v>
      </c>
      <c r="X183" s="31">
        <f t="shared" si="96"/>
        <v>0</v>
      </c>
      <c r="Y183" s="36">
        <f t="shared" si="97"/>
        <v>0</v>
      </c>
      <c r="AA183" s="69">
        <v>178</v>
      </c>
      <c r="AB183" s="31">
        <f t="shared" si="98"/>
        <v>0</v>
      </c>
      <c r="AC183" s="203">
        <f t="shared" si="113"/>
        <v>0</v>
      </c>
      <c r="AD183" s="99">
        <f t="shared" si="99"/>
        <v>0</v>
      </c>
      <c r="AE183" s="99">
        <f t="shared" si="100"/>
        <v>0</v>
      </c>
      <c r="AF183" s="188">
        <f t="shared" si="109"/>
        <v>0</v>
      </c>
      <c r="AG183" s="188">
        <f t="shared" si="110"/>
        <v>0</v>
      </c>
      <c r="AH183" s="188">
        <f t="shared" si="111"/>
        <v>0</v>
      </c>
      <c r="AI183" s="193">
        <f t="shared" si="112"/>
        <v>0</v>
      </c>
      <c r="AK183" s="69">
        <v>178</v>
      </c>
      <c r="AL183" s="31">
        <f t="shared" si="114"/>
        <v>0</v>
      </c>
      <c r="AM183" s="31">
        <f t="shared" si="115"/>
        <v>0</v>
      </c>
      <c r="AN183" s="31">
        <f t="shared" si="116"/>
        <v>0</v>
      </c>
      <c r="AO183" s="31">
        <f t="shared" si="117"/>
        <v>0</v>
      </c>
      <c r="AP183" s="31">
        <f t="shared" si="118"/>
        <v>0</v>
      </c>
      <c r="AQ183" s="188">
        <f t="shared" si="119"/>
        <v>0</v>
      </c>
      <c r="AR183" s="188">
        <f t="shared" si="120"/>
        <v>0</v>
      </c>
      <c r="AS183" s="188">
        <f t="shared" si="121"/>
        <v>0</v>
      </c>
      <c r="AT183" s="188">
        <f t="shared" si="122"/>
        <v>0</v>
      </c>
      <c r="AU183" s="31"/>
      <c r="AV183" s="31"/>
      <c r="AW183" s="31"/>
      <c r="AX183" s="31"/>
      <c r="AY183" s="74"/>
    </row>
    <row r="184" spans="3:51" x14ac:dyDescent="0.3">
      <c r="C184" s="172" t="s">
        <v>59</v>
      </c>
      <c r="D184" s="4">
        <v>0.5</v>
      </c>
      <c r="E184" s="184" t="s">
        <v>194</v>
      </c>
      <c r="I184" s="53">
        <v>179</v>
      </c>
      <c r="J184" s="31">
        <f t="shared" si="103"/>
        <v>0</v>
      </c>
      <c r="K184" s="31">
        <f t="shared" si="104"/>
        <v>0</v>
      </c>
      <c r="L184" s="31">
        <f t="shared" si="105"/>
        <v>0</v>
      </c>
      <c r="M184" s="31">
        <f t="shared" si="106"/>
        <v>0</v>
      </c>
      <c r="N184" s="31">
        <f t="shared" si="92"/>
        <v>0</v>
      </c>
      <c r="O184" s="32">
        <f t="shared" si="93"/>
        <v>0</v>
      </c>
      <c r="P184" s="53">
        <v>179</v>
      </c>
      <c r="Q184" s="31">
        <f t="shared" si="101"/>
        <v>0</v>
      </c>
      <c r="R184" s="31">
        <f t="shared" si="107"/>
        <v>0</v>
      </c>
      <c r="S184" s="31">
        <f t="shared" si="108"/>
        <v>0</v>
      </c>
      <c r="T184" s="31">
        <f t="shared" si="94"/>
        <v>0</v>
      </c>
      <c r="U184" s="31">
        <f t="shared" si="102"/>
        <v>0</v>
      </c>
      <c r="V184" s="31">
        <f t="shared" si="95"/>
        <v>0</v>
      </c>
      <c r="W184" s="31">
        <v>0</v>
      </c>
      <c r="X184" s="31">
        <f t="shared" si="96"/>
        <v>0</v>
      </c>
      <c r="Y184" s="36">
        <f t="shared" si="97"/>
        <v>0</v>
      </c>
      <c r="AA184" s="69">
        <v>179</v>
      </c>
      <c r="AB184" s="31">
        <f t="shared" si="98"/>
        <v>0</v>
      </c>
      <c r="AC184" s="203">
        <f t="shared" si="113"/>
        <v>0</v>
      </c>
      <c r="AD184" s="99">
        <f t="shared" si="99"/>
        <v>0</v>
      </c>
      <c r="AE184" s="99">
        <f t="shared" si="100"/>
        <v>0</v>
      </c>
      <c r="AF184" s="188">
        <f t="shared" si="109"/>
        <v>0</v>
      </c>
      <c r="AG184" s="188">
        <f t="shared" si="110"/>
        <v>0</v>
      </c>
      <c r="AH184" s="188">
        <f t="shared" si="111"/>
        <v>0</v>
      </c>
      <c r="AI184" s="193">
        <f t="shared" si="112"/>
        <v>0</v>
      </c>
      <c r="AK184" s="69">
        <v>179</v>
      </c>
      <c r="AL184" s="31">
        <f t="shared" si="114"/>
        <v>0</v>
      </c>
      <c r="AM184" s="31">
        <f t="shared" si="115"/>
        <v>0</v>
      </c>
      <c r="AN184" s="31">
        <f t="shared" si="116"/>
        <v>0</v>
      </c>
      <c r="AO184" s="31">
        <f t="shared" si="117"/>
        <v>0</v>
      </c>
      <c r="AP184" s="31">
        <f t="shared" si="118"/>
        <v>0</v>
      </c>
      <c r="AQ184" s="188">
        <f t="shared" si="119"/>
        <v>0</v>
      </c>
      <c r="AR184" s="188">
        <f t="shared" si="120"/>
        <v>0</v>
      </c>
      <c r="AS184" s="188">
        <f t="shared" si="121"/>
        <v>0</v>
      </c>
      <c r="AT184" s="188">
        <f t="shared" si="122"/>
        <v>0</v>
      </c>
      <c r="AU184" s="31"/>
      <c r="AV184" s="31"/>
      <c r="AW184" s="31"/>
      <c r="AX184" s="31"/>
      <c r="AY184" s="74"/>
    </row>
    <row r="185" spans="3:51" x14ac:dyDescent="0.3">
      <c r="C185" s="172" t="s">
        <v>60</v>
      </c>
      <c r="D185" s="4">
        <v>0.57999999999999996</v>
      </c>
      <c r="E185" s="184" t="s">
        <v>194</v>
      </c>
      <c r="I185" s="53">
        <v>180</v>
      </c>
      <c r="J185" s="31">
        <f t="shared" si="103"/>
        <v>0</v>
      </c>
      <c r="K185" s="31">
        <f t="shared" si="104"/>
        <v>0</v>
      </c>
      <c r="L185" s="31">
        <f t="shared" si="105"/>
        <v>0</v>
      </c>
      <c r="M185" s="31">
        <f t="shared" si="106"/>
        <v>0</v>
      </c>
      <c r="N185" s="31">
        <f t="shared" si="92"/>
        <v>0</v>
      </c>
      <c r="O185" s="32">
        <f t="shared" si="93"/>
        <v>0</v>
      </c>
      <c r="P185" s="53">
        <v>180</v>
      </c>
      <c r="Q185" s="31">
        <f t="shared" si="101"/>
        <v>0</v>
      </c>
      <c r="R185" s="31">
        <f t="shared" si="107"/>
        <v>0</v>
      </c>
      <c r="S185" s="31">
        <f t="shared" si="108"/>
        <v>0</v>
      </c>
      <c r="T185" s="31">
        <f t="shared" si="94"/>
        <v>0</v>
      </c>
      <c r="U185" s="31">
        <f t="shared" si="102"/>
        <v>0</v>
      </c>
      <c r="V185" s="31">
        <f t="shared" si="95"/>
        <v>0</v>
      </c>
      <c r="W185" s="31">
        <v>0</v>
      </c>
      <c r="X185" s="31">
        <f t="shared" si="96"/>
        <v>0</v>
      </c>
      <c r="Y185" s="36">
        <f t="shared" si="97"/>
        <v>0</v>
      </c>
      <c r="AA185" s="69">
        <v>180</v>
      </c>
      <c r="AB185" s="31">
        <f t="shared" si="98"/>
        <v>0</v>
      </c>
      <c r="AC185" s="203">
        <f t="shared" si="113"/>
        <v>0</v>
      </c>
      <c r="AD185" s="99">
        <f t="shared" si="99"/>
        <v>0</v>
      </c>
      <c r="AE185" s="99">
        <f t="shared" si="100"/>
        <v>0</v>
      </c>
      <c r="AF185" s="188">
        <f t="shared" si="109"/>
        <v>0</v>
      </c>
      <c r="AG185" s="188">
        <f t="shared" si="110"/>
        <v>0</v>
      </c>
      <c r="AH185" s="188">
        <f t="shared" si="111"/>
        <v>0</v>
      </c>
      <c r="AI185" s="193">
        <f t="shared" si="112"/>
        <v>0</v>
      </c>
      <c r="AK185" s="69">
        <v>180</v>
      </c>
      <c r="AL185" s="31">
        <f t="shared" si="114"/>
        <v>0</v>
      </c>
      <c r="AM185" s="31">
        <f t="shared" si="115"/>
        <v>0</v>
      </c>
      <c r="AN185" s="31">
        <f t="shared" si="116"/>
        <v>0</v>
      </c>
      <c r="AO185" s="31">
        <f t="shared" si="117"/>
        <v>0</v>
      </c>
      <c r="AP185" s="31">
        <f t="shared" si="118"/>
        <v>0</v>
      </c>
      <c r="AQ185" s="188">
        <f t="shared" si="119"/>
        <v>0</v>
      </c>
      <c r="AR185" s="188">
        <f t="shared" si="120"/>
        <v>0</v>
      </c>
      <c r="AS185" s="188">
        <f t="shared" si="121"/>
        <v>0</v>
      </c>
      <c r="AT185" s="188">
        <f t="shared" si="122"/>
        <v>0</v>
      </c>
      <c r="AU185" s="31"/>
      <c r="AV185" s="31"/>
      <c r="AW185" s="31"/>
      <c r="AX185" s="31"/>
      <c r="AY185" s="74"/>
    </row>
    <row r="186" spans="3:51" x14ac:dyDescent="0.3">
      <c r="C186" s="172" t="s">
        <v>61</v>
      </c>
      <c r="D186" s="4">
        <v>0.37</v>
      </c>
      <c r="E186" s="184" t="s">
        <v>195</v>
      </c>
      <c r="I186" s="53">
        <v>181</v>
      </c>
      <c r="J186" s="31">
        <f t="shared" si="103"/>
        <v>0</v>
      </c>
      <c r="K186" s="31">
        <f t="shared" si="104"/>
        <v>0</v>
      </c>
      <c r="L186" s="31">
        <f t="shared" si="105"/>
        <v>0</v>
      </c>
      <c r="M186" s="31">
        <f t="shared" si="106"/>
        <v>0</v>
      </c>
      <c r="N186" s="31">
        <f t="shared" si="92"/>
        <v>0</v>
      </c>
      <c r="O186" s="32">
        <f t="shared" si="93"/>
        <v>0</v>
      </c>
      <c r="P186" s="53">
        <v>181</v>
      </c>
      <c r="Q186" s="31">
        <f t="shared" si="101"/>
        <v>0</v>
      </c>
      <c r="R186" s="31">
        <f t="shared" si="107"/>
        <v>0</v>
      </c>
      <c r="S186" s="31">
        <f t="shared" si="108"/>
        <v>0</v>
      </c>
      <c r="T186" s="31">
        <f t="shared" si="94"/>
        <v>0</v>
      </c>
      <c r="U186" s="31">
        <f t="shared" si="102"/>
        <v>0</v>
      </c>
      <c r="V186" s="31">
        <f t="shared" si="95"/>
        <v>0</v>
      </c>
      <c r="W186" s="31">
        <v>0</v>
      </c>
      <c r="X186" s="31">
        <f t="shared" si="96"/>
        <v>0</v>
      </c>
      <c r="Y186" s="36">
        <f t="shared" si="97"/>
        <v>0</v>
      </c>
      <c r="AA186" s="69">
        <v>181</v>
      </c>
      <c r="AB186" s="31">
        <f t="shared" si="98"/>
        <v>0</v>
      </c>
      <c r="AC186" s="203">
        <f t="shared" si="113"/>
        <v>0</v>
      </c>
      <c r="AD186" s="99">
        <f t="shared" si="99"/>
        <v>0</v>
      </c>
      <c r="AE186" s="99">
        <f t="shared" si="100"/>
        <v>0</v>
      </c>
      <c r="AF186" s="188">
        <f t="shared" si="109"/>
        <v>0</v>
      </c>
      <c r="AG186" s="188">
        <f t="shared" si="110"/>
        <v>0</v>
      </c>
      <c r="AH186" s="188">
        <f t="shared" si="111"/>
        <v>0</v>
      </c>
      <c r="AI186" s="193">
        <f t="shared" si="112"/>
        <v>0</v>
      </c>
      <c r="AK186" s="69">
        <v>181</v>
      </c>
      <c r="AL186" s="31">
        <f t="shared" si="114"/>
        <v>0</v>
      </c>
      <c r="AM186" s="31">
        <f t="shared" si="115"/>
        <v>0</v>
      </c>
      <c r="AN186" s="31">
        <f t="shared" si="116"/>
        <v>0</v>
      </c>
      <c r="AO186" s="31">
        <f t="shared" si="117"/>
        <v>0</v>
      </c>
      <c r="AP186" s="31">
        <f t="shared" si="118"/>
        <v>0</v>
      </c>
      <c r="AQ186" s="188">
        <f t="shared" si="119"/>
        <v>0</v>
      </c>
      <c r="AR186" s="188">
        <f t="shared" si="120"/>
        <v>0</v>
      </c>
      <c r="AS186" s="188">
        <f t="shared" si="121"/>
        <v>0</v>
      </c>
      <c r="AT186" s="188">
        <f t="shared" si="122"/>
        <v>0</v>
      </c>
      <c r="AU186" s="31"/>
      <c r="AV186" s="31"/>
      <c r="AW186" s="31"/>
      <c r="AX186" s="31"/>
      <c r="AY186" s="74"/>
    </row>
    <row r="187" spans="3:51" x14ac:dyDescent="0.3">
      <c r="C187" s="172" t="s">
        <v>62</v>
      </c>
      <c r="D187" s="4">
        <v>0.37</v>
      </c>
      <c r="E187" s="184" t="s">
        <v>195</v>
      </c>
      <c r="I187" s="53">
        <v>182</v>
      </c>
      <c r="J187" s="31">
        <f t="shared" si="103"/>
        <v>0</v>
      </c>
      <c r="K187" s="31">
        <f t="shared" si="104"/>
        <v>0</v>
      </c>
      <c r="L187" s="31">
        <f t="shared" si="105"/>
        <v>0</v>
      </c>
      <c r="M187" s="31">
        <f t="shared" si="106"/>
        <v>0</v>
      </c>
      <c r="N187" s="31">
        <f t="shared" si="92"/>
        <v>0</v>
      </c>
      <c r="O187" s="32">
        <f t="shared" si="93"/>
        <v>0</v>
      </c>
      <c r="P187" s="53">
        <v>182</v>
      </c>
      <c r="Q187" s="31">
        <f t="shared" si="101"/>
        <v>0</v>
      </c>
      <c r="R187" s="31">
        <f t="shared" si="107"/>
        <v>0</v>
      </c>
      <c r="S187" s="31">
        <f t="shared" si="108"/>
        <v>0</v>
      </c>
      <c r="T187" s="31">
        <f t="shared" si="94"/>
        <v>0</v>
      </c>
      <c r="U187" s="31">
        <f t="shared" si="102"/>
        <v>0</v>
      </c>
      <c r="V187" s="31">
        <f t="shared" si="95"/>
        <v>0</v>
      </c>
      <c r="W187" s="31">
        <v>0</v>
      </c>
      <c r="X187" s="31">
        <f t="shared" si="96"/>
        <v>0</v>
      </c>
      <c r="Y187" s="36">
        <f t="shared" si="97"/>
        <v>0</v>
      </c>
      <c r="AA187" s="69">
        <v>182</v>
      </c>
      <c r="AB187" s="31">
        <f t="shared" si="98"/>
        <v>0</v>
      </c>
      <c r="AC187" s="203">
        <f t="shared" si="113"/>
        <v>0</v>
      </c>
      <c r="AD187" s="99">
        <f t="shared" si="99"/>
        <v>0</v>
      </c>
      <c r="AE187" s="99">
        <f t="shared" si="100"/>
        <v>0</v>
      </c>
      <c r="AF187" s="188">
        <f t="shared" si="109"/>
        <v>0</v>
      </c>
      <c r="AG187" s="188">
        <f t="shared" si="110"/>
        <v>0</v>
      </c>
      <c r="AH187" s="188">
        <f t="shared" si="111"/>
        <v>0</v>
      </c>
      <c r="AI187" s="193">
        <f t="shared" si="112"/>
        <v>0</v>
      </c>
      <c r="AK187" s="69">
        <v>182</v>
      </c>
      <c r="AL187" s="31">
        <f t="shared" si="114"/>
        <v>0</v>
      </c>
      <c r="AM187" s="31">
        <f t="shared" si="115"/>
        <v>0</v>
      </c>
      <c r="AN187" s="31">
        <f t="shared" si="116"/>
        <v>0</v>
      </c>
      <c r="AO187" s="31">
        <f t="shared" si="117"/>
        <v>0</v>
      </c>
      <c r="AP187" s="31">
        <f t="shared" si="118"/>
        <v>0</v>
      </c>
      <c r="AQ187" s="188">
        <f t="shared" si="119"/>
        <v>0</v>
      </c>
      <c r="AR187" s="188">
        <f t="shared" si="120"/>
        <v>0</v>
      </c>
      <c r="AS187" s="188">
        <f t="shared" si="121"/>
        <v>0</v>
      </c>
      <c r="AT187" s="188">
        <f t="shared" si="122"/>
        <v>0</v>
      </c>
      <c r="AU187" s="31"/>
      <c r="AV187" s="31"/>
      <c r="AW187" s="31"/>
      <c r="AX187" s="31"/>
      <c r="AY187" s="74"/>
    </row>
    <row r="188" spans="3:51" x14ac:dyDescent="0.3">
      <c r="C188" s="172" t="s">
        <v>63</v>
      </c>
      <c r="D188" s="4">
        <v>0.38</v>
      </c>
      <c r="E188" s="184" t="s">
        <v>195</v>
      </c>
      <c r="I188" s="53">
        <v>183</v>
      </c>
      <c r="J188" s="31">
        <f t="shared" si="103"/>
        <v>0</v>
      </c>
      <c r="K188" s="31">
        <f t="shared" si="104"/>
        <v>0</v>
      </c>
      <c r="L188" s="31">
        <f t="shared" si="105"/>
        <v>0</v>
      </c>
      <c r="M188" s="31">
        <f t="shared" si="106"/>
        <v>0</v>
      </c>
      <c r="N188" s="31">
        <f t="shared" si="92"/>
        <v>0</v>
      </c>
      <c r="O188" s="32">
        <f t="shared" si="93"/>
        <v>0</v>
      </c>
      <c r="P188" s="53">
        <v>183</v>
      </c>
      <c r="Q188" s="31">
        <f t="shared" si="101"/>
        <v>0</v>
      </c>
      <c r="R188" s="31">
        <f t="shared" si="107"/>
        <v>0</v>
      </c>
      <c r="S188" s="31">
        <f t="shared" si="108"/>
        <v>0</v>
      </c>
      <c r="T188" s="31">
        <f t="shared" si="94"/>
        <v>0</v>
      </c>
      <c r="U188" s="31">
        <f t="shared" si="102"/>
        <v>0</v>
      </c>
      <c r="V188" s="31">
        <f t="shared" si="95"/>
        <v>0</v>
      </c>
      <c r="W188" s="31">
        <v>0</v>
      </c>
      <c r="X188" s="31">
        <f t="shared" si="96"/>
        <v>0</v>
      </c>
      <c r="Y188" s="36">
        <f t="shared" si="97"/>
        <v>0</v>
      </c>
      <c r="AA188" s="69">
        <v>183</v>
      </c>
      <c r="AB188" s="31">
        <f t="shared" si="98"/>
        <v>0</v>
      </c>
      <c r="AC188" s="203">
        <f t="shared" si="113"/>
        <v>0</v>
      </c>
      <c r="AD188" s="99">
        <f t="shared" si="99"/>
        <v>0</v>
      </c>
      <c r="AE188" s="99">
        <f t="shared" si="100"/>
        <v>0</v>
      </c>
      <c r="AF188" s="188">
        <f t="shared" si="109"/>
        <v>0</v>
      </c>
      <c r="AG188" s="188">
        <f t="shared" si="110"/>
        <v>0</v>
      </c>
      <c r="AH188" s="188">
        <f t="shared" si="111"/>
        <v>0</v>
      </c>
      <c r="AI188" s="193">
        <f t="shared" si="112"/>
        <v>0</v>
      </c>
      <c r="AK188" s="69">
        <v>183</v>
      </c>
      <c r="AL188" s="31">
        <f t="shared" si="114"/>
        <v>0</v>
      </c>
      <c r="AM188" s="31">
        <f t="shared" si="115"/>
        <v>0</v>
      </c>
      <c r="AN188" s="31">
        <f t="shared" si="116"/>
        <v>0</v>
      </c>
      <c r="AO188" s="31">
        <f t="shared" si="117"/>
        <v>0</v>
      </c>
      <c r="AP188" s="31">
        <f t="shared" si="118"/>
        <v>0</v>
      </c>
      <c r="AQ188" s="188">
        <f t="shared" si="119"/>
        <v>0</v>
      </c>
      <c r="AR188" s="188">
        <f t="shared" si="120"/>
        <v>0</v>
      </c>
      <c r="AS188" s="188">
        <f t="shared" si="121"/>
        <v>0</v>
      </c>
      <c r="AT188" s="188">
        <f t="shared" si="122"/>
        <v>0</v>
      </c>
      <c r="AU188" s="31"/>
      <c r="AV188" s="31"/>
      <c r="AW188" s="31"/>
      <c r="AX188" s="31"/>
      <c r="AY188" s="74"/>
    </row>
    <row r="189" spans="3:51" x14ac:dyDescent="0.3">
      <c r="C189" s="172" t="s">
        <v>64</v>
      </c>
      <c r="D189" s="4">
        <v>0.36</v>
      </c>
      <c r="E189" s="184" t="s">
        <v>195</v>
      </c>
      <c r="I189" s="53">
        <v>184</v>
      </c>
      <c r="J189" s="31">
        <f t="shared" si="103"/>
        <v>0</v>
      </c>
      <c r="K189" s="31">
        <f t="shared" si="104"/>
        <v>0</v>
      </c>
      <c r="L189" s="31">
        <f t="shared" si="105"/>
        <v>0</v>
      </c>
      <c r="M189" s="31">
        <f t="shared" si="106"/>
        <v>0</v>
      </c>
      <c r="N189" s="31">
        <f t="shared" si="92"/>
        <v>0</v>
      </c>
      <c r="O189" s="32">
        <f t="shared" si="93"/>
        <v>0</v>
      </c>
      <c r="P189" s="53">
        <v>184</v>
      </c>
      <c r="Q189" s="31">
        <f t="shared" si="101"/>
        <v>0</v>
      </c>
      <c r="R189" s="31">
        <f t="shared" si="107"/>
        <v>0</v>
      </c>
      <c r="S189" s="31">
        <f t="shared" si="108"/>
        <v>0</v>
      </c>
      <c r="T189" s="31">
        <f t="shared" si="94"/>
        <v>0</v>
      </c>
      <c r="U189" s="31">
        <f t="shared" si="102"/>
        <v>0</v>
      </c>
      <c r="V189" s="31">
        <f t="shared" si="95"/>
        <v>0</v>
      </c>
      <c r="W189" s="31">
        <v>0</v>
      </c>
      <c r="X189" s="31">
        <f t="shared" si="96"/>
        <v>0</v>
      </c>
      <c r="Y189" s="36">
        <f t="shared" si="97"/>
        <v>0</v>
      </c>
      <c r="AA189" s="69">
        <v>184</v>
      </c>
      <c r="AB189" s="31">
        <f t="shared" si="98"/>
        <v>0</v>
      </c>
      <c r="AC189" s="203">
        <f t="shared" si="113"/>
        <v>0</v>
      </c>
      <c r="AD189" s="99">
        <f t="shared" si="99"/>
        <v>0</v>
      </c>
      <c r="AE189" s="99">
        <f t="shared" si="100"/>
        <v>0</v>
      </c>
      <c r="AF189" s="188">
        <f t="shared" si="109"/>
        <v>0</v>
      </c>
      <c r="AG189" s="188">
        <f t="shared" si="110"/>
        <v>0</v>
      </c>
      <c r="AH189" s="188">
        <f t="shared" si="111"/>
        <v>0</v>
      </c>
      <c r="AI189" s="193">
        <f t="shared" si="112"/>
        <v>0</v>
      </c>
      <c r="AK189" s="69">
        <v>184</v>
      </c>
      <c r="AL189" s="31">
        <f t="shared" si="114"/>
        <v>0</v>
      </c>
      <c r="AM189" s="31">
        <f t="shared" si="115"/>
        <v>0</v>
      </c>
      <c r="AN189" s="31">
        <f t="shared" si="116"/>
        <v>0</v>
      </c>
      <c r="AO189" s="31">
        <f t="shared" si="117"/>
        <v>0</v>
      </c>
      <c r="AP189" s="31">
        <f t="shared" si="118"/>
        <v>0</v>
      </c>
      <c r="AQ189" s="188">
        <f t="shared" si="119"/>
        <v>0</v>
      </c>
      <c r="AR189" s="188">
        <f t="shared" si="120"/>
        <v>0</v>
      </c>
      <c r="AS189" s="188">
        <f t="shared" si="121"/>
        <v>0</v>
      </c>
      <c r="AT189" s="188">
        <f t="shared" si="122"/>
        <v>0</v>
      </c>
      <c r="AU189" s="31"/>
      <c r="AV189" s="31"/>
      <c r="AW189" s="31"/>
      <c r="AX189" s="31"/>
      <c r="AY189" s="74"/>
    </row>
    <row r="190" spans="3:51" x14ac:dyDescent="0.3">
      <c r="C190" s="172" t="s">
        <v>65</v>
      </c>
      <c r="D190" s="4">
        <v>0.37</v>
      </c>
      <c r="E190" s="184" t="s">
        <v>194</v>
      </c>
      <c r="I190" s="53">
        <v>185</v>
      </c>
      <c r="J190" s="31">
        <f t="shared" si="103"/>
        <v>0</v>
      </c>
      <c r="K190" s="31">
        <f t="shared" si="104"/>
        <v>0</v>
      </c>
      <c r="L190" s="31">
        <f t="shared" si="105"/>
        <v>0</v>
      </c>
      <c r="M190" s="31">
        <f t="shared" si="106"/>
        <v>0</v>
      </c>
      <c r="N190" s="31">
        <f t="shared" si="92"/>
        <v>0</v>
      </c>
      <c r="O190" s="32">
        <f t="shared" si="93"/>
        <v>0</v>
      </c>
      <c r="P190" s="53">
        <v>185</v>
      </c>
      <c r="Q190" s="31">
        <f t="shared" si="101"/>
        <v>0</v>
      </c>
      <c r="R190" s="31">
        <f t="shared" si="107"/>
        <v>0</v>
      </c>
      <c r="S190" s="31">
        <f t="shared" si="108"/>
        <v>0</v>
      </c>
      <c r="T190" s="31">
        <f t="shared" si="94"/>
        <v>0</v>
      </c>
      <c r="U190" s="31">
        <f t="shared" si="102"/>
        <v>0</v>
      </c>
      <c r="V190" s="31">
        <f t="shared" si="95"/>
        <v>0</v>
      </c>
      <c r="W190" s="31">
        <v>0</v>
      </c>
      <c r="X190" s="31">
        <f t="shared" si="96"/>
        <v>0</v>
      </c>
      <c r="Y190" s="36">
        <f t="shared" si="97"/>
        <v>0</v>
      </c>
      <c r="AA190" s="69">
        <v>185</v>
      </c>
      <c r="AB190" s="31">
        <f t="shared" si="98"/>
        <v>0</v>
      </c>
      <c r="AC190" s="203">
        <f t="shared" si="113"/>
        <v>0</v>
      </c>
      <c r="AD190" s="99">
        <f t="shared" si="99"/>
        <v>0</v>
      </c>
      <c r="AE190" s="99">
        <f t="shared" si="100"/>
        <v>0</v>
      </c>
      <c r="AF190" s="188">
        <f t="shared" si="109"/>
        <v>0</v>
      </c>
      <c r="AG190" s="188">
        <f t="shared" si="110"/>
        <v>0</v>
      </c>
      <c r="AH190" s="188">
        <f t="shared" si="111"/>
        <v>0</v>
      </c>
      <c r="AI190" s="193">
        <f t="shared" si="112"/>
        <v>0</v>
      </c>
      <c r="AK190" s="69">
        <v>185</v>
      </c>
      <c r="AL190" s="31">
        <f t="shared" si="114"/>
        <v>0</v>
      </c>
      <c r="AM190" s="31">
        <f t="shared" si="115"/>
        <v>0</v>
      </c>
      <c r="AN190" s="31">
        <f t="shared" si="116"/>
        <v>0</v>
      </c>
      <c r="AO190" s="31">
        <f t="shared" si="117"/>
        <v>0</v>
      </c>
      <c r="AP190" s="31">
        <f t="shared" si="118"/>
        <v>0</v>
      </c>
      <c r="AQ190" s="188">
        <f t="shared" si="119"/>
        <v>0</v>
      </c>
      <c r="AR190" s="188">
        <f t="shared" si="120"/>
        <v>0</v>
      </c>
      <c r="AS190" s="188">
        <f t="shared" si="121"/>
        <v>0</v>
      </c>
      <c r="AT190" s="188">
        <f t="shared" si="122"/>
        <v>0</v>
      </c>
      <c r="AU190" s="31"/>
      <c r="AV190" s="31"/>
      <c r="AW190" s="31"/>
      <c r="AX190" s="31"/>
      <c r="AY190" s="74"/>
    </row>
    <row r="191" spans="3:51" x14ac:dyDescent="0.3">
      <c r="C191" s="172" t="s">
        <v>66</v>
      </c>
      <c r="D191" s="4">
        <v>0.53</v>
      </c>
      <c r="E191" s="184" t="s">
        <v>194</v>
      </c>
      <c r="I191" s="53">
        <v>186</v>
      </c>
      <c r="J191" s="31">
        <f t="shared" si="103"/>
        <v>0</v>
      </c>
      <c r="K191" s="31">
        <f t="shared" si="104"/>
        <v>0</v>
      </c>
      <c r="L191" s="31">
        <f t="shared" si="105"/>
        <v>0</v>
      </c>
      <c r="M191" s="31">
        <f t="shared" si="106"/>
        <v>0</v>
      </c>
      <c r="N191" s="31">
        <f t="shared" si="92"/>
        <v>0</v>
      </c>
      <c r="O191" s="32">
        <f t="shared" si="93"/>
        <v>0</v>
      </c>
      <c r="P191" s="53">
        <v>186</v>
      </c>
      <c r="Q191" s="31">
        <f t="shared" si="101"/>
        <v>0</v>
      </c>
      <c r="R191" s="31">
        <f t="shared" si="107"/>
        <v>0</v>
      </c>
      <c r="S191" s="31">
        <f t="shared" si="108"/>
        <v>0</v>
      </c>
      <c r="T191" s="31">
        <f t="shared" si="94"/>
        <v>0</v>
      </c>
      <c r="U191" s="31">
        <f t="shared" si="102"/>
        <v>0</v>
      </c>
      <c r="V191" s="31">
        <f t="shared" si="95"/>
        <v>0</v>
      </c>
      <c r="W191" s="31">
        <v>0</v>
      </c>
      <c r="X191" s="31">
        <f t="shared" si="96"/>
        <v>0</v>
      </c>
      <c r="Y191" s="36">
        <f t="shared" si="97"/>
        <v>0</v>
      </c>
      <c r="AA191" s="69">
        <v>186</v>
      </c>
      <c r="AB191" s="31">
        <f t="shared" si="98"/>
        <v>0</v>
      </c>
      <c r="AC191" s="203">
        <f t="shared" si="113"/>
        <v>0</v>
      </c>
      <c r="AD191" s="99">
        <f t="shared" si="99"/>
        <v>0</v>
      </c>
      <c r="AE191" s="99">
        <f t="shared" si="100"/>
        <v>0</v>
      </c>
      <c r="AF191" s="188">
        <f t="shared" si="109"/>
        <v>0</v>
      </c>
      <c r="AG191" s="188">
        <f t="shared" si="110"/>
        <v>0</v>
      </c>
      <c r="AH191" s="188">
        <f t="shared" si="111"/>
        <v>0</v>
      </c>
      <c r="AI191" s="193">
        <f t="shared" si="112"/>
        <v>0</v>
      </c>
      <c r="AK191" s="69">
        <v>186</v>
      </c>
      <c r="AL191" s="31">
        <f t="shared" si="114"/>
        <v>0</v>
      </c>
      <c r="AM191" s="31">
        <f t="shared" si="115"/>
        <v>0</v>
      </c>
      <c r="AN191" s="31">
        <f t="shared" si="116"/>
        <v>0</v>
      </c>
      <c r="AO191" s="31">
        <f t="shared" si="117"/>
        <v>0</v>
      </c>
      <c r="AP191" s="31">
        <f t="shared" si="118"/>
        <v>0</v>
      </c>
      <c r="AQ191" s="188">
        <f t="shared" si="119"/>
        <v>0</v>
      </c>
      <c r="AR191" s="188">
        <f t="shared" si="120"/>
        <v>0</v>
      </c>
      <c r="AS191" s="188">
        <f t="shared" si="121"/>
        <v>0</v>
      </c>
      <c r="AT191" s="188">
        <f t="shared" si="122"/>
        <v>0</v>
      </c>
      <c r="AU191" s="31"/>
      <c r="AV191" s="31"/>
      <c r="AW191" s="31"/>
      <c r="AX191" s="31"/>
      <c r="AY191" s="74"/>
    </row>
    <row r="192" spans="3:51" x14ac:dyDescent="0.3">
      <c r="C192" s="172" t="s">
        <v>67</v>
      </c>
      <c r="D192" s="4">
        <v>0.43</v>
      </c>
      <c r="E192" s="184" t="s">
        <v>194</v>
      </c>
      <c r="I192" s="53">
        <v>187</v>
      </c>
      <c r="J192" s="31">
        <f t="shared" si="103"/>
        <v>0</v>
      </c>
      <c r="K192" s="31">
        <f t="shared" si="104"/>
        <v>0</v>
      </c>
      <c r="L192" s="31">
        <f t="shared" si="105"/>
        <v>0</v>
      </c>
      <c r="M192" s="31">
        <f t="shared" si="106"/>
        <v>0</v>
      </c>
      <c r="N192" s="31">
        <f t="shared" si="92"/>
        <v>0</v>
      </c>
      <c r="O192" s="32">
        <f t="shared" si="93"/>
        <v>0</v>
      </c>
      <c r="P192" s="53">
        <v>187</v>
      </c>
      <c r="Q192" s="31">
        <f t="shared" si="101"/>
        <v>0</v>
      </c>
      <c r="R192" s="31">
        <f t="shared" si="107"/>
        <v>0</v>
      </c>
      <c r="S192" s="31">
        <f t="shared" si="108"/>
        <v>0</v>
      </c>
      <c r="T192" s="31">
        <f t="shared" si="94"/>
        <v>0</v>
      </c>
      <c r="U192" s="31">
        <f t="shared" si="102"/>
        <v>0</v>
      </c>
      <c r="V192" s="31">
        <f t="shared" si="95"/>
        <v>0</v>
      </c>
      <c r="W192" s="31">
        <v>0</v>
      </c>
      <c r="X192" s="31">
        <f t="shared" si="96"/>
        <v>0</v>
      </c>
      <c r="Y192" s="36">
        <f t="shared" si="97"/>
        <v>0</v>
      </c>
      <c r="AA192" s="69">
        <v>187</v>
      </c>
      <c r="AB192" s="31">
        <f t="shared" si="98"/>
        <v>0</v>
      </c>
      <c r="AC192" s="203">
        <f t="shared" si="113"/>
        <v>0</v>
      </c>
      <c r="AD192" s="99">
        <f t="shared" si="99"/>
        <v>0</v>
      </c>
      <c r="AE192" s="99">
        <f t="shared" si="100"/>
        <v>0</v>
      </c>
      <c r="AF192" s="188">
        <f t="shared" si="109"/>
        <v>0</v>
      </c>
      <c r="AG192" s="188">
        <f t="shared" si="110"/>
        <v>0</v>
      </c>
      <c r="AH192" s="188">
        <f t="shared" si="111"/>
        <v>0</v>
      </c>
      <c r="AI192" s="193">
        <f t="shared" si="112"/>
        <v>0</v>
      </c>
      <c r="AK192" s="69">
        <v>187</v>
      </c>
      <c r="AL192" s="31">
        <f t="shared" si="114"/>
        <v>0</v>
      </c>
      <c r="AM192" s="31">
        <f t="shared" si="115"/>
        <v>0</v>
      </c>
      <c r="AN192" s="31">
        <f t="shared" si="116"/>
        <v>0</v>
      </c>
      <c r="AO192" s="31">
        <f t="shared" si="117"/>
        <v>0</v>
      </c>
      <c r="AP192" s="31">
        <f t="shared" si="118"/>
        <v>0</v>
      </c>
      <c r="AQ192" s="188">
        <f t="shared" si="119"/>
        <v>0</v>
      </c>
      <c r="AR192" s="188">
        <f t="shared" si="120"/>
        <v>0</v>
      </c>
      <c r="AS192" s="188">
        <f t="shared" si="121"/>
        <v>0</v>
      </c>
      <c r="AT192" s="188">
        <f t="shared" si="122"/>
        <v>0</v>
      </c>
      <c r="AU192" s="31"/>
      <c r="AV192" s="31"/>
      <c r="AW192" s="31"/>
      <c r="AX192" s="31"/>
      <c r="AY192" s="74"/>
    </row>
    <row r="193" spans="3:51" x14ac:dyDescent="0.3">
      <c r="C193" s="172" t="s">
        <v>68</v>
      </c>
      <c r="D193" s="4">
        <v>0.38</v>
      </c>
      <c r="E193" s="184" t="s">
        <v>194</v>
      </c>
      <c r="I193" s="53">
        <v>188</v>
      </c>
      <c r="J193" s="31">
        <f t="shared" si="103"/>
        <v>0</v>
      </c>
      <c r="K193" s="31">
        <f t="shared" si="104"/>
        <v>0</v>
      </c>
      <c r="L193" s="31">
        <f t="shared" si="105"/>
        <v>0</v>
      </c>
      <c r="M193" s="31">
        <f t="shared" si="106"/>
        <v>0</v>
      </c>
      <c r="N193" s="31">
        <f t="shared" si="92"/>
        <v>0</v>
      </c>
      <c r="O193" s="32">
        <f t="shared" si="93"/>
        <v>0</v>
      </c>
      <c r="P193" s="53">
        <v>188</v>
      </c>
      <c r="Q193" s="31">
        <f t="shared" si="101"/>
        <v>0</v>
      </c>
      <c r="R193" s="31">
        <f t="shared" si="107"/>
        <v>0</v>
      </c>
      <c r="S193" s="31">
        <f t="shared" si="108"/>
        <v>0</v>
      </c>
      <c r="T193" s="31">
        <f t="shared" si="94"/>
        <v>0</v>
      </c>
      <c r="U193" s="31">
        <f t="shared" si="102"/>
        <v>0</v>
      </c>
      <c r="V193" s="31">
        <f t="shared" si="95"/>
        <v>0</v>
      </c>
      <c r="W193" s="31">
        <v>0</v>
      </c>
      <c r="X193" s="31">
        <f t="shared" si="96"/>
        <v>0</v>
      </c>
      <c r="Y193" s="36">
        <f t="shared" si="97"/>
        <v>0</v>
      </c>
      <c r="AA193" s="69">
        <v>188</v>
      </c>
      <c r="AB193" s="31">
        <f t="shared" si="98"/>
        <v>0</v>
      </c>
      <c r="AC193" s="203">
        <f t="shared" si="113"/>
        <v>0</v>
      </c>
      <c r="AD193" s="99">
        <f t="shared" si="99"/>
        <v>0</v>
      </c>
      <c r="AE193" s="99">
        <f t="shared" si="100"/>
        <v>0</v>
      </c>
      <c r="AF193" s="188">
        <f t="shared" si="109"/>
        <v>0</v>
      </c>
      <c r="AG193" s="188">
        <f t="shared" si="110"/>
        <v>0</v>
      </c>
      <c r="AH193" s="188">
        <f t="shared" si="111"/>
        <v>0</v>
      </c>
      <c r="AI193" s="193">
        <f t="shared" si="112"/>
        <v>0</v>
      </c>
      <c r="AK193" s="69">
        <v>188</v>
      </c>
      <c r="AL193" s="31">
        <f t="shared" si="114"/>
        <v>0</v>
      </c>
      <c r="AM193" s="31">
        <f t="shared" si="115"/>
        <v>0</v>
      </c>
      <c r="AN193" s="31">
        <f t="shared" si="116"/>
        <v>0</v>
      </c>
      <c r="AO193" s="31">
        <f t="shared" si="117"/>
        <v>0</v>
      </c>
      <c r="AP193" s="31">
        <f t="shared" si="118"/>
        <v>0</v>
      </c>
      <c r="AQ193" s="188">
        <f t="shared" si="119"/>
        <v>0</v>
      </c>
      <c r="AR193" s="188">
        <f t="shared" si="120"/>
        <v>0</v>
      </c>
      <c r="AS193" s="188">
        <f t="shared" si="121"/>
        <v>0</v>
      </c>
      <c r="AT193" s="188">
        <f t="shared" si="122"/>
        <v>0</v>
      </c>
      <c r="AU193" s="31"/>
      <c r="AV193" s="31"/>
      <c r="AW193" s="31"/>
      <c r="AX193" s="31"/>
      <c r="AY193" s="74"/>
    </row>
    <row r="194" spans="3:51" x14ac:dyDescent="0.3">
      <c r="C194" s="174" t="s">
        <v>69</v>
      </c>
      <c r="D194" s="3">
        <v>0.42</v>
      </c>
      <c r="E194" s="184" t="s">
        <v>195</v>
      </c>
      <c r="I194" s="53">
        <v>189</v>
      </c>
      <c r="J194" s="31">
        <f t="shared" si="103"/>
        <v>0</v>
      </c>
      <c r="K194" s="31">
        <f t="shared" si="104"/>
        <v>0</v>
      </c>
      <c r="L194" s="31">
        <f t="shared" si="105"/>
        <v>0</v>
      </c>
      <c r="M194" s="31">
        <f t="shared" si="106"/>
        <v>0</v>
      </c>
      <c r="N194" s="31">
        <f t="shared" si="92"/>
        <v>0</v>
      </c>
      <c r="O194" s="32">
        <f t="shared" si="93"/>
        <v>0</v>
      </c>
      <c r="P194" s="53">
        <v>189</v>
      </c>
      <c r="Q194" s="31">
        <f t="shared" si="101"/>
        <v>0</v>
      </c>
      <c r="R194" s="31">
        <f t="shared" si="107"/>
        <v>0</v>
      </c>
      <c r="S194" s="31">
        <f t="shared" si="108"/>
        <v>0</v>
      </c>
      <c r="T194" s="31">
        <f t="shared" si="94"/>
        <v>0</v>
      </c>
      <c r="U194" s="31">
        <f t="shared" si="102"/>
        <v>0</v>
      </c>
      <c r="V194" s="31">
        <f t="shared" si="95"/>
        <v>0</v>
      </c>
      <c r="W194" s="31">
        <v>0</v>
      </c>
      <c r="X194" s="31">
        <f t="shared" si="96"/>
        <v>0</v>
      </c>
      <c r="Y194" s="36">
        <f t="shared" si="97"/>
        <v>0</v>
      </c>
      <c r="AA194" s="69">
        <v>189</v>
      </c>
      <c r="AB194" s="31">
        <f t="shared" si="98"/>
        <v>0</v>
      </c>
      <c r="AC194" s="203">
        <f t="shared" si="113"/>
        <v>0</v>
      </c>
      <c r="AD194" s="99">
        <f t="shared" si="99"/>
        <v>0</v>
      </c>
      <c r="AE194" s="99">
        <f t="shared" si="100"/>
        <v>0</v>
      </c>
      <c r="AF194" s="188">
        <f t="shared" si="109"/>
        <v>0</v>
      </c>
      <c r="AG194" s="188">
        <f t="shared" si="110"/>
        <v>0</v>
      </c>
      <c r="AH194" s="188">
        <f t="shared" si="111"/>
        <v>0</v>
      </c>
      <c r="AI194" s="193">
        <f t="shared" si="112"/>
        <v>0</v>
      </c>
      <c r="AK194" s="69">
        <v>189</v>
      </c>
      <c r="AL194" s="31">
        <f t="shared" si="114"/>
        <v>0</v>
      </c>
      <c r="AM194" s="31">
        <f t="shared" si="115"/>
        <v>0</v>
      </c>
      <c r="AN194" s="31">
        <f t="shared" si="116"/>
        <v>0</v>
      </c>
      <c r="AO194" s="31">
        <f t="shared" si="117"/>
        <v>0</v>
      </c>
      <c r="AP194" s="31">
        <f t="shared" si="118"/>
        <v>0</v>
      </c>
      <c r="AQ194" s="188">
        <f t="shared" si="119"/>
        <v>0</v>
      </c>
      <c r="AR194" s="188">
        <f t="shared" si="120"/>
        <v>0</v>
      </c>
      <c r="AS194" s="188">
        <f t="shared" si="121"/>
        <v>0</v>
      </c>
      <c r="AT194" s="188">
        <f t="shared" si="122"/>
        <v>0</v>
      </c>
      <c r="AU194" s="31"/>
      <c r="AV194" s="31"/>
      <c r="AW194" s="31"/>
      <c r="AX194" s="31"/>
      <c r="AY194" s="74"/>
    </row>
    <row r="195" spans="3:51" x14ac:dyDescent="0.3">
      <c r="C195" s="174" t="s">
        <v>70</v>
      </c>
      <c r="D195" s="3">
        <v>0.56999999999999995</v>
      </c>
      <c r="E195" s="184" t="s">
        <v>194</v>
      </c>
      <c r="I195" s="53">
        <v>190</v>
      </c>
      <c r="J195" s="31">
        <f t="shared" si="103"/>
        <v>0</v>
      </c>
      <c r="K195" s="31">
        <f t="shared" si="104"/>
        <v>0</v>
      </c>
      <c r="L195" s="31">
        <f t="shared" si="105"/>
        <v>0</v>
      </c>
      <c r="M195" s="31">
        <f t="shared" si="106"/>
        <v>0</v>
      </c>
      <c r="N195" s="31">
        <f t="shared" si="92"/>
        <v>0</v>
      </c>
      <c r="O195" s="32">
        <f t="shared" si="93"/>
        <v>0</v>
      </c>
      <c r="P195" s="53">
        <v>190</v>
      </c>
      <c r="Q195" s="31">
        <f t="shared" si="101"/>
        <v>0</v>
      </c>
      <c r="R195" s="31">
        <f t="shared" si="107"/>
        <v>0</v>
      </c>
      <c r="S195" s="31">
        <f t="shared" si="108"/>
        <v>0</v>
      </c>
      <c r="T195" s="31">
        <f t="shared" si="94"/>
        <v>0</v>
      </c>
      <c r="U195" s="31">
        <f t="shared" si="102"/>
        <v>0</v>
      </c>
      <c r="V195" s="31">
        <f t="shared" si="95"/>
        <v>0</v>
      </c>
      <c r="W195" s="31">
        <v>0</v>
      </c>
      <c r="X195" s="31">
        <f t="shared" si="96"/>
        <v>0</v>
      </c>
      <c r="Y195" s="36">
        <f t="shared" si="97"/>
        <v>0</v>
      </c>
      <c r="AA195" s="69">
        <v>190</v>
      </c>
      <c r="AB195" s="31">
        <f t="shared" si="98"/>
        <v>0</v>
      </c>
      <c r="AC195" s="203">
        <f t="shared" si="113"/>
        <v>0</v>
      </c>
      <c r="AD195" s="99">
        <f t="shared" si="99"/>
        <v>0</v>
      </c>
      <c r="AE195" s="99">
        <f t="shared" si="100"/>
        <v>0</v>
      </c>
      <c r="AF195" s="188">
        <f t="shared" si="109"/>
        <v>0</v>
      </c>
      <c r="AG195" s="188">
        <f t="shared" si="110"/>
        <v>0</v>
      </c>
      <c r="AH195" s="188">
        <f t="shared" si="111"/>
        <v>0</v>
      </c>
      <c r="AI195" s="193">
        <f t="shared" si="112"/>
        <v>0</v>
      </c>
      <c r="AK195" s="69">
        <v>190</v>
      </c>
      <c r="AL195" s="31">
        <f t="shared" si="114"/>
        <v>0</v>
      </c>
      <c r="AM195" s="31">
        <f t="shared" si="115"/>
        <v>0</v>
      </c>
      <c r="AN195" s="31">
        <f t="shared" si="116"/>
        <v>0</v>
      </c>
      <c r="AO195" s="31">
        <f t="shared" si="117"/>
        <v>0</v>
      </c>
      <c r="AP195" s="31">
        <f t="shared" si="118"/>
        <v>0</v>
      </c>
      <c r="AQ195" s="188">
        <f t="shared" si="119"/>
        <v>0</v>
      </c>
      <c r="AR195" s="188">
        <f t="shared" si="120"/>
        <v>0</v>
      </c>
      <c r="AS195" s="188">
        <f t="shared" si="121"/>
        <v>0</v>
      </c>
      <c r="AT195" s="188">
        <f t="shared" si="122"/>
        <v>0</v>
      </c>
      <c r="AU195" s="31"/>
      <c r="AV195" s="31"/>
      <c r="AW195" s="31"/>
      <c r="AX195" s="31"/>
      <c r="AY195" s="74"/>
    </row>
    <row r="196" spans="3:51" x14ac:dyDescent="0.3">
      <c r="C196" s="174" t="s">
        <v>71</v>
      </c>
      <c r="D196" s="3">
        <v>0.54</v>
      </c>
      <c r="E196" s="184"/>
      <c r="I196" s="53">
        <v>191</v>
      </c>
      <c r="J196" s="31">
        <f t="shared" si="103"/>
        <v>0</v>
      </c>
      <c r="K196" s="31">
        <f t="shared" si="104"/>
        <v>0</v>
      </c>
      <c r="L196" s="31">
        <f t="shared" si="105"/>
        <v>0</v>
      </c>
      <c r="M196" s="31">
        <f t="shared" si="106"/>
        <v>0</v>
      </c>
      <c r="N196" s="31">
        <f t="shared" si="92"/>
        <v>0</v>
      </c>
      <c r="O196" s="32">
        <f t="shared" si="93"/>
        <v>0</v>
      </c>
      <c r="P196" s="53">
        <v>191</v>
      </c>
      <c r="Q196" s="31">
        <f t="shared" si="101"/>
        <v>0</v>
      </c>
      <c r="R196" s="31">
        <f t="shared" si="107"/>
        <v>0</v>
      </c>
      <c r="S196" s="31">
        <f t="shared" si="108"/>
        <v>0</v>
      </c>
      <c r="T196" s="31">
        <f t="shared" si="94"/>
        <v>0</v>
      </c>
      <c r="U196" s="31">
        <f t="shared" si="102"/>
        <v>0</v>
      </c>
      <c r="V196" s="31">
        <f t="shared" si="95"/>
        <v>0</v>
      </c>
      <c r="W196" s="31">
        <v>0</v>
      </c>
      <c r="X196" s="31">
        <f t="shared" si="96"/>
        <v>0</v>
      </c>
      <c r="Y196" s="36">
        <f t="shared" si="97"/>
        <v>0</v>
      </c>
      <c r="AA196" s="69">
        <v>191</v>
      </c>
      <c r="AB196" s="31">
        <f t="shared" si="98"/>
        <v>0</v>
      </c>
      <c r="AC196" s="203">
        <f t="shared" si="113"/>
        <v>0</v>
      </c>
      <c r="AD196" s="99">
        <f t="shared" si="99"/>
        <v>0</v>
      </c>
      <c r="AE196" s="99">
        <f t="shared" si="100"/>
        <v>0</v>
      </c>
      <c r="AF196" s="188">
        <f t="shared" si="109"/>
        <v>0</v>
      </c>
      <c r="AG196" s="188">
        <f t="shared" si="110"/>
        <v>0</v>
      </c>
      <c r="AH196" s="188">
        <f t="shared" si="111"/>
        <v>0</v>
      </c>
      <c r="AI196" s="193">
        <f t="shared" si="112"/>
        <v>0</v>
      </c>
      <c r="AK196" s="69">
        <v>191</v>
      </c>
      <c r="AL196" s="31">
        <f t="shared" si="114"/>
        <v>0</v>
      </c>
      <c r="AM196" s="31">
        <f t="shared" si="115"/>
        <v>0</v>
      </c>
      <c r="AN196" s="31">
        <f t="shared" si="116"/>
        <v>0</v>
      </c>
      <c r="AO196" s="31">
        <f t="shared" si="117"/>
        <v>0</v>
      </c>
      <c r="AP196" s="31">
        <f t="shared" si="118"/>
        <v>0</v>
      </c>
      <c r="AQ196" s="188">
        <f t="shared" si="119"/>
        <v>0</v>
      </c>
      <c r="AR196" s="188">
        <f t="shared" si="120"/>
        <v>0</v>
      </c>
      <c r="AS196" s="188">
        <f t="shared" si="121"/>
        <v>0</v>
      </c>
      <c r="AT196" s="188">
        <f t="shared" si="122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103"/>
        <v>0</v>
      </c>
      <c r="K197" s="31">
        <f t="shared" si="104"/>
        <v>0</v>
      </c>
      <c r="L197" s="31">
        <f t="shared" si="105"/>
        <v>0</v>
      </c>
      <c r="M197" s="31">
        <f t="shared" si="106"/>
        <v>0</v>
      </c>
      <c r="N197" s="31">
        <f t="shared" ref="N197:N204" si="123">IF(P198&lt;=$F$18,0,)</f>
        <v>0</v>
      </c>
      <c r="O197" s="32">
        <f t="shared" ref="O197:O205" si="124">((J197+K197)*0.475+L197+M197+N197)*44/12</f>
        <v>0</v>
      </c>
      <c r="P197" s="53">
        <v>192</v>
      </c>
      <c r="Q197" s="31">
        <f t="shared" si="101"/>
        <v>0</v>
      </c>
      <c r="R197" s="31">
        <f t="shared" si="107"/>
        <v>0</v>
      </c>
      <c r="S197" s="31">
        <f t="shared" si="108"/>
        <v>0</v>
      </c>
      <c r="T197" s="31">
        <f t="shared" ref="T197:T205" si="125">IF(S197=0,0,EXP(-1.0587+0.8836*LN(S197)+0.284))</f>
        <v>0</v>
      </c>
      <c r="U197" s="31">
        <f t="shared" si="102"/>
        <v>0</v>
      </c>
      <c r="V197" s="31">
        <f t="shared" ref="V197:V205" si="126">IF(P197&lt;=$F$18,IF(P197&lt;=30,P197*($F$16-$F$6)/30,$F$16-$F$6),)</f>
        <v>0</v>
      </c>
      <c r="W197" s="31">
        <v>0</v>
      </c>
      <c r="X197" s="31">
        <f t="shared" ref="X197:X205" si="127">((S197+T197)*0.475+U197+V197+W197)*44/12</f>
        <v>0</v>
      </c>
      <c r="Y197" s="36">
        <f t="shared" ref="Y197:Y205" si="128">IF(P197&lt;=$F$18,X197-O197,)</f>
        <v>0</v>
      </c>
      <c r="AA197" s="69">
        <v>192</v>
      </c>
      <c r="AB197" s="31">
        <f t="shared" ref="AB197:AB205" si="129">IF(AA197&lt;=$F$18,IFERROR(VLOOKUP($AA197,$B$82:$G$94,2,FALSE),0),)</f>
        <v>0</v>
      </c>
      <c r="AC197" s="203">
        <f t="shared" si="113"/>
        <v>0</v>
      </c>
      <c r="AD197" s="99">
        <f t="shared" ref="AD197:AD205" si="130">IF(AA197&lt;=$F$18,IFERROR(VLOOKUP($AA197,$B$82:$G$94,4,FALSE),0),)</f>
        <v>0</v>
      </c>
      <c r="AE197" s="99">
        <f t="shared" ref="AE197:AE205" si="131">IF(AA197&lt;=$F$18,IFERROR(VLOOKUP($AA197,$B$82:$G$94,5,FALSE),0),)</f>
        <v>0</v>
      </c>
      <c r="AF197" s="188">
        <f t="shared" si="109"/>
        <v>0</v>
      </c>
      <c r="AG197" s="188">
        <f t="shared" si="110"/>
        <v>0</v>
      </c>
      <c r="AH197" s="188">
        <f t="shared" si="111"/>
        <v>0</v>
      </c>
      <c r="AI197" s="193">
        <f t="shared" si="112"/>
        <v>0</v>
      </c>
      <c r="AK197" s="69">
        <v>192</v>
      </c>
      <c r="AL197" s="31">
        <f t="shared" si="114"/>
        <v>0</v>
      </c>
      <c r="AM197" s="31">
        <f t="shared" si="115"/>
        <v>0</v>
      </c>
      <c r="AN197" s="31">
        <f t="shared" si="116"/>
        <v>0</v>
      </c>
      <c r="AO197" s="31">
        <f t="shared" si="117"/>
        <v>0</v>
      </c>
      <c r="AP197" s="31">
        <f t="shared" si="118"/>
        <v>0</v>
      </c>
      <c r="AQ197" s="188">
        <f t="shared" si="119"/>
        <v>0</v>
      </c>
      <c r="AR197" s="188">
        <f t="shared" si="120"/>
        <v>0</v>
      </c>
      <c r="AS197" s="188">
        <f t="shared" si="121"/>
        <v>0</v>
      </c>
      <c r="AT197" s="188">
        <f t="shared" si="122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103"/>
        <v>0</v>
      </c>
      <c r="K198" s="31">
        <f t="shared" si="104"/>
        <v>0</v>
      </c>
      <c r="L198" s="31">
        <f t="shared" si="105"/>
        <v>0</v>
      </c>
      <c r="M198" s="31">
        <f t="shared" si="106"/>
        <v>0</v>
      </c>
      <c r="N198" s="31">
        <f t="shared" si="123"/>
        <v>0</v>
      </c>
      <c r="O198" s="32">
        <f t="shared" si="124"/>
        <v>0</v>
      </c>
      <c r="P198" s="53">
        <v>193</v>
      </c>
      <c r="Q198" s="31">
        <f t="shared" ref="Q198:Q205" si="132">IF(P198&lt;=$F$18,LOOKUP(P198-1,$B$25:$B$78,$G$25:$G$78),)</f>
        <v>0</v>
      </c>
      <c r="R198" s="31">
        <f t="shared" si="107"/>
        <v>0</v>
      </c>
      <c r="S198" s="31">
        <f t="shared" si="108"/>
        <v>0</v>
      </c>
      <c r="T198" s="31">
        <f t="shared" si="125"/>
        <v>0</v>
      </c>
      <c r="U198" s="31">
        <f t="shared" ref="U198:U205" si="133">IF(P198&lt;=$F$18,$F$5+($F$15-$F$5)*(1-EXP(-0.0175*P198)),)</f>
        <v>0</v>
      </c>
      <c r="V198" s="31">
        <f t="shared" si="126"/>
        <v>0</v>
      </c>
      <c r="W198" s="31">
        <v>0</v>
      </c>
      <c r="X198" s="31">
        <f t="shared" si="127"/>
        <v>0</v>
      </c>
      <c r="Y198" s="36">
        <f t="shared" si="128"/>
        <v>0</v>
      </c>
      <c r="AA198" s="69">
        <v>193</v>
      </c>
      <c r="AB198" s="31">
        <f t="shared" si="129"/>
        <v>0</v>
      </c>
      <c r="AC198" s="203">
        <f t="shared" si="113"/>
        <v>0</v>
      </c>
      <c r="AD198" s="99">
        <f t="shared" si="130"/>
        <v>0</v>
      </c>
      <c r="AE198" s="99">
        <f t="shared" si="131"/>
        <v>0</v>
      </c>
      <c r="AF198" s="188">
        <f t="shared" si="109"/>
        <v>0</v>
      </c>
      <c r="AG198" s="188">
        <f t="shared" si="110"/>
        <v>0</v>
      </c>
      <c r="AH198" s="188">
        <f t="shared" si="111"/>
        <v>0</v>
      </c>
      <c r="AI198" s="193">
        <f t="shared" si="112"/>
        <v>0</v>
      </c>
      <c r="AK198" s="69">
        <v>193</v>
      </c>
      <c r="AL198" s="31">
        <f t="shared" si="114"/>
        <v>0</v>
      </c>
      <c r="AM198" s="31">
        <f t="shared" si="115"/>
        <v>0</v>
      </c>
      <c r="AN198" s="31">
        <f t="shared" si="116"/>
        <v>0</v>
      </c>
      <c r="AO198" s="31">
        <f t="shared" si="117"/>
        <v>0</v>
      </c>
      <c r="AP198" s="31">
        <f t="shared" si="118"/>
        <v>0</v>
      </c>
      <c r="AQ198" s="188">
        <f t="shared" si="119"/>
        <v>0</v>
      </c>
      <c r="AR198" s="188">
        <f t="shared" si="120"/>
        <v>0</v>
      </c>
      <c r="AS198" s="188">
        <f t="shared" si="121"/>
        <v>0</v>
      </c>
      <c r="AT198" s="188">
        <f t="shared" si="122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34">IF($I199&lt;=$F$10,$F$11*$F$13+J198,)</f>
        <v>0</v>
      </c>
      <c r="K199" s="31">
        <f t="shared" ref="K199:K205" si="135">IF(J199=0,0,EXP(-1.0587+0.8836*LN(J199)+0.284))</f>
        <v>0</v>
      </c>
      <c r="L199" s="31">
        <f t="shared" ref="L199:L205" si="136">IF(I199&lt;=$F$10,$F$5+($F$8-$F$5)*(1-EXP(-0.0175*I199)),)</f>
        <v>0</v>
      </c>
      <c r="M199" s="31">
        <f t="shared" ref="M199:M205" si="137">IF(I199&lt;=$F$10,IF(I199&lt;=30,I199*($F$9-$F$6)/30,$F$9-$F$6),)</f>
        <v>0</v>
      </c>
      <c r="N199" s="31">
        <f t="shared" si="123"/>
        <v>0</v>
      </c>
      <c r="O199" s="32">
        <f t="shared" si="124"/>
        <v>0</v>
      </c>
      <c r="P199" s="53">
        <v>194</v>
      </c>
      <c r="Q199" s="31">
        <f t="shared" si="132"/>
        <v>0</v>
      </c>
      <c r="R199" s="31">
        <f t="shared" ref="R199:R205" si="138">IF(P199&lt;=$F$18,Q199+R198,)</f>
        <v>0</v>
      </c>
      <c r="S199" s="31">
        <f t="shared" ref="S199:S205" si="139">$F$19*R199</f>
        <v>0</v>
      </c>
      <c r="T199" s="31">
        <f t="shared" si="125"/>
        <v>0</v>
      </c>
      <c r="U199" s="31">
        <f t="shared" si="133"/>
        <v>0</v>
      </c>
      <c r="V199" s="31">
        <f t="shared" si="126"/>
        <v>0</v>
      </c>
      <c r="W199" s="31">
        <v>0</v>
      </c>
      <c r="X199" s="31">
        <f t="shared" si="127"/>
        <v>0</v>
      </c>
      <c r="Y199" s="36">
        <f t="shared" si="128"/>
        <v>0</v>
      </c>
      <c r="AA199" s="69">
        <v>194</v>
      </c>
      <c r="AB199" s="31">
        <f t="shared" si="129"/>
        <v>0</v>
      </c>
      <c r="AC199" s="203">
        <f t="shared" si="113"/>
        <v>0</v>
      </c>
      <c r="AD199" s="99">
        <f t="shared" si="130"/>
        <v>0</v>
      </c>
      <c r="AE199" s="99">
        <f t="shared" si="131"/>
        <v>0</v>
      </c>
      <c r="AF199" s="188">
        <f t="shared" si="109"/>
        <v>0</v>
      </c>
      <c r="AG199" s="188">
        <f t="shared" si="110"/>
        <v>0</v>
      </c>
      <c r="AH199" s="188">
        <f t="shared" si="111"/>
        <v>0</v>
      </c>
      <c r="AI199" s="193">
        <f t="shared" si="112"/>
        <v>0</v>
      </c>
      <c r="AK199" s="69">
        <v>194</v>
      </c>
      <c r="AL199" s="31">
        <f t="shared" si="114"/>
        <v>0</v>
      </c>
      <c r="AM199" s="31">
        <f t="shared" si="115"/>
        <v>0</v>
      </c>
      <c r="AN199" s="31">
        <f t="shared" si="116"/>
        <v>0</v>
      </c>
      <c r="AO199" s="31">
        <f t="shared" si="117"/>
        <v>0</v>
      </c>
      <c r="AP199" s="31">
        <f t="shared" si="118"/>
        <v>0</v>
      </c>
      <c r="AQ199" s="188">
        <f t="shared" si="119"/>
        <v>0</v>
      </c>
      <c r="AR199" s="188">
        <f t="shared" si="120"/>
        <v>0</v>
      </c>
      <c r="AS199" s="188">
        <f t="shared" si="121"/>
        <v>0</v>
      </c>
      <c r="AT199" s="188">
        <f t="shared" si="122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34"/>
        <v>0</v>
      </c>
      <c r="K200" s="31">
        <f t="shared" si="135"/>
        <v>0</v>
      </c>
      <c r="L200" s="31">
        <f t="shared" si="136"/>
        <v>0</v>
      </c>
      <c r="M200" s="31">
        <f t="shared" si="137"/>
        <v>0</v>
      </c>
      <c r="N200" s="31">
        <f t="shared" si="123"/>
        <v>0</v>
      </c>
      <c r="O200" s="32">
        <f t="shared" si="124"/>
        <v>0</v>
      </c>
      <c r="P200" s="53">
        <v>195</v>
      </c>
      <c r="Q200" s="31">
        <f t="shared" si="132"/>
        <v>0</v>
      </c>
      <c r="R200" s="31">
        <f t="shared" si="138"/>
        <v>0</v>
      </c>
      <c r="S200" s="31">
        <f t="shared" si="139"/>
        <v>0</v>
      </c>
      <c r="T200" s="31">
        <f t="shared" si="125"/>
        <v>0</v>
      </c>
      <c r="U200" s="31">
        <f t="shared" si="133"/>
        <v>0</v>
      </c>
      <c r="V200" s="31">
        <f t="shared" si="126"/>
        <v>0</v>
      </c>
      <c r="W200" s="31">
        <v>0</v>
      </c>
      <c r="X200" s="31">
        <f t="shared" si="127"/>
        <v>0</v>
      </c>
      <c r="Y200" s="36">
        <f t="shared" si="128"/>
        <v>0</v>
      </c>
      <c r="AA200" s="69">
        <v>195</v>
      </c>
      <c r="AB200" s="31">
        <f t="shared" si="129"/>
        <v>0</v>
      </c>
      <c r="AC200" s="203">
        <f t="shared" si="113"/>
        <v>0</v>
      </c>
      <c r="AD200" s="99">
        <f t="shared" si="130"/>
        <v>0</v>
      </c>
      <c r="AE200" s="99">
        <f t="shared" si="131"/>
        <v>0</v>
      </c>
      <c r="AF200" s="188">
        <f t="shared" si="109"/>
        <v>0</v>
      </c>
      <c r="AG200" s="188">
        <f t="shared" si="110"/>
        <v>0</v>
      </c>
      <c r="AH200" s="188">
        <f t="shared" si="111"/>
        <v>0</v>
      </c>
      <c r="AI200" s="193">
        <f t="shared" si="112"/>
        <v>0</v>
      </c>
      <c r="AK200" s="69">
        <v>195</v>
      </c>
      <c r="AL200" s="31">
        <f t="shared" si="114"/>
        <v>0</v>
      </c>
      <c r="AM200" s="31">
        <f t="shared" si="115"/>
        <v>0</v>
      </c>
      <c r="AN200" s="31">
        <f t="shared" si="116"/>
        <v>0</v>
      </c>
      <c r="AO200" s="31">
        <f t="shared" si="117"/>
        <v>0</v>
      </c>
      <c r="AP200" s="31">
        <f t="shared" si="118"/>
        <v>0</v>
      </c>
      <c r="AQ200" s="188">
        <f t="shared" si="119"/>
        <v>0</v>
      </c>
      <c r="AR200" s="188">
        <f t="shared" si="120"/>
        <v>0</v>
      </c>
      <c r="AS200" s="188">
        <f t="shared" si="121"/>
        <v>0</v>
      </c>
      <c r="AT200" s="188">
        <f t="shared" si="122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34"/>
        <v>0</v>
      </c>
      <c r="K201" s="31">
        <f t="shared" si="135"/>
        <v>0</v>
      </c>
      <c r="L201" s="31">
        <f t="shared" si="136"/>
        <v>0</v>
      </c>
      <c r="M201" s="31">
        <f t="shared" si="137"/>
        <v>0</v>
      </c>
      <c r="N201" s="31">
        <f t="shared" si="123"/>
        <v>0</v>
      </c>
      <c r="O201" s="32">
        <f t="shared" si="124"/>
        <v>0</v>
      </c>
      <c r="P201" s="53">
        <v>196</v>
      </c>
      <c r="Q201" s="31">
        <f t="shared" si="132"/>
        <v>0</v>
      </c>
      <c r="R201" s="31">
        <f t="shared" si="138"/>
        <v>0</v>
      </c>
      <c r="S201" s="31">
        <f t="shared" si="139"/>
        <v>0</v>
      </c>
      <c r="T201" s="31">
        <f t="shared" si="125"/>
        <v>0</v>
      </c>
      <c r="U201" s="31">
        <f t="shared" si="133"/>
        <v>0</v>
      </c>
      <c r="V201" s="31">
        <f t="shared" si="126"/>
        <v>0</v>
      </c>
      <c r="W201" s="31">
        <v>0</v>
      </c>
      <c r="X201" s="31">
        <f t="shared" si="127"/>
        <v>0</v>
      </c>
      <c r="Y201" s="36">
        <f t="shared" si="128"/>
        <v>0</v>
      </c>
      <c r="AA201" s="69">
        <v>196</v>
      </c>
      <c r="AB201" s="31">
        <f t="shared" si="129"/>
        <v>0</v>
      </c>
      <c r="AC201" s="203">
        <f t="shared" si="113"/>
        <v>0</v>
      </c>
      <c r="AD201" s="99">
        <f t="shared" si="130"/>
        <v>0</v>
      </c>
      <c r="AE201" s="99">
        <f t="shared" si="131"/>
        <v>0</v>
      </c>
      <c r="AF201" s="188">
        <f t="shared" si="109"/>
        <v>0</v>
      </c>
      <c r="AG201" s="188">
        <f t="shared" si="110"/>
        <v>0</v>
      </c>
      <c r="AH201" s="188">
        <f t="shared" si="111"/>
        <v>0</v>
      </c>
      <c r="AI201" s="193">
        <f t="shared" si="112"/>
        <v>0</v>
      </c>
      <c r="AK201" s="69">
        <v>196</v>
      </c>
      <c r="AL201" s="31">
        <f t="shared" si="114"/>
        <v>0</v>
      </c>
      <c r="AM201" s="31">
        <f t="shared" si="115"/>
        <v>0</v>
      </c>
      <c r="AN201" s="31">
        <f t="shared" si="116"/>
        <v>0</v>
      </c>
      <c r="AO201" s="31">
        <f t="shared" si="117"/>
        <v>0</v>
      </c>
      <c r="AP201" s="31">
        <f t="shared" si="118"/>
        <v>0</v>
      </c>
      <c r="AQ201" s="188">
        <f t="shared" si="119"/>
        <v>0</v>
      </c>
      <c r="AR201" s="188">
        <f t="shared" si="120"/>
        <v>0</v>
      </c>
      <c r="AS201" s="188">
        <f t="shared" si="121"/>
        <v>0</v>
      </c>
      <c r="AT201" s="188">
        <f t="shared" si="122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34"/>
        <v>0</v>
      </c>
      <c r="K202" s="31">
        <f t="shared" si="135"/>
        <v>0</v>
      </c>
      <c r="L202" s="31">
        <f t="shared" si="136"/>
        <v>0</v>
      </c>
      <c r="M202" s="31">
        <f t="shared" si="137"/>
        <v>0</v>
      </c>
      <c r="N202" s="31">
        <f t="shared" si="123"/>
        <v>0</v>
      </c>
      <c r="O202" s="32">
        <f t="shared" si="124"/>
        <v>0</v>
      </c>
      <c r="P202" s="53">
        <v>197</v>
      </c>
      <c r="Q202" s="31">
        <f t="shared" si="132"/>
        <v>0</v>
      </c>
      <c r="R202" s="31">
        <f t="shared" si="138"/>
        <v>0</v>
      </c>
      <c r="S202" s="31">
        <f t="shared" si="139"/>
        <v>0</v>
      </c>
      <c r="T202" s="31">
        <f t="shared" si="125"/>
        <v>0</v>
      </c>
      <c r="U202" s="31">
        <f t="shared" si="133"/>
        <v>0</v>
      </c>
      <c r="V202" s="31">
        <f t="shared" si="126"/>
        <v>0</v>
      </c>
      <c r="W202" s="31">
        <v>0</v>
      </c>
      <c r="X202" s="31">
        <f t="shared" si="127"/>
        <v>0</v>
      </c>
      <c r="Y202" s="36">
        <f t="shared" si="128"/>
        <v>0</v>
      </c>
      <c r="AA202" s="69">
        <v>197</v>
      </c>
      <c r="AB202" s="31">
        <f t="shared" si="129"/>
        <v>0</v>
      </c>
      <c r="AC202" s="203">
        <f t="shared" si="113"/>
        <v>0</v>
      </c>
      <c r="AD202" s="99">
        <f t="shared" si="130"/>
        <v>0</v>
      </c>
      <c r="AE202" s="99">
        <f t="shared" si="131"/>
        <v>0</v>
      </c>
      <c r="AF202" s="188">
        <f t="shared" si="109"/>
        <v>0</v>
      </c>
      <c r="AG202" s="188">
        <f t="shared" si="110"/>
        <v>0</v>
      </c>
      <c r="AH202" s="188">
        <f t="shared" si="111"/>
        <v>0</v>
      </c>
      <c r="AI202" s="193">
        <f t="shared" si="112"/>
        <v>0</v>
      </c>
      <c r="AK202" s="69">
        <v>197</v>
      </c>
      <c r="AL202" s="31">
        <f t="shared" si="114"/>
        <v>0</v>
      </c>
      <c r="AM202" s="31">
        <f t="shared" si="115"/>
        <v>0</v>
      </c>
      <c r="AN202" s="31">
        <f t="shared" si="116"/>
        <v>0</v>
      </c>
      <c r="AO202" s="31">
        <f t="shared" si="117"/>
        <v>0</v>
      </c>
      <c r="AP202" s="31">
        <f t="shared" si="118"/>
        <v>0</v>
      </c>
      <c r="AQ202" s="188">
        <f t="shared" si="119"/>
        <v>0</v>
      </c>
      <c r="AR202" s="188">
        <f t="shared" si="120"/>
        <v>0</v>
      </c>
      <c r="AS202" s="188">
        <f t="shared" si="121"/>
        <v>0</v>
      </c>
      <c r="AT202" s="188">
        <f t="shared" si="122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34"/>
        <v>0</v>
      </c>
      <c r="K203" s="31">
        <f t="shared" si="135"/>
        <v>0</v>
      </c>
      <c r="L203" s="31">
        <f t="shared" si="136"/>
        <v>0</v>
      </c>
      <c r="M203" s="31">
        <f t="shared" si="137"/>
        <v>0</v>
      </c>
      <c r="N203" s="31">
        <f t="shared" si="123"/>
        <v>0</v>
      </c>
      <c r="O203" s="32">
        <f t="shared" si="124"/>
        <v>0</v>
      </c>
      <c r="P203" s="53">
        <v>198</v>
      </c>
      <c r="Q203" s="31">
        <f t="shared" si="132"/>
        <v>0</v>
      </c>
      <c r="R203" s="31">
        <f t="shared" si="138"/>
        <v>0</v>
      </c>
      <c r="S203" s="31">
        <f t="shared" si="139"/>
        <v>0</v>
      </c>
      <c r="T203" s="31">
        <f t="shared" si="125"/>
        <v>0</v>
      </c>
      <c r="U203" s="31">
        <f t="shared" si="133"/>
        <v>0</v>
      </c>
      <c r="V203" s="31">
        <f t="shared" si="126"/>
        <v>0</v>
      </c>
      <c r="W203" s="31">
        <v>0</v>
      </c>
      <c r="X203" s="31">
        <f t="shared" si="127"/>
        <v>0</v>
      </c>
      <c r="Y203" s="36">
        <f t="shared" si="128"/>
        <v>0</v>
      </c>
      <c r="AA203" s="69">
        <v>198</v>
      </c>
      <c r="AB203" s="31">
        <f t="shared" si="129"/>
        <v>0</v>
      </c>
      <c r="AC203" s="203">
        <f t="shared" si="113"/>
        <v>0</v>
      </c>
      <c r="AD203" s="99">
        <f t="shared" si="130"/>
        <v>0</v>
      </c>
      <c r="AE203" s="99">
        <f t="shared" si="131"/>
        <v>0</v>
      </c>
      <c r="AF203" s="188">
        <f t="shared" si="109"/>
        <v>0</v>
      </c>
      <c r="AG203" s="188">
        <f t="shared" si="110"/>
        <v>0</v>
      </c>
      <c r="AH203" s="188">
        <f t="shared" si="111"/>
        <v>0</v>
      </c>
      <c r="AI203" s="193">
        <f t="shared" si="112"/>
        <v>0</v>
      </c>
      <c r="AK203" s="69">
        <v>198</v>
      </c>
      <c r="AL203" s="31">
        <f t="shared" si="114"/>
        <v>0</v>
      </c>
      <c r="AM203" s="31">
        <f t="shared" si="115"/>
        <v>0</v>
      </c>
      <c r="AN203" s="31">
        <f t="shared" si="116"/>
        <v>0</v>
      </c>
      <c r="AO203" s="31">
        <f t="shared" si="117"/>
        <v>0</v>
      </c>
      <c r="AP203" s="31">
        <f t="shared" si="118"/>
        <v>0</v>
      </c>
      <c r="AQ203" s="188">
        <f t="shared" si="119"/>
        <v>0</v>
      </c>
      <c r="AR203" s="188">
        <f t="shared" si="120"/>
        <v>0</v>
      </c>
      <c r="AS203" s="188">
        <f t="shared" si="121"/>
        <v>0</v>
      </c>
      <c r="AT203" s="188">
        <f t="shared" si="122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34"/>
        <v>0</v>
      </c>
      <c r="K204" s="31">
        <f t="shared" si="135"/>
        <v>0</v>
      </c>
      <c r="L204" s="31">
        <f t="shared" si="136"/>
        <v>0</v>
      </c>
      <c r="M204" s="31">
        <f t="shared" si="137"/>
        <v>0</v>
      </c>
      <c r="N204" s="31">
        <f t="shared" si="123"/>
        <v>0</v>
      </c>
      <c r="O204" s="32">
        <f t="shared" si="124"/>
        <v>0</v>
      </c>
      <c r="P204" s="53">
        <v>199</v>
      </c>
      <c r="Q204" s="31">
        <f t="shared" si="132"/>
        <v>0</v>
      </c>
      <c r="R204" s="31">
        <f t="shared" si="138"/>
        <v>0</v>
      </c>
      <c r="S204" s="31">
        <f t="shared" si="139"/>
        <v>0</v>
      </c>
      <c r="T204" s="31">
        <f t="shared" si="125"/>
        <v>0</v>
      </c>
      <c r="U204" s="31">
        <f t="shared" si="133"/>
        <v>0</v>
      </c>
      <c r="V204" s="31">
        <f t="shared" si="126"/>
        <v>0</v>
      </c>
      <c r="W204" s="31">
        <v>0</v>
      </c>
      <c r="X204" s="31">
        <f t="shared" si="127"/>
        <v>0</v>
      </c>
      <c r="Y204" s="36">
        <f t="shared" si="128"/>
        <v>0</v>
      </c>
      <c r="AA204" s="69">
        <v>199</v>
      </c>
      <c r="AB204" s="31">
        <f t="shared" si="129"/>
        <v>0</v>
      </c>
      <c r="AC204" s="203">
        <f t="shared" si="113"/>
        <v>0</v>
      </c>
      <c r="AD204" s="99">
        <f t="shared" si="130"/>
        <v>0</v>
      </c>
      <c r="AE204" s="99">
        <f t="shared" si="131"/>
        <v>0</v>
      </c>
      <c r="AF204" s="188">
        <f t="shared" si="109"/>
        <v>0</v>
      </c>
      <c r="AG204" s="188">
        <f t="shared" si="110"/>
        <v>0</v>
      </c>
      <c r="AH204" s="188">
        <f t="shared" si="111"/>
        <v>0</v>
      </c>
      <c r="AI204" s="193">
        <f t="shared" si="112"/>
        <v>0</v>
      </c>
      <c r="AK204" s="69">
        <v>199</v>
      </c>
      <c r="AL204" s="31">
        <f t="shared" si="114"/>
        <v>0</v>
      </c>
      <c r="AM204" s="31">
        <f t="shared" si="115"/>
        <v>0</v>
      </c>
      <c r="AN204" s="31">
        <f t="shared" si="116"/>
        <v>0</v>
      </c>
      <c r="AO204" s="31">
        <f t="shared" si="117"/>
        <v>0</v>
      </c>
      <c r="AP204" s="31">
        <f t="shared" si="118"/>
        <v>0</v>
      </c>
      <c r="AQ204" s="188">
        <f t="shared" si="119"/>
        <v>0</v>
      </c>
      <c r="AR204" s="188">
        <f t="shared" si="120"/>
        <v>0</v>
      </c>
      <c r="AS204" s="188">
        <f t="shared" si="121"/>
        <v>0</v>
      </c>
      <c r="AT204" s="188">
        <f t="shared" si="122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34"/>
        <v>0</v>
      </c>
      <c r="K205" s="31">
        <f t="shared" si="135"/>
        <v>0</v>
      </c>
      <c r="L205" s="31">
        <f t="shared" si="136"/>
        <v>0</v>
      </c>
      <c r="M205" s="31">
        <f t="shared" si="137"/>
        <v>0</v>
      </c>
      <c r="N205" s="33">
        <f>IF(F208&lt;=$F$18,0,)</f>
        <v>0</v>
      </c>
      <c r="O205" s="32">
        <f t="shared" si="124"/>
        <v>0</v>
      </c>
      <c r="P205" s="54">
        <v>200</v>
      </c>
      <c r="Q205" s="33">
        <f t="shared" si="132"/>
        <v>0</v>
      </c>
      <c r="R205" s="33">
        <f t="shared" si="138"/>
        <v>0</v>
      </c>
      <c r="S205" s="33">
        <f t="shared" si="139"/>
        <v>0</v>
      </c>
      <c r="T205" s="33">
        <f t="shared" si="125"/>
        <v>0</v>
      </c>
      <c r="U205" s="33">
        <f t="shared" si="133"/>
        <v>0</v>
      </c>
      <c r="V205" s="33">
        <f t="shared" si="126"/>
        <v>0</v>
      </c>
      <c r="W205" s="33">
        <v>0</v>
      </c>
      <c r="X205" s="159">
        <f t="shared" si="127"/>
        <v>0</v>
      </c>
      <c r="Y205" s="37">
        <f t="shared" si="128"/>
        <v>0</v>
      </c>
      <c r="AA205" s="70">
        <v>200</v>
      </c>
      <c r="AB205" s="143">
        <f t="shared" si="129"/>
        <v>0</v>
      </c>
      <c r="AC205" s="203">
        <f t="shared" si="113"/>
        <v>0</v>
      </c>
      <c r="AD205" s="100">
        <f t="shared" si="130"/>
        <v>0</v>
      </c>
      <c r="AE205" s="100">
        <f t="shared" si="131"/>
        <v>0</v>
      </c>
      <c r="AF205" s="190">
        <f t="shared" si="109"/>
        <v>0</v>
      </c>
      <c r="AG205" s="190">
        <f t="shared" si="110"/>
        <v>0</v>
      </c>
      <c r="AH205" s="190">
        <f t="shared" si="111"/>
        <v>0</v>
      </c>
      <c r="AI205" s="197">
        <f t="shared" si="112"/>
        <v>0</v>
      </c>
      <c r="AK205" s="70">
        <v>200</v>
      </c>
      <c r="AL205" s="143">
        <f t="shared" si="114"/>
        <v>0</v>
      </c>
      <c r="AM205" s="33">
        <f t="shared" si="115"/>
        <v>0</v>
      </c>
      <c r="AN205" s="33">
        <f t="shared" si="116"/>
        <v>0</v>
      </c>
      <c r="AO205" s="33">
        <f t="shared" si="117"/>
        <v>0</v>
      </c>
      <c r="AP205" s="33">
        <f t="shared" si="118"/>
        <v>0</v>
      </c>
      <c r="AQ205" s="190">
        <f t="shared" si="119"/>
        <v>0</v>
      </c>
      <c r="AR205" s="190">
        <f t="shared" si="120"/>
        <v>0</v>
      </c>
      <c r="AS205" s="190">
        <f t="shared" si="121"/>
        <v>0</v>
      </c>
      <c r="AT205" s="190">
        <f t="shared" si="122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82" zoomScale="85" zoomScaleNormal="85" workbookViewId="0">
      <selection activeCell="F108" sqref="F108:G108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0" customWidth="1"/>
    <col min="47" max="51" width="10.5546875" customWidth="1"/>
    <col min="54" max="54" width="19.33203125" customWidth="1"/>
  </cols>
  <sheetData>
    <row r="3" spans="2:51" ht="15.6" x14ac:dyDescent="0.3">
      <c r="I3" s="257" t="s">
        <v>168</v>
      </c>
      <c r="J3" s="258"/>
      <c r="K3" s="258"/>
      <c r="L3" s="258"/>
      <c r="M3" s="258"/>
      <c r="N3" s="258"/>
      <c r="O3" s="259"/>
      <c r="P3" s="260" t="s">
        <v>140</v>
      </c>
      <c r="Q3" s="261"/>
      <c r="R3" s="261"/>
      <c r="S3" s="261"/>
      <c r="T3" s="261"/>
      <c r="U3" s="261"/>
      <c r="V3" s="261"/>
      <c r="W3" s="261"/>
      <c r="X3" s="262"/>
      <c r="Y3" s="88"/>
      <c r="Z3" s="88"/>
      <c r="AA3" s="248" t="s">
        <v>155</v>
      </c>
      <c r="AB3" s="249"/>
      <c r="AC3" s="249"/>
      <c r="AD3" s="249"/>
      <c r="AE3" s="249"/>
      <c r="AF3" s="249"/>
      <c r="AG3" s="249"/>
      <c r="AH3" s="249"/>
      <c r="AI3" s="250"/>
      <c r="AJ3" s="88"/>
      <c r="AK3" s="248" t="s">
        <v>167</v>
      </c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50"/>
    </row>
    <row r="4" spans="2:51" ht="45" customHeight="1" x14ac:dyDescent="0.3">
      <c r="B4" s="252" t="s">
        <v>169</v>
      </c>
      <c r="C4" s="252"/>
      <c r="D4" s="252"/>
      <c r="E4" s="252"/>
      <c r="F4" s="252"/>
      <c r="I4" s="57" t="s">
        <v>76</v>
      </c>
      <c r="J4" s="58" t="s">
        <v>105</v>
      </c>
      <c r="K4" s="58" t="s">
        <v>106</v>
      </c>
      <c r="L4" s="58" t="s">
        <v>72</v>
      </c>
      <c r="M4" s="58" t="s">
        <v>107</v>
      </c>
      <c r="N4" s="58" t="s">
        <v>108</v>
      </c>
      <c r="O4" s="86" t="s">
        <v>110</v>
      </c>
      <c r="P4" s="57" t="s">
        <v>76</v>
      </c>
      <c r="Q4" s="59" t="s">
        <v>115</v>
      </c>
      <c r="R4" s="59" t="s">
        <v>116</v>
      </c>
      <c r="S4" s="60" t="s">
        <v>102</v>
      </c>
      <c r="T4" s="61" t="s">
        <v>101</v>
      </c>
      <c r="U4" s="58" t="s">
        <v>3</v>
      </c>
      <c r="V4" s="58" t="s">
        <v>103</v>
      </c>
      <c r="W4" s="58" t="s">
        <v>104</v>
      </c>
      <c r="X4" s="87" t="s">
        <v>109</v>
      </c>
      <c r="Y4" s="64" t="s">
        <v>117</v>
      </c>
      <c r="AA4" s="68" t="s">
        <v>76</v>
      </c>
      <c r="AB4" s="59" t="s">
        <v>142</v>
      </c>
      <c r="AC4" s="60" t="s">
        <v>143</v>
      </c>
      <c r="AD4" s="66" t="s">
        <v>144</v>
      </c>
      <c r="AE4" s="62" t="s">
        <v>145</v>
      </c>
      <c r="AF4" s="62" t="s">
        <v>146</v>
      </c>
      <c r="AG4" s="62" t="s">
        <v>147</v>
      </c>
      <c r="AH4" s="62" t="s">
        <v>148</v>
      </c>
      <c r="AI4" s="73" t="s">
        <v>149</v>
      </c>
      <c r="AK4" s="68" t="s">
        <v>76</v>
      </c>
      <c r="AL4" s="59" t="s">
        <v>142</v>
      </c>
      <c r="AM4" s="60" t="s">
        <v>143</v>
      </c>
      <c r="AN4" s="66" t="s">
        <v>144</v>
      </c>
      <c r="AO4" s="62" t="s">
        <v>145</v>
      </c>
      <c r="AP4" s="62" t="s">
        <v>157</v>
      </c>
      <c r="AQ4" s="187" t="s">
        <v>183</v>
      </c>
      <c r="AR4" s="187" t="s">
        <v>184</v>
      </c>
      <c r="AS4" s="187" t="s">
        <v>185</v>
      </c>
      <c r="AT4" s="187" t="s">
        <v>186</v>
      </c>
      <c r="AU4" s="62" t="s">
        <v>158</v>
      </c>
      <c r="AV4" s="62" t="s">
        <v>159</v>
      </c>
      <c r="AW4" s="62" t="s">
        <v>160</v>
      </c>
      <c r="AX4" s="62" t="s">
        <v>161</v>
      </c>
      <c r="AY4" s="73" t="s">
        <v>149</v>
      </c>
    </row>
    <row r="5" spans="2:51" x14ac:dyDescent="0.3">
      <c r="B5" s="241" t="s">
        <v>129</v>
      </c>
      <c r="C5" s="89" t="s">
        <v>73</v>
      </c>
      <c r="D5" s="253" t="s">
        <v>2</v>
      </c>
      <c r="E5" s="253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03">
        <f t="shared" ref="AC5:AC29" si="7">IF(AA5&lt;=$F$18,IFERROR(VLOOKUP($AA5,$B$82:$G$94,3,FALSE),0),)*50%</f>
        <v>0</v>
      </c>
      <c r="AD5" s="99">
        <f t="shared" ref="AD5:AD68" si="8">IF(AA5&lt;=$F$18,IFERROR(VLOOKUP($AA5,$B$82:$G$94,4,FALSE),0),)</f>
        <v>0.56000000000000005</v>
      </c>
      <c r="AE5" s="99">
        <f t="shared" ref="AE5:AE68" si="9">IF(AA5&lt;=$F$18,IFERROR(VLOOKUP($AA5,$B$82:$G$94,5,FALSE),0),)</f>
        <v>0.44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IF(AK5&lt;=$F$18,IFERROR(VLOOKUP($AA5,$B$82:$G$94,2,FALSE),0),)</f>
        <v>0</v>
      </c>
      <c r="AM5" s="31">
        <f t="shared" ref="AM5:AM68" si="11">IF(AK5&lt;=$F$18,IFERROR(VLOOKUP($AA5,$B$82:$G$94,3,FALSE),0),)</f>
        <v>0</v>
      </c>
      <c r="AN5" s="31">
        <f t="shared" ref="AN5:AN68" si="12">IF(AK5&lt;=$F$18,IFERROR(VLOOKUP($AA5,$B$82:$G$94,4,FALSE),0),)</f>
        <v>0.56000000000000005</v>
      </c>
      <c r="AO5" s="31">
        <f t="shared" ref="AO5:AO68" si="13">IF(AK5&lt;=$F$18,IFERROR(VLOOKUP($AA5,$B$82:$G$94,5,FALSE),0),)</f>
        <v>0.44</v>
      </c>
      <c r="AP5" s="31">
        <f t="shared" ref="AP5:AP68" si="14">IF(AK5&lt;=$F$18,IFERROR(VLOOKUP($AA5,$B$82:$G$94,6,FALSE),0),)</f>
        <v>0</v>
      </c>
      <c r="AQ5" s="188">
        <v>0</v>
      </c>
      <c r="AR5" s="188">
        <v>0</v>
      </c>
      <c r="AS5" s="188">
        <v>0</v>
      </c>
      <c r="AT5" s="188">
        <v>0</v>
      </c>
      <c r="AU5" s="31"/>
      <c r="AV5" s="31"/>
      <c r="AW5" s="31"/>
      <c r="AX5" s="31"/>
      <c r="AY5" s="167">
        <v>0</v>
      </c>
    </row>
    <row r="6" spans="2:51" x14ac:dyDescent="0.3">
      <c r="B6" s="242"/>
      <c r="C6" s="97" t="s">
        <v>74</v>
      </c>
      <c r="D6" s="244" t="s">
        <v>204</v>
      </c>
      <c r="E6" s="244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37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03">
        <f t="shared" si="7"/>
        <v>0</v>
      </c>
      <c r="AD6" s="99">
        <f t="shared" si="8"/>
        <v>0</v>
      </c>
      <c r="AE6" s="99">
        <f t="shared" si="9"/>
        <v>0</v>
      </c>
      <c r="AF6" s="188">
        <f t="shared" ref="AF6:AF7" si="17">IF(OR(AA6&lt;=$F$18,AA6&lt;=30),EXP(-LN(2)/$D$104)*AF5+((1-EXP(-LN(2)/$D$104))/(LN(2)/$D$104))*$AB6*AC6*0.475*$F$19*44/12,)</f>
        <v>0</v>
      </c>
      <c r="AG6" s="188">
        <f t="shared" ref="AG6:AG7" si="18">IF(OR(AA6&lt;=$F$18,AA6&lt;=30),EXP(-LN(2)/$D$106)*AG5+((1-EXP(-LN(2)/$D$106))/(LN(2)/$D$106))*$AB6*AD6*0.475*$F$19*44/12,)</f>
        <v>0</v>
      </c>
      <c r="AH6" s="188">
        <f t="shared" ref="AH6:AH7" si="19">IF(OR(AA6&lt;=$F$18,AA6&lt;=30),EXP(-LN(2)/$D$105)*AH5+((1-EXP(-LN(2)/$D$105))/(LN(2)/$D$105))*$AB6*AE6*0.475*$F$19*44/12,)</f>
        <v>0</v>
      </c>
      <c r="AI6" s="193">
        <f t="shared" ref="AI6:AI7" si="20"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88">
        <f t="shared" ref="AQ6:AT24" si="21">IF($AK6&lt;=$F$18,$AL6*AM6,)</f>
        <v>0</v>
      </c>
      <c r="AR6" s="188">
        <f t="shared" si="21"/>
        <v>0</v>
      </c>
      <c r="AS6" s="188">
        <f t="shared" si="21"/>
        <v>0</v>
      </c>
      <c r="AT6" s="188">
        <f t="shared" si="21"/>
        <v>0</v>
      </c>
      <c r="AU6" s="31"/>
      <c r="AV6" s="31"/>
      <c r="AW6" s="31"/>
      <c r="AX6" s="31"/>
      <c r="AY6" s="167">
        <f>IF(AK6&lt;=$F$18,AL6*$G$108+AY5,)</f>
        <v>0</v>
      </c>
    </row>
    <row r="7" spans="2:51" x14ac:dyDescent="0.3">
      <c r="B7" s="241" t="s">
        <v>130</v>
      </c>
      <c r="C7" s="254"/>
      <c r="D7" s="255"/>
      <c r="E7" s="255"/>
      <c r="F7" s="256"/>
      <c r="I7" s="53">
        <v>2</v>
      </c>
      <c r="J7" s="31">
        <f t="shared" ref="J7:J70" si="22">IF($I7&lt;=$F$10,$F$11*$F$13+J6,)</f>
        <v>0</v>
      </c>
      <c r="K7" s="31">
        <f t="shared" ref="K7:K70" si="23">IF(J7=0,0,EXP(-1.0587+0.8836*LN(J7)+0.284))</f>
        <v>0</v>
      </c>
      <c r="L7" s="31">
        <f t="shared" ref="L7:L70" si="24">IF(I7&lt;=$F$10,$F$5+($F$8-$F$5)*(1-EXP(-0.0175*I7)),)</f>
        <v>0</v>
      </c>
      <c r="M7" s="31">
        <f t="shared" ref="M7:M70" si="25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6">IF(P7&lt;=$F$18,Q7+R6,)</f>
        <v>0</v>
      </c>
      <c r="S7" s="31">
        <f t="shared" ref="S7:S70" si="27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03">
        <f t="shared" si="7"/>
        <v>0</v>
      </c>
      <c r="AD7" s="99">
        <f t="shared" si="8"/>
        <v>0</v>
      </c>
      <c r="AE7" s="99">
        <f t="shared" si="9"/>
        <v>0</v>
      </c>
      <c r="AF7" s="188">
        <f t="shared" si="17"/>
        <v>0</v>
      </c>
      <c r="AG7" s="188">
        <f t="shared" si="18"/>
        <v>0</v>
      </c>
      <c r="AH7" s="188">
        <f t="shared" si="19"/>
        <v>0</v>
      </c>
      <c r="AI7" s="193">
        <f t="shared" si="20"/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88">
        <f t="shared" si="21"/>
        <v>0</v>
      </c>
      <c r="AR7" s="188">
        <f t="shared" si="21"/>
        <v>0</v>
      </c>
      <c r="AS7" s="188">
        <f t="shared" si="21"/>
        <v>0</v>
      </c>
      <c r="AT7" s="188">
        <f t="shared" si="21"/>
        <v>0</v>
      </c>
      <c r="AU7" s="31"/>
      <c r="AV7" s="31"/>
      <c r="AW7" s="31"/>
      <c r="AX7" s="31"/>
      <c r="AY7" s="167">
        <f t="shared" ref="AY7:AY35" si="28">IF(AK7&lt;=$F$18,AL7*$G$108+AY6,)</f>
        <v>0</v>
      </c>
    </row>
    <row r="8" spans="2:51" x14ac:dyDescent="0.3">
      <c r="B8" s="251"/>
      <c r="C8" s="91" t="s">
        <v>73</v>
      </c>
      <c r="D8" s="247" t="s">
        <v>2</v>
      </c>
      <c r="E8" s="247"/>
      <c r="F8" s="92">
        <f>IF(D8="","",VLOOKUP(D8,$B$97:$C$100,2,0))</f>
        <v>70</v>
      </c>
      <c r="I8" s="53">
        <v>3</v>
      </c>
      <c r="J8" s="31">
        <f t="shared" si="22"/>
        <v>0</v>
      </c>
      <c r="K8" s="31">
        <f t="shared" si="23"/>
        <v>0</v>
      </c>
      <c r="L8" s="31">
        <f t="shared" si="24"/>
        <v>0</v>
      </c>
      <c r="M8" s="31">
        <f t="shared" si="25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6"/>
        <v>0</v>
      </c>
      <c r="S8" s="31">
        <f t="shared" si="27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03">
        <f t="shared" si="7"/>
        <v>0</v>
      </c>
      <c r="AD8" s="99">
        <f t="shared" si="8"/>
        <v>0</v>
      </c>
      <c r="AE8" s="99">
        <f t="shared" si="9"/>
        <v>0</v>
      </c>
      <c r="AF8" s="188">
        <f>IF(OR(AA8&lt;=$F$18,AA8&lt;=30),EXP(-LN(2)/$D$104)*AF7+((1-EXP(-LN(2)/$D$104))/(LN(2)/$D$104))*$AB8*AC8*0.475*$F$19*44/12,)</f>
        <v>0</v>
      </c>
      <c r="AG8" s="188">
        <f>IF(OR(AA8&lt;=$F$18,AA8&lt;=30),EXP(-LN(2)/$D$106)*AG7+((1-EXP(-LN(2)/$D$106))/(LN(2)/$D$106))*$AB8*AD8*0.475*$F$19*44/12,)</f>
        <v>0</v>
      </c>
      <c r="AH8" s="188">
        <f>IF(OR(AA8&lt;=$F$18,AA8&lt;=30),EXP(-LN(2)/$D$105)*AH7+((1-EXP(-LN(2)/$D$105))/(LN(2)/$D$105))*$AB8*AE8*0.475*$F$19*44/12,)</f>
        <v>0</v>
      </c>
      <c r="AI8" s="193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88">
        <f t="shared" si="21"/>
        <v>0</v>
      </c>
      <c r="AR8" s="188">
        <f t="shared" si="21"/>
        <v>0</v>
      </c>
      <c r="AS8" s="188">
        <f t="shared" si="21"/>
        <v>0</v>
      </c>
      <c r="AT8" s="188">
        <f t="shared" si="21"/>
        <v>0</v>
      </c>
      <c r="AU8" s="31"/>
      <c r="AV8" s="31"/>
      <c r="AW8" s="31"/>
      <c r="AX8" s="31"/>
      <c r="AY8" s="167">
        <f t="shared" si="28"/>
        <v>0</v>
      </c>
    </row>
    <row r="9" spans="2:51" x14ac:dyDescent="0.3">
      <c r="B9" s="251"/>
      <c r="C9" s="91" t="s">
        <v>74</v>
      </c>
      <c r="D9" s="243" t="str">
        <f>IF(D8=$B$100,"totale","néant")</f>
        <v>néant</v>
      </c>
      <c r="E9" s="243"/>
      <c r="F9" s="92">
        <f>IF(D8=B100,10,VLOOKUP(D8,$B$97:$D$100,3,FALSE))</f>
        <v>0</v>
      </c>
      <c r="I9" s="53">
        <v>4</v>
      </c>
      <c r="J9" s="31">
        <f t="shared" si="22"/>
        <v>0</v>
      </c>
      <c r="K9" s="31">
        <f t="shared" si="23"/>
        <v>0</v>
      </c>
      <c r="L9" s="31">
        <f t="shared" si="24"/>
        <v>0</v>
      </c>
      <c r="M9" s="31">
        <f t="shared" si="25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6"/>
        <v>0</v>
      </c>
      <c r="S9" s="31">
        <f t="shared" si="27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03">
        <f t="shared" si="7"/>
        <v>0</v>
      </c>
      <c r="AD9" s="99">
        <f t="shared" si="8"/>
        <v>0</v>
      </c>
      <c r="AE9" s="99">
        <f t="shared" si="9"/>
        <v>0</v>
      </c>
      <c r="AF9" s="188">
        <f>IF(OR(AA9&lt;=$F$18,AA9&lt;=30),EXP(-LN(2)/$D$104)*AF8+((1-EXP(-LN(2)/$D$104))/(LN(2)/$D$104))*$AB9*AC9*0.475*$F$19*44/12,)</f>
        <v>0</v>
      </c>
      <c r="AG9" s="188">
        <f>IF(OR(AA9&lt;=$F$18,AA9&lt;=30),EXP(-LN(2)/$D$106)*AG8+((1-EXP(-LN(2)/$D$106))/(LN(2)/$D$106))*$AB9*AD9*0.475*$F$19*44/12,)</f>
        <v>0</v>
      </c>
      <c r="AH9" s="188">
        <f>IF(OR(AA9&lt;=$F$18,AA9&lt;=30),EXP(-LN(2)/$D$105)*AH8+((1-EXP(-LN(2)/$D$105))/(LN(2)/$D$105))*$AB9*AE9*0.475*$F$19*44/12,)</f>
        <v>0</v>
      </c>
      <c r="AI9" s="193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88">
        <f t="shared" si="21"/>
        <v>0</v>
      </c>
      <c r="AR9" s="188">
        <f t="shared" si="21"/>
        <v>0</v>
      </c>
      <c r="AS9" s="188">
        <f t="shared" si="21"/>
        <v>0</v>
      </c>
      <c r="AT9" s="188">
        <f t="shared" si="21"/>
        <v>0</v>
      </c>
      <c r="AU9" s="31"/>
      <c r="AV9" s="31"/>
      <c r="AW9" s="31"/>
      <c r="AX9" s="31"/>
      <c r="AY9" s="167">
        <f t="shared" si="28"/>
        <v>0</v>
      </c>
    </row>
    <row r="10" spans="2:51" x14ac:dyDescent="0.3">
      <c r="B10" s="251"/>
      <c r="C10" s="245" t="s">
        <v>121</v>
      </c>
      <c r="D10" s="240" t="s">
        <v>132</v>
      </c>
      <c r="E10" s="240"/>
      <c r="F10" s="93">
        <f>F18</f>
        <v>0</v>
      </c>
      <c r="I10" s="53">
        <v>5</v>
      </c>
      <c r="J10" s="31">
        <f t="shared" si="22"/>
        <v>0</v>
      </c>
      <c r="K10" s="31">
        <f t="shared" si="23"/>
        <v>0</v>
      </c>
      <c r="L10" s="31">
        <f t="shared" si="24"/>
        <v>0</v>
      </c>
      <c r="M10" s="31">
        <f t="shared" si="25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6"/>
        <v>0</v>
      </c>
      <c r="S10" s="31">
        <f t="shared" si="27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03">
        <f t="shared" si="7"/>
        <v>0</v>
      </c>
      <c r="AD10" s="99">
        <f t="shared" si="8"/>
        <v>0</v>
      </c>
      <c r="AE10" s="99">
        <f t="shared" si="9"/>
        <v>0</v>
      </c>
      <c r="AF10" s="188">
        <f t="shared" ref="AF10:AF24" si="29">IF(OR(AA10&lt;=$F$18,AA10&lt;=30),EXP(-LN(2)/$D$104)*AF9+((1-EXP(-LN(2)/$D$104))/(LN(2)/$D$104))*$AB10*AC10*0.475*$F$19*44/12,)</f>
        <v>0</v>
      </c>
      <c r="AG10" s="188">
        <f t="shared" ref="AG10:AG24" si="30">IF(OR(AA10&lt;=$F$18,AA10&lt;=30),EXP(-LN(2)/$D$106)*AG9+((1-EXP(-LN(2)/$D$106))/(LN(2)/$D$106))*$AB10*AD10*0.475*$F$19*44/12,)</f>
        <v>0</v>
      </c>
      <c r="AH10" s="188">
        <f t="shared" ref="AH10:AH24" si="31">IF(OR(AA10&lt;=$F$18,AA10&lt;=30),EXP(-LN(2)/$D$105)*AH9+((1-EXP(-LN(2)/$D$105))/(LN(2)/$D$105))*$AB10*AE10*0.475*$F$19*44/12,)</f>
        <v>0</v>
      </c>
      <c r="AI10" s="193">
        <f t="shared" ref="AI10:AI24" si="32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88">
        <f t="shared" si="21"/>
        <v>0</v>
      </c>
      <c r="AR10" s="188">
        <f t="shared" si="21"/>
        <v>0</v>
      </c>
      <c r="AS10" s="188">
        <f t="shared" si="21"/>
        <v>0</v>
      </c>
      <c r="AT10" s="188">
        <f t="shared" si="21"/>
        <v>0</v>
      </c>
      <c r="AU10" s="31"/>
      <c r="AV10" s="31"/>
      <c r="AW10" s="31"/>
      <c r="AX10" s="31"/>
      <c r="AY10" s="167">
        <f t="shared" si="28"/>
        <v>0</v>
      </c>
    </row>
    <row r="11" spans="2:51" x14ac:dyDescent="0.3">
      <c r="B11" s="251"/>
      <c r="C11" s="245"/>
      <c r="D11" s="243" t="s">
        <v>135</v>
      </c>
      <c r="E11" s="243"/>
      <c r="F11" s="34">
        <f>IF(D8=$B$100,1,0)</f>
        <v>0</v>
      </c>
      <c r="I11" s="53">
        <v>6</v>
      </c>
      <c r="J11" s="31">
        <f t="shared" si="22"/>
        <v>0</v>
      </c>
      <c r="K11" s="31">
        <f t="shared" si="23"/>
        <v>0</v>
      </c>
      <c r="L11" s="31">
        <f t="shared" si="24"/>
        <v>0</v>
      </c>
      <c r="M11" s="31">
        <f t="shared" si="25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6"/>
        <v>0</v>
      </c>
      <c r="S11" s="31">
        <f t="shared" si="27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03">
        <f t="shared" si="7"/>
        <v>0</v>
      </c>
      <c r="AD11" s="99">
        <f t="shared" si="8"/>
        <v>0</v>
      </c>
      <c r="AE11" s="99">
        <f t="shared" si="9"/>
        <v>0</v>
      </c>
      <c r="AF11" s="188">
        <f t="shared" si="29"/>
        <v>0</v>
      </c>
      <c r="AG11" s="188">
        <f t="shared" si="30"/>
        <v>0</v>
      </c>
      <c r="AH11" s="188">
        <f t="shared" si="31"/>
        <v>0</v>
      </c>
      <c r="AI11" s="193">
        <f t="shared" si="32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88">
        <f t="shared" si="21"/>
        <v>0</v>
      </c>
      <c r="AR11" s="188">
        <f t="shared" si="21"/>
        <v>0</v>
      </c>
      <c r="AS11" s="188">
        <f t="shared" si="21"/>
        <v>0</v>
      </c>
      <c r="AT11" s="188">
        <f t="shared" si="21"/>
        <v>0</v>
      </c>
      <c r="AU11" s="31"/>
      <c r="AV11" s="31"/>
      <c r="AW11" s="31"/>
      <c r="AX11" s="31"/>
      <c r="AY11" s="167">
        <f t="shared" si="28"/>
        <v>0</v>
      </c>
    </row>
    <row r="12" spans="2:51" x14ac:dyDescent="0.3">
      <c r="B12" s="251"/>
      <c r="C12" s="245"/>
      <c r="D12" s="240" t="s">
        <v>127</v>
      </c>
      <c r="E12" s="240"/>
      <c r="F12" s="94" t="s">
        <v>70</v>
      </c>
      <c r="I12" s="53">
        <v>7</v>
      </c>
      <c r="J12" s="31">
        <f t="shared" si="22"/>
        <v>0</v>
      </c>
      <c r="K12" s="31">
        <f t="shared" si="23"/>
        <v>0</v>
      </c>
      <c r="L12" s="31">
        <f t="shared" si="24"/>
        <v>0</v>
      </c>
      <c r="M12" s="31">
        <f t="shared" si="25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6"/>
        <v>0</v>
      </c>
      <c r="S12" s="31">
        <f t="shared" si="27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03">
        <f t="shared" si="7"/>
        <v>0</v>
      </c>
      <c r="AD12" s="99">
        <f t="shared" si="8"/>
        <v>0</v>
      </c>
      <c r="AE12" s="99">
        <f t="shared" si="9"/>
        <v>0</v>
      </c>
      <c r="AF12" s="188">
        <f t="shared" si="29"/>
        <v>0</v>
      </c>
      <c r="AG12" s="188">
        <f t="shared" si="30"/>
        <v>0</v>
      </c>
      <c r="AH12" s="188">
        <f t="shared" si="31"/>
        <v>0</v>
      </c>
      <c r="AI12" s="193">
        <f t="shared" si="32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88">
        <f t="shared" si="21"/>
        <v>0</v>
      </c>
      <c r="AR12" s="188">
        <f t="shared" si="21"/>
        <v>0</v>
      </c>
      <c r="AS12" s="188">
        <f t="shared" si="21"/>
        <v>0</v>
      </c>
      <c r="AT12" s="188">
        <f t="shared" si="21"/>
        <v>0</v>
      </c>
      <c r="AU12" s="31"/>
      <c r="AV12" s="31"/>
      <c r="AW12" s="31"/>
      <c r="AX12" s="31"/>
      <c r="AY12" s="167">
        <f t="shared" si="28"/>
        <v>0</v>
      </c>
    </row>
    <row r="13" spans="2:51" x14ac:dyDescent="0.3">
      <c r="B13" s="242"/>
      <c r="C13" s="246"/>
      <c r="D13" s="244" t="s">
        <v>151</v>
      </c>
      <c r="E13" s="244"/>
      <c r="F13" s="35">
        <f>IF(ISBLANK(F$12),,VLOOKUP(F$12,C131:D195,2,FALSE))</f>
        <v>0.56999999999999995</v>
      </c>
      <c r="I13" s="53">
        <v>8</v>
      </c>
      <c r="J13" s="31">
        <f t="shared" si="22"/>
        <v>0</v>
      </c>
      <c r="K13" s="31">
        <f t="shared" si="23"/>
        <v>0</v>
      </c>
      <c r="L13" s="31">
        <f t="shared" si="24"/>
        <v>0</v>
      </c>
      <c r="M13" s="31">
        <f t="shared" si="25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6"/>
        <v>0</v>
      </c>
      <c r="S13" s="31">
        <f t="shared" si="27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03">
        <f t="shared" si="7"/>
        <v>0</v>
      </c>
      <c r="AD13" s="99">
        <f t="shared" si="8"/>
        <v>0</v>
      </c>
      <c r="AE13" s="99">
        <f t="shared" si="9"/>
        <v>0</v>
      </c>
      <c r="AF13" s="188">
        <f t="shared" si="29"/>
        <v>0</v>
      </c>
      <c r="AG13" s="188">
        <f t="shared" si="30"/>
        <v>0</v>
      </c>
      <c r="AH13" s="188">
        <f t="shared" si="31"/>
        <v>0</v>
      </c>
      <c r="AI13" s="193">
        <f t="shared" si="32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88">
        <f t="shared" si="21"/>
        <v>0</v>
      </c>
      <c r="AR13" s="188">
        <f t="shared" si="21"/>
        <v>0</v>
      </c>
      <c r="AS13" s="188">
        <f t="shared" si="21"/>
        <v>0</v>
      </c>
      <c r="AT13" s="188">
        <f t="shared" si="21"/>
        <v>0</v>
      </c>
      <c r="AU13" s="31"/>
      <c r="AV13" s="31"/>
      <c r="AW13" s="31"/>
      <c r="AX13" s="31"/>
      <c r="AY13" s="167">
        <f t="shared" si="28"/>
        <v>0</v>
      </c>
    </row>
    <row r="14" spans="2:51" x14ac:dyDescent="0.3">
      <c r="B14" s="241" t="s">
        <v>128</v>
      </c>
      <c r="C14" s="237"/>
      <c r="D14" s="238"/>
      <c r="E14" s="238"/>
      <c r="F14" s="239"/>
      <c r="I14" s="53">
        <v>9</v>
      </c>
      <c r="J14" s="31">
        <f t="shared" si="22"/>
        <v>0</v>
      </c>
      <c r="K14" s="31">
        <f t="shared" si="23"/>
        <v>0</v>
      </c>
      <c r="L14" s="31">
        <f t="shared" si="24"/>
        <v>0</v>
      </c>
      <c r="M14" s="31">
        <f t="shared" si="25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6"/>
        <v>0</v>
      </c>
      <c r="S14" s="31">
        <f t="shared" si="27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03">
        <f t="shared" si="7"/>
        <v>0</v>
      </c>
      <c r="AD14" s="99">
        <f t="shared" si="8"/>
        <v>0</v>
      </c>
      <c r="AE14" s="99">
        <f t="shared" si="9"/>
        <v>0</v>
      </c>
      <c r="AF14" s="188">
        <f t="shared" si="29"/>
        <v>0</v>
      </c>
      <c r="AG14" s="188">
        <f t="shared" si="30"/>
        <v>0</v>
      </c>
      <c r="AH14" s="188">
        <f t="shared" si="31"/>
        <v>0</v>
      </c>
      <c r="AI14" s="193">
        <f t="shared" si="32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88">
        <f t="shared" si="21"/>
        <v>0</v>
      </c>
      <c r="AR14" s="188">
        <f t="shared" si="21"/>
        <v>0</v>
      </c>
      <c r="AS14" s="188">
        <f t="shared" si="21"/>
        <v>0</v>
      </c>
      <c r="AT14" s="188">
        <f t="shared" si="21"/>
        <v>0</v>
      </c>
      <c r="AU14" s="31"/>
      <c r="AV14" s="31"/>
      <c r="AW14" s="31"/>
      <c r="AX14" s="31"/>
      <c r="AY14" s="167">
        <f t="shared" si="28"/>
        <v>0</v>
      </c>
    </row>
    <row r="15" spans="2:51" x14ac:dyDescent="0.3">
      <c r="B15" s="251"/>
      <c r="C15" s="91" t="s">
        <v>73</v>
      </c>
      <c r="D15" s="247" t="s">
        <v>131</v>
      </c>
      <c r="E15" s="247"/>
      <c r="F15" s="92">
        <f>IF(D15="","",VLOOKUP(D15,$B$97:$C$100,2,0))</f>
        <v>70</v>
      </c>
      <c r="I15" s="53">
        <v>10</v>
      </c>
      <c r="J15" s="31">
        <f t="shared" si="22"/>
        <v>0</v>
      </c>
      <c r="K15" s="31">
        <f t="shared" si="23"/>
        <v>0</v>
      </c>
      <c r="L15" s="31">
        <f t="shared" si="24"/>
        <v>0</v>
      </c>
      <c r="M15" s="31">
        <f t="shared" si="25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6"/>
        <v>0</v>
      </c>
      <c r="S15" s="31">
        <f t="shared" si="27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03">
        <f t="shared" si="7"/>
        <v>0</v>
      </c>
      <c r="AD15" s="99">
        <f t="shared" si="8"/>
        <v>0</v>
      </c>
      <c r="AE15" s="99">
        <f t="shared" si="9"/>
        <v>0</v>
      </c>
      <c r="AF15" s="188">
        <f t="shared" si="29"/>
        <v>0</v>
      </c>
      <c r="AG15" s="188">
        <f t="shared" si="30"/>
        <v>0</v>
      </c>
      <c r="AH15" s="188">
        <f t="shared" si="31"/>
        <v>0</v>
      </c>
      <c r="AI15" s="193">
        <f t="shared" si="32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88">
        <f t="shared" si="21"/>
        <v>0</v>
      </c>
      <c r="AR15" s="188">
        <f t="shared" si="21"/>
        <v>0</v>
      </c>
      <c r="AS15" s="188">
        <f t="shared" si="21"/>
        <v>0</v>
      </c>
      <c r="AT15" s="188">
        <f t="shared" si="21"/>
        <v>0</v>
      </c>
      <c r="AU15" s="31"/>
      <c r="AV15" s="31"/>
      <c r="AW15" s="31"/>
      <c r="AX15" s="31"/>
      <c r="AY15" s="167">
        <f t="shared" si="28"/>
        <v>0</v>
      </c>
    </row>
    <row r="16" spans="2:51" x14ac:dyDescent="0.3">
      <c r="B16" s="251"/>
      <c r="C16" s="91" t="s">
        <v>74</v>
      </c>
      <c r="D16" s="243" t="s">
        <v>134</v>
      </c>
      <c r="E16" s="243"/>
      <c r="F16" s="92">
        <v>10</v>
      </c>
      <c r="I16" s="53">
        <v>11</v>
      </c>
      <c r="J16" s="31">
        <f t="shared" si="22"/>
        <v>0</v>
      </c>
      <c r="K16" s="31">
        <f t="shared" si="23"/>
        <v>0</v>
      </c>
      <c r="L16" s="31">
        <f t="shared" si="24"/>
        <v>0</v>
      </c>
      <c r="M16" s="31">
        <f t="shared" si="25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6"/>
        <v>0</v>
      </c>
      <c r="S16" s="31">
        <f t="shared" si="27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03">
        <f t="shared" si="7"/>
        <v>0</v>
      </c>
      <c r="AD16" s="99">
        <f t="shared" si="8"/>
        <v>0</v>
      </c>
      <c r="AE16" s="99">
        <f t="shared" si="9"/>
        <v>0</v>
      </c>
      <c r="AF16" s="188">
        <f t="shared" si="29"/>
        <v>0</v>
      </c>
      <c r="AG16" s="188">
        <f t="shared" si="30"/>
        <v>0</v>
      </c>
      <c r="AH16" s="188">
        <f t="shared" si="31"/>
        <v>0</v>
      </c>
      <c r="AI16" s="193">
        <f t="shared" si="32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88">
        <f t="shared" si="21"/>
        <v>0</v>
      </c>
      <c r="AR16" s="188">
        <f t="shared" si="21"/>
        <v>0</v>
      </c>
      <c r="AS16" s="188">
        <f t="shared" si="21"/>
        <v>0</v>
      </c>
      <c r="AT16" s="188">
        <f t="shared" si="21"/>
        <v>0</v>
      </c>
      <c r="AU16" s="31"/>
      <c r="AV16" s="31"/>
      <c r="AW16" s="31"/>
      <c r="AX16" s="31"/>
      <c r="AY16" s="167">
        <f t="shared" si="28"/>
        <v>0</v>
      </c>
    </row>
    <row r="17" spans="2:55" x14ac:dyDescent="0.3">
      <c r="B17" s="251"/>
      <c r="C17" s="245" t="s">
        <v>121</v>
      </c>
      <c r="D17" s="240" t="s">
        <v>127</v>
      </c>
      <c r="E17" s="240"/>
      <c r="F17" s="94"/>
      <c r="I17" s="53">
        <v>12</v>
      </c>
      <c r="J17" s="31">
        <f t="shared" si="22"/>
        <v>0</v>
      </c>
      <c r="K17" s="31">
        <f t="shared" si="23"/>
        <v>0</v>
      </c>
      <c r="L17" s="31">
        <f t="shared" si="24"/>
        <v>0</v>
      </c>
      <c r="M17" s="31">
        <f t="shared" si="25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6"/>
        <v>0</v>
      </c>
      <c r="S17" s="31">
        <f t="shared" si="27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03">
        <f t="shared" si="7"/>
        <v>0</v>
      </c>
      <c r="AD17" s="99">
        <f t="shared" si="8"/>
        <v>0</v>
      </c>
      <c r="AE17" s="99">
        <f t="shared" si="9"/>
        <v>0</v>
      </c>
      <c r="AF17" s="188">
        <f t="shared" si="29"/>
        <v>0</v>
      </c>
      <c r="AG17" s="188">
        <f t="shared" si="30"/>
        <v>0</v>
      </c>
      <c r="AH17" s="188">
        <f t="shared" si="31"/>
        <v>0</v>
      </c>
      <c r="AI17" s="193">
        <f t="shared" si="32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88">
        <f t="shared" si="21"/>
        <v>0</v>
      </c>
      <c r="AR17" s="188">
        <f t="shared" si="21"/>
        <v>0</v>
      </c>
      <c r="AS17" s="188">
        <f t="shared" si="21"/>
        <v>0</v>
      </c>
      <c r="AT17" s="188">
        <f t="shared" si="21"/>
        <v>0</v>
      </c>
      <c r="AU17" s="31"/>
      <c r="AV17" s="31"/>
      <c r="AW17" s="31"/>
      <c r="AX17" s="31"/>
      <c r="AY17" s="167">
        <f t="shared" si="28"/>
        <v>0</v>
      </c>
    </row>
    <row r="18" spans="2:55" x14ac:dyDescent="0.3">
      <c r="B18" s="251"/>
      <c r="C18" s="245"/>
      <c r="D18" s="240" t="s">
        <v>132</v>
      </c>
      <c r="E18" s="240"/>
      <c r="F18" s="95">
        <v>0</v>
      </c>
      <c r="I18" s="53">
        <v>13</v>
      </c>
      <c r="J18" s="31">
        <f t="shared" si="22"/>
        <v>0</v>
      </c>
      <c r="K18" s="31">
        <f t="shared" si="23"/>
        <v>0</v>
      </c>
      <c r="L18" s="31">
        <f t="shared" si="24"/>
        <v>0</v>
      </c>
      <c r="M18" s="31">
        <f t="shared" si="25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6"/>
        <v>0</v>
      </c>
      <c r="S18" s="31">
        <f t="shared" si="27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03">
        <f t="shared" si="7"/>
        <v>0</v>
      </c>
      <c r="AD18" s="99">
        <f t="shared" si="8"/>
        <v>0</v>
      </c>
      <c r="AE18" s="99">
        <f t="shared" si="9"/>
        <v>0</v>
      </c>
      <c r="AF18" s="188">
        <f t="shared" si="29"/>
        <v>0</v>
      </c>
      <c r="AG18" s="188">
        <f t="shared" si="30"/>
        <v>0</v>
      </c>
      <c r="AH18" s="188">
        <f t="shared" si="31"/>
        <v>0</v>
      </c>
      <c r="AI18" s="193">
        <f t="shared" si="32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88">
        <f t="shared" si="21"/>
        <v>0</v>
      </c>
      <c r="AR18" s="188">
        <f t="shared" si="21"/>
        <v>0</v>
      </c>
      <c r="AS18" s="188">
        <f t="shared" si="21"/>
        <v>0</v>
      </c>
      <c r="AT18" s="188">
        <f t="shared" si="21"/>
        <v>0</v>
      </c>
      <c r="AU18" s="31"/>
      <c r="AV18" s="31"/>
      <c r="AW18" s="31"/>
      <c r="AX18" s="31"/>
      <c r="AY18" s="167">
        <f t="shared" si="28"/>
        <v>0</v>
      </c>
    </row>
    <row r="19" spans="2:55" x14ac:dyDescent="0.3">
      <c r="B19" s="251"/>
      <c r="C19" s="245"/>
      <c r="D19" s="243" t="s">
        <v>151</v>
      </c>
      <c r="E19" s="243"/>
      <c r="F19" s="34">
        <f>IF(ISBLANK(F$17),,VLOOKUP(F$17,C131:D195,2,FALSE))</f>
        <v>0</v>
      </c>
      <c r="I19" s="53">
        <v>14</v>
      </c>
      <c r="J19" s="31">
        <f t="shared" si="22"/>
        <v>0</v>
      </c>
      <c r="K19" s="31">
        <f t="shared" si="23"/>
        <v>0</v>
      </c>
      <c r="L19" s="31">
        <f t="shared" si="24"/>
        <v>0</v>
      </c>
      <c r="M19" s="31">
        <f t="shared" si="25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6"/>
        <v>0</v>
      </c>
      <c r="S19" s="31">
        <f t="shared" si="27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03">
        <f t="shared" si="7"/>
        <v>0</v>
      </c>
      <c r="AD19" s="99">
        <f t="shared" si="8"/>
        <v>0</v>
      </c>
      <c r="AE19" s="99">
        <f t="shared" si="9"/>
        <v>0</v>
      </c>
      <c r="AF19" s="188">
        <f t="shared" si="29"/>
        <v>0</v>
      </c>
      <c r="AG19" s="188">
        <f t="shared" si="30"/>
        <v>0</v>
      </c>
      <c r="AH19" s="188">
        <f t="shared" si="31"/>
        <v>0</v>
      </c>
      <c r="AI19" s="193">
        <f t="shared" si="32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88">
        <f t="shared" si="21"/>
        <v>0</v>
      </c>
      <c r="AR19" s="188">
        <f t="shared" si="21"/>
        <v>0</v>
      </c>
      <c r="AS19" s="188">
        <f t="shared" si="21"/>
        <v>0</v>
      </c>
      <c r="AT19" s="188">
        <f t="shared" si="21"/>
        <v>0</v>
      </c>
      <c r="AU19" s="31"/>
      <c r="AV19" s="31"/>
      <c r="AW19" s="31"/>
      <c r="AX19" s="31"/>
      <c r="AY19" s="167">
        <f t="shared" si="28"/>
        <v>0</v>
      </c>
    </row>
    <row r="20" spans="2:55" x14ac:dyDescent="0.3">
      <c r="B20" s="251"/>
      <c r="C20" s="245"/>
      <c r="D20" s="243" t="s">
        <v>136</v>
      </c>
      <c r="E20" s="243"/>
      <c r="F20" s="96">
        <v>1.3</v>
      </c>
      <c r="I20" s="53">
        <v>15</v>
      </c>
      <c r="J20" s="31">
        <f t="shared" si="22"/>
        <v>0</v>
      </c>
      <c r="K20" s="31">
        <f t="shared" si="23"/>
        <v>0</v>
      </c>
      <c r="L20" s="31">
        <f t="shared" si="24"/>
        <v>0</v>
      </c>
      <c r="M20" s="31">
        <f t="shared" si="25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6"/>
        <v>0</v>
      </c>
      <c r="S20" s="31">
        <f t="shared" si="27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03">
        <f t="shared" si="7"/>
        <v>0</v>
      </c>
      <c r="AD20" s="99">
        <f t="shared" si="8"/>
        <v>0</v>
      </c>
      <c r="AE20" s="99">
        <f t="shared" si="9"/>
        <v>0</v>
      </c>
      <c r="AF20" s="188">
        <f t="shared" si="29"/>
        <v>0</v>
      </c>
      <c r="AG20" s="188">
        <f t="shared" si="30"/>
        <v>0</v>
      </c>
      <c r="AH20" s="188">
        <f t="shared" si="31"/>
        <v>0</v>
      </c>
      <c r="AI20" s="193">
        <f t="shared" si="32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88">
        <f t="shared" si="21"/>
        <v>0</v>
      </c>
      <c r="AR20" s="188">
        <f t="shared" si="21"/>
        <v>0</v>
      </c>
      <c r="AS20" s="188">
        <f t="shared" si="21"/>
        <v>0</v>
      </c>
      <c r="AT20" s="188">
        <f t="shared" si="21"/>
        <v>0</v>
      </c>
      <c r="AU20" s="31"/>
      <c r="AV20" s="31"/>
      <c r="AW20" s="31"/>
      <c r="AX20" s="31"/>
      <c r="AY20" s="167">
        <f t="shared" si="28"/>
        <v>0</v>
      </c>
    </row>
    <row r="21" spans="2:55" x14ac:dyDescent="0.3">
      <c r="B21" s="242"/>
      <c r="C21" s="246"/>
      <c r="D21" s="244" t="s">
        <v>139</v>
      </c>
      <c r="E21" s="244"/>
      <c r="F21" s="101">
        <v>0</v>
      </c>
      <c r="I21" s="53">
        <v>16</v>
      </c>
      <c r="J21" s="31">
        <f t="shared" si="22"/>
        <v>0</v>
      </c>
      <c r="K21" s="31">
        <f t="shared" si="23"/>
        <v>0</v>
      </c>
      <c r="L21" s="31">
        <f t="shared" si="24"/>
        <v>0</v>
      </c>
      <c r="M21" s="31">
        <f t="shared" si="25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6"/>
        <v>0</v>
      </c>
      <c r="S21" s="31">
        <f t="shared" si="27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03">
        <f t="shared" si="7"/>
        <v>0</v>
      </c>
      <c r="AD21" s="99">
        <f t="shared" si="8"/>
        <v>0</v>
      </c>
      <c r="AE21" s="99">
        <f t="shared" si="9"/>
        <v>0</v>
      </c>
      <c r="AF21" s="188">
        <f t="shared" si="29"/>
        <v>0</v>
      </c>
      <c r="AG21" s="188">
        <f t="shared" si="30"/>
        <v>0</v>
      </c>
      <c r="AH21" s="188">
        <f t="shared" si="31"/>
        <v>0</v>
      </c>
      <c r="AI21" s="193">
        <f t="shared" si="32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88">
        <f t="shared" si="21"/>
        <v>0</v>
      </c>
      <c r="AR21" s="188">
        <f t="shared" si="21"/>
        <v>0</v>
      </c>
      <c r="AS21" s="188">
        <f t="shared" si="21"/>
        <v>0</v>
      </c>
      <c r="AT21" s="188">
        <f t="shared" si="21"/>
        <v>0</v>
      </c>
      <c r="AU21" s="31"/>
      <c r="AV21" s="31"/>
      <c r="AW21" s="31"/>
      <c r="AX21" s="31"/>
      <c r="AY21" s="167">
        <f t="shared" si="28"/>
        <v>0</v>
      </c>
    </row>
    <row r="22" spans="2:55" x14ac:dyDescent="0.3">
      <c r="E22" s="6"/>
      <c r="I22" s="53">
        <v>17</v>
      </c>
      <c r="J22" s="31">
        <f t="shared" si="22"/>
        <v>0</v>
      </c>
      <c r="K22" s="31">
        <f t="shared" si="23"/>
        <v>0</v>
      </c>
      <c r="L22" s="31">
        <f t="shared" si="24"/>
        <v>0</v>
      </c>
      <c r="M22" s="31">
        <f t="shared" si="25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6"/>
        <v>0</v>
      </c>
      <c r="S22" s="31">
        <f t="shared" si="27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03">
        <f t="shared" si="7"/>
        <v>0</v>
      </c>
      <c r="AD22" s="99">
        <f t="shared" si="8"/>
        <v>0</v>
      </c>
      <c r="AE22" s="99">
        <f t="shared" si="9"/>
        <v>0</v>
      </c>
      <c r="AF22" s="188">
        <f t="shared" si="29"/>
        <v>0</v>
      </c>
      <c r="AG22" s="188">
        <f t="shared" si="30"/>
        <v>0</v>
      </c>
      <c r="AH22" s="188">
        <f t="shared" si="31"/>
        <v>0</v>
      </c>
      <c r="AI22" s="193">
        <f t="shared" si="32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88">
        <f t="shared" si="21"/>
        <v>0</v>
      </c>
      <c r="AR22" s="188">
        <f t="shared" si="21"/>
        <v>0</v>
      </c>
      <c r="AS22" s="188">
        <f t="shared" si="21"/>
        <v>0</v>
      </c>
      <c r="AT22" s="188">
        <f t="shared" si="21"/>
        <v>0</v>
      </c>
      <c r="AU22" s="31"/>
      <c r="AV22" s="31"/>
      <c r="AW22" s="31"/>
      <c r="AX22" s="31"/>
      <c r="AY22" s="167">
        <f t="shared" si="28"/>
        <v>0</v>
      </c>
    </row>
    <row r="23" spans="2:55" x14ac:dyDescent="0.3">
      <c r="B23" s="263" t="s">
        <v>138</v>
      </c>
      <c r="C23" s="264"/>
      <c r="D23" s="264"/>
      <c r="E23" s="264"/>
      <c r="F23" s="264"/>
      <c r="G23" s="265"/>
      <c r="I23" s="53">
        <v>18</v>
      </c>
      <c r="J23" s="31">
        <f t="shared" si="22"/>
        <v>0</v>
      </c>
      <c r="K23" s="31">
        <f t="shared" si="23"/>
        <v>0</v>
      </c>
      <c r="L23" s="31">
        <f t="shared" si="24"/>
        <v>0</v>
      </c>
      <c r="M23" s="31">
        <f t="shared" si="25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6"/>
        <v>0</v>
      </c>
      <c r="S23" s="31">
        <f t="shared" si="27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03">
        <f t="shared" si="7"/>
        <v>0</v>
      </c>
      <c r="AD23" s="99">
        <f t="shared" si="8"/>
        <v>0</v>
      </c>
      <c r="AE23" s="99">
        <f t="shared" si="9"/>
        <v>0</v>
      </c>
      <c r="AF23" s="188">
        <f t="shared" si="29"/>
        <v>0</v>
      </c>
      <c r="AG23" s="188">
        <f t="shared" si="30"/>
        <v>0</v>
      </c>
      <c r="AH23" s="188">
        <f t="shared" si="31"/>
        <v>0</v>
      </c>
      <c r="AI23" s="193">
        <f t="shared" si="32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88">
        <f t="shared" si="21"/>
        <v>0</v>
      </c>
      <c r="AR23" s="188">
        <f t="shared" si="21"/>
        <v>0</v>
      </c>
      <c r="AS23" s="188">
        <f t="shared" si="21"/>
        <v>0</v>
      </c>
      <c r="AT23" s="188">
        <f t="shared" si="21"/>
        <v>0</v>
      </c>
      <c r="AU23" s="31"/>
      <c r="AV23" s="31"/>
      <c r="AW23" s="31"/>
      <c r="AX23" s="31"/>
      <c r="AY23" s="167">
        <f t="shared" si="28"/>
        <v>0</v>
      </c>
    </row>
    <row r="24" spans="2:55" x14ac:dyDescent="0.3">
      <c r="B24" s="45" t="s">
        <v>111</v>
      </c>
      <c r="C24" s="46" t="s">
        <v>112</v>
      </c>
      <c r="D24" s="46" t="s">
        <v>83</v>
      </c>
      <c r="E24" s="46" t="s">
        <v>114</v>
      </c>
      <c r="F24" s="46" t="s">
        <v>113</v>
      </c>
      <c r="G24" s="47" t="s">
        <v>137</v>
      </c>
      <c r="I24" s="53">
        <v>19</v>
      </c>
      <c r="J24" s="31">
        <f t="shared" si="22"/>
        <v>0</v>
      </c>
      <c r="K24" s="31">
        <f t="shared" si="23"/>
        <v>0</v>
      </c>
      <c r="L24" s="31">
        <f t="shared" si="24"/>
        <v>0</v>
      </c>
      <c r="M24" s="31">
        <f t="shared" si="25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6"/>
        <v>0</v>
      </c>
      <c r="S24" s="31">
        <f t="shared" si="27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03">
        <f t="shared" si="7"/>
        <v>0</v>
      </c>
      <c r="AD24" s="99">
        <f t="shared" si="8"/>
        <v>0</v>
      </c>
      <c r="AE24" s="99">
        <f t="shared" si="9"/>
        <v>0</v>
      </c>
      <c r="AF24" s="188">
        <f t="shared" si="29"/>
        <v>0</v>
      </c>
      <c r="AG24" s="188">
        <f t="shared" si="30"/>
        <v>0</v>
      </c>
      <c r="AH24" s="188">
        <f t="shared" si="31"/>
        <v>0</v>
      </c>
      <c r="AI24" s="193">
        <f t="shared" si="32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88">
        <f t="shared" si="21"/>
        <v>0</v>
      </c>
      <c r="AR24" s="188">
        <f t="shared" si="21"/>
        <v>0</v>
      </c>
      <c r="AS24" s="188">
        <f t="shared" si="21"/>
        <v>0</v>
      </c>
      <c r="AT24" s="188">
        <f t="shared" si="21"/>
        <v>0</v>
      </c>
      <c r="AU24" s="31"/>
      <c r="AV24" s="31"/>
      <c r="AW24" s="31"/>
      <c r="AX24" s="31"/>
      <c r="AY24" s="167">
        <f t="shared" si="28"/>
        <v>0</v>
      </c>
      <c r="BA24" s="5"/>
      <c r="BB24" s="5"/>
      <c r="BC24" s="5"/>
    </row>
    <row r="25" spans="2:55" x14ac:dyDescent="0.3">
      <c r="B25" s="43"/>
      <c r="C25" s="139"/>
      <c r="D25" s="135"/>
      <c r="E25" s="140">
        <f t="shared" ref="E25:E40" si="33">$F$20</f>
        <v>1.3</v>
      </c>
      <c r="F25" s="44">
        <f t="shared" ref="F25:F40" si="34">D25*E25</f>
        <v>0</v>
      </c>
      <c r="G25" s="48" t="e">
        <f>F25/(C25-B25)</f>
        <v>#DIV/0!</v>
      </c>
      <c r="I25" s="53">
        <v>20</v>
      </c>
      <c r="J25" s="31">
        <f t="shared" si="22"/>
        <v>0</v>
      </c>
      <c r="K25" s="31">
        <f t="shared" si="23"/>
        <v>0</v>
      </c>
      <c r="L25" s="31">
        <f t="shared" si="24"/>
        <v>0</v>
      </c>
      <c r="M25" s="31">
        <f t="shared" si="25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6"/>
        <v>0</v>
      </c>
      <c r="S25" s="31">
        <f t="shared" si="27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03">
        <f t="shared" si="7"/>
        <v>0</v>
      </c>
      <c r="AD25" s="99">
        <f t="shared" si="8"/>
        <v>0</v>
      </c>
      <c r="AE25" s="99">
        <f t="shared" si="9"/>
        <v>0</v>
      </c>
      <c r="AF25" s="188">
        <f>IF(OR(AA25&lt;=$F$18,AA25&lt;=30),EXP(-LN(2)/$D$104)*AF24+((1-EXP(-LN(2)/$D$104))/(LN(2)/$D$104))*$AB25*AC25*0.475*$F$19*44/12,)</f>
        <v>0</v>
      </c>
      <c r="AG25" s="188">
        <f>IF(OR(AA25&lt;=$F$18,AA25&lt;=30),EXP(-LN(2)/$D$106)*AG24+((1-EXP(-LN(2)/$D$106))/(LN(2)/$D$106))*$AB25*AD25*0.475*$F$19*44/12,)</f>
        <v>0</v>
      </c>
      <c r="AH25" s="188">
        <f>IF(OR(AA25&lt;=$F$18,AA25&lt;=30),EXP(-LN(2)/$D$105)*AH24+((1-EXP(-LN(2)/$D$105))/(LN(2)/$D$105))*$AB25*AE25*0.475*$F$19*44/12,)</f>
        <v>0</v>
      </c>
      <c r="AI25" s="193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88">
        <f>IF($AK25&lt;=$F$18,$AL25*AM25,)</f>
        <v>0</v>
      </c>
      <c r="AR25" s="188">
        <f>IF($AK25&lt;=$F$18,$AL25*AN25,)</f>
        <v>0</v>
      </c>
      <c r="AS25" s="188">
        <f>IF($AK25&lt;=$F$18,$AL25*AO25,)</f>
        <v>0</v>
      </c>
      <c r="AT25" s="188">
        <f>IF($AK25&lt;=$F$18,$AL25*AP25,)</f>
        <v>0</v>
      </c>
      <c r="AU25" s="31"/>
      <c r="AV25" s="31"/>
      <c r="AW25" s="31"/>
      <c r="AX25" s="31"/>
      <c r="AY25" s="167">
        <f t="shared" si="28"/>
        <v>0</v>
      </c>
      <c r="BA25" s="5"/>
      <c r="BB25" s="5"/>
      <c r="BC25" s="5"/>
    </row>
    <row r="26" spans="2:55" x14ac:dyDescent="0.3">
      <c r="B26" s="38"/>
      <c r="C26" s="39"/>
      <c r="D26" s="135"/>
      <c r="E26" s="141">
        <f t="shared" si="33"/>
        <v>1.3</v>
      </c>
      <c r="F26" s="40">
        <f t="shared" si="34"/>
        <v>0</v>
      </c>
      <c r="G26" s="142" t="e">
        <f>(F26-F25)/(C26-B26)</f>
        <v>#DIV/0!</v>
      </c>
      <c r="I26" s="53">
        <v>21</v>
      </c>
      <c r="J26" s="31">
        <f t="shared" si="22"/>
        <v>0</v>
      </c>
      <c r="K26" s="31">
        <f t="shared" si="23"/>
        <v>0</v>
      </c>
      <c r="L26" s="31">
        <f t="shared" si="24"/>
        <v>0</v>
      </c>
      <c r="M26" s="31">
        <f t="shared" si="25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6"/>
        <v>0</v>
      </c>
      <c r="S26" s="31">
        <f t="shared" si="27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03">
        <f t="shared" si="7"/>
        <v>0</v>
      </c>
      <c r="AD26" s="99">
        <f t="shared" si="8"/>
        <v>0</v>
      </c>
      <c r="AE26" s="99">
        <f t="shared" si="9"/>
        <v>0</v>
      </c>
      <c r="AF26" s="188">
        <f>IF(OR(AA26&lt;=$F$18,AA26&lt;=30),EXP(-LN(2)/$D$104)*AF25+((1-EXP(-LN(2)/$D$104))/(LN(2)/$D$104))*$AB26*AC26*0.475*$F$19*44/12,)</f>
        <v>0</v>
      </c>
      <c r="AG26" s="188">
        <f>IF(OR(AA26&lt;=$F$18,AA26&lt;=30),EXP(-LN(2)/$D$106)*AG25+((1-EXP(-LN(2)/$D$106))/(LN(2)/$D$106))*$AB26*AD26*0.475*$F$19*44/12,)</f>
        <v>0</v>
      </c>
      <c r="AH26" s="188">
        <f>IF(OR(AA26&lt;=$F$18,AA26&lt;=30),EXP(-LN(2)/$D$105)*AH25+((1-EXP(-LN(2)/$D$105))/(LN(2)/$D$105))*$AB26*AE26*0.475*$F$19*44/12,)</f>
        <v>0</v>
      </c>
      <c r="AI26" s="193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88">
        <f t="shared" ref="AQ26:AT41" si="35">IF($AK26&lt;=$F$18,$AL26*AM26,)</f>
        <v>0</v>
      </c>
      <c r="AR26" s="188">
        <f t="shared" si="35"/>
        <v>0</v>
      </c>
      <c r="AS26" s="188">
        <f t="shared" si="35"/>
        <v>0</v>
      </c>
      <c r="AT26" s="188">
        <f t="shared" si="35"/>
        <v>0</v>
      </c>
      <c r="AU26" s="31"/>
      <c r="AV26" s="31"/>
      <c r="AW26" s="31"/>
      <c r="AX26" s="31"/>
      <c r="AY26" s="167">
        <f t="shared" si="28"/>
        <v>0</v>
      </c>
      <c r="BA26" s="5"/>
      <c r="BB26" s="5"/>
      <c r="BC26" s="162"/>
    </row>
    <row r="27" spans="2:55" x14ac:dyDescent="0.3">
      <c r="B27" s="38"/>
      <c r="C27" s="155"/>
      <c r="D27" s="136"/>
      <c r="E27" s="141">
        <f t="shared" si="33"/>
        <v>1.3</v>
      </c>
      <c r="F27" s="40">
        <f t="shared" si="34"/>
        <v>0</v>
      </c>
      <c r="G27" s="49" t="e">
        <f t="shared" ref="G27:G40" si="36">(F27-F26)/(C27-B27)</f>
        <v>#DIV/0!</v>
      </c>
      <c r="I27" s="53">
        <v>22</v>
      </c>
      <c r="J27" s="31">
        <f t="shared" si="22"/>
        <v>0</v>
      </c>
      <c r="K27" s="31">
        <f t="shared" si="23"/>
        <v>0</v>
      </c>
      <c r="L27" s="31">
        <f t="shared" si="24"/>
        <v>0</v>
      </c>
      <c r="M27" s="31">
        <f t="shared" si="25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6"/>
        <v>0</v>
      </c>
      <c r="S27" s="31">
        <f t="shared" si="27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03">
        <f t="shared" si="7"/>
        <v>0</v>
      </c>
      <c r="AD27" s="99">
        <f t="shared" si="8"/>
        <v>0</v>
      </c>
      <c r="AE27" s="99">
        <f t="shared" si="9"/>
        <v>0</v>
      </c>
      <c r="AF27" s="188">
        <f t="shared" ref="AF27:AF90" si="37">IF(OR(AA27&lt;=$F$18,AA27&lt;=30),EXP(-LN(2)/$D$104)*AF26+((1-EXP(-LN(2)/$D$104))/(LN(2)/$D$104))*$AB27*AC27*0.475*$F$19*44/12,)</f>
        <v>0</v>
      </c>
      <c r="AG27" s="188">
        <f t="shared" ref="AG27:AG90" si="38">IF(OR(AA27&lt;=$F$18,AA27&lt;=30),EXP(-LN(2)/$D$106)*AG26+((1-EXP(-LN(2)/$D$106))/(LN(2)/$D$106))*$AB27*AD27*0.475*$F$19*44/12,)</f>
        <v>0</v>
      </c>
      <c r="AH27" s="188">
        <f t="shared" ref="AH27:AH90" si="39">IF(OR(AA27&lt;=$F$18,AA27&lt;=30),EXP(-LN(2)/$D$105)*AH26+((1-EXP(-LN(2)/$D$105))/(LN(2)/$D$105))*$AB27*AE27*0.475*$F$19*44/12,)</f>
        <v>0</v>
      </c>
      <c r="AI27" s="193">
        <f t="shared" ref="AI27:AI90" si="40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88">
        <f t="shared" si="35"/>
        <v>0</v>
      </c>
      <c r="AR27" s="188">
        <f t="shared" si="35"/>
        <v>0</v>
      </c>
      <c r="AS27" s="188">
        <f t="shared" si="35"/>
        <v>0</v>
      </c>
      <c r="AT27" s="188">
        <f t="shared" si="35"/>
        <v>0</v>
      </c>
      <c r="AU27" s="31"/>
      <c r="AV27" s="31"/>
      <c r="AW27" s="31"/>
      <c r="AX27" s="31"/>
      <c r="AY27" s="167">
        <f t="shared" si="28"/>
        <v>0</v>
      </c>
    </row>
    <row r="28" spans="2:55" x14ac:dyDescent="0.3">
      <c r="B28" s="38"/>
      <c r="C28" s="155"/>
      <c r="D28" s="136"/>
      <c r="E28" s="141">
        <f t="shared" si="33"/>
        <v>1.3</v>
      </c>
      <c r="F28" s="40">
        <f t="shared" si="34"/>
        <v>0</v>
      </c>
      <c r="G28" s="49" t="e">
        <f t="shared" si="36"/>
        <v>#DIV/0!</v>
      </c>
      <c r="I28" s="53">
        <v>23</v>
      </c>
      <c r="J28" s="31">
        <f t="shared" si="22"/>
        <v>0</v>
      </c>
      <c r="K28" s="31">
        <f t="shared" si="23"/>
        <v>0</v>
      </c>
      <c r="L28" s="31">
        <f t="shared" si="24"/>
        <v>0</v>
      </c>
      <c r="M28" s="31">
        <f t="shared" si="25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6"/>
        <v>0</v>
      </c>
      <c r="S28" s="31">
        <f t="shared" si="27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03">
        <f t="shared" si="7"/>
        <v>0</v>
      </c>
      <c r="AD28" s="99">
        <f t="shared" si="8"/>
        <v>0</v>
      </c>
      <c r="AE28" s="99">
        <f t="shared" si="9"/>
        <v>0</v>
      </c>
      <c r="AF28" s="188">
        <f t="shared" si="37"/>
        <v>0</v>
      </c>
      <c r="AG28" s="188">
        <f t="shared" si="38"/>
        <v>0</v>
      </c>
      <c r="AH28" s="188">
        <f t="shared" si="39"/>
        <v>0</v>
      </c>
      <c r="AI28" s="193">
        <f t="shared" si="40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88">
        <f t="shared" si="35"/>
        <v>0</v>
      </c>
      <c r="AR28" s="188">
        <f t="shared" si="35"/>
        <v>0</v>
      </c>
      <c r="AS28" s="188">
        <f t="shared" si="35"/>
        <v>0</v>
      </c>
      <c r="AT28" s="188">
        <f t="shared" si="35"/>
        <v>0</v>
      </c>
      <c r="AU28" s="31"/>
      <c r="AV28" s="31"/>
      <c r="AW28" s="31"/>
      <c r="AX28" s="31"/>
      <c r="AY28" s="167">
        <f t="shared" si="28"/>
        <v>0</v>
      </c>
    </row>
    <row r="29" spans="2:55" x14ac:dyDescent="0.3">
      <c r="B29" s="38"/>
      <c r="C29" s="155"/>
      <c r="D29" s="136"/>
      <c r="E29" s="141">
        <f t="shared" si="33"/>
        <v>1.3</v>
      </c>
      <c r="F29" s="40">
        <f t="shared" si="34"/>
        <v>0</v>
      </c>
      <c r="G29" s="49" t="e">
        <f t="shared" si="36"/>
        <v>#DIV/0!</v>
      </c>
      <c r="I29" s="53">
        <v>24</v>
      </c>
      <c r="J29" s="31">
        <f t="shared" si="22"/>
        <v>0</v>
      </c>
      <c r="K29" s="31">
        <f t="shared" si="23"/>
        <v>0</v>
      </c>
      <c r="L29" s="31">
        <f t="shared" si="24"/>
        <v>0</v>
      </c>
      <c r="M29" s="31">
        <f t="shared" si="25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6"/>
        <v>0</v>
      </c>
      <c r="S29" s="31">
        <f t="shared" si="27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03">
        <f t="shared" si="7"/>
        <v>0</v>
      </c>
      <c r="AD29" s="99">
        <f t="shared" si="8"/>
        <v>0</v>
      </c>
      <c r="AE29" s="99">
        <f t="shared" si="9"/>
        <v>0</v>
      </c>
      <c r="AF29" s="188">
        <f t="shared" si="37"/>
        <v>0</v>
      </c>
      <c r="AG29" s="188">
        <f t="shared" si="38"/>
        <v>0</v>
      </c>
      <c r="AH29" s="188">
        <f t="shared" si="39"/>
        <v>0</v>
      </c>
      <c r="AI29" s="193">
        <f t="shared" si="40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88">
        <f t="shared" si="35"/>
        <v>0</v>
      </c>
      <c r="AR29" s="188">
        <f t="shared" si="35"/>
        <v>0</v>
      </c>
      <c r="AS29" s="188">
        <f t="shared" si="35"/>
        <v>0</v>
      </c>
      <c r="AT29" s="188">
        <f t="shared" si="35"/>
        <v>0</v>
      </c>
      <c r="AU29" s="31"/>
      <c r="AV29" s="31"/>
      <c r="AW29" s="31"/>
      <c r="AX29" s="31"/>
      <c r="AY29" s="167">
        <f t="shared" si="28"/>
        <v>0</v>
      </c>
    </row>
    <row r="30" spans="2:55" x14ac:dyDescent="0.3">
      <c r="B30" s="38"/>
      <c r="C30" s="155"/>
      <c r="D30" s="136"/>
      <c r="E30" s="141">
        <f t="shared" si="33"/>
        <v>1.3</v>
      </c>
      <c r="F30" s="40">
        <f t="shared" si="34"/>
        <v>0</v>
      </c>
      <c r="G30" s="49" t="e">
        <f t="shared" si="36"/>
        <v>#DIV/0!</v>
      </c>
      <c r="I30" s="53">
        <v>25</v>
      </c>
      <c r="J30" s="31">
        <f t="shared" si="22"/>
        <v>0</v>
      </c>
      <c r="K30" s="31">
        <f t="shared" si="23"/>
        <v>0</v>
      </c>
      <c r="L30" s="31">
        <f t="shared" si="24"/>
        <v>0</v>
      </c>
      <c r="M30" s="31">
        <f t="shared" si="25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6"/>
        <v>0</v>
      </c>
      <c r="S30" s="31">
        <f t="shared" si="27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03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88">
        <f t="shared" si="37"/>
        <v>0</v>
      </c>
      <c r="AG30" s="188">
        <f t="shared" si="38"/>
        <v>0</v>
      </c>
      <c r="AH30" s="188">
        <f t="shared" si="39"/>
        <v>0</v>
      </c>
      <c r="AI30" s="193">
        <f t="shared" si="40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88">
        <f t="shared" si="35"/>
        <v>0</v>
      </c>
      <c r="AR30" s="188">
        <f t="shared" si="35"/>
        <v>0</v>
      </c>
      <c r="AS30" s="188">
        <f t="shared" si="35"/>
        <v>0</v>
      </c>
      <c r="AT30" s="188">
        <f t="shared" si="35"/>
        <v>0</v>
      </c>
      <c r="AU30" s="31"/>
      <c r="AV30" s="31"/>
      <c r="AW30" s="31"/>
      <c r="AX30" s="31"/>
      <c r="AY30" s="167">
        <f t="shared" si="28"/>
        <v>0</v>
      </c>
    </row>
    <row r="31" spans="2:55" x14ac:dyDescent="0.3">
      <c r="B31" s="38"/>
      <c r="C31" s="155"/>
      <c r="D31" s="136"/>
      <c r="E31" s="141">
        <f t="shared" si="33"/>
        <v>1.3</v>
      </c>
      <c r="F31" s="40">
        <f t="shared" si="34"/>
        <v>0</v>
      </c>
      <c r="G31" s="49" t="e">
        <f t="shared" si="36"/>
        <v>#DIV/0!</v>
      </c>
      <c r="I31" s="53">
        <v>26</v>
      </c>
      <c r="J31" s="31">
        <f t="shared" si="22"/>
        <v>0</v>
      </c>
      <c r="K31" s="31">
        <f t="shared" si="23"/>
        <v>0</v>
      </c>
      <c r="L31" s="31">
        <f t="shared" si="24"/>
        <v>0</v>
      </c>
      <c r="M31" s="31">
        <f t="shared" si="25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6"/>
        <v>0</v>
      </c>
      <c r="S31" s="31">
        <f t="shared" si="27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03">
        <f t="shared" ref="AC31:AC94" si="41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88">
        <f t="shared" si="37"/>
        <v>0</v>
      </c>
      <c r="AG31" s="188">
        <f t="shared" si="38"/>
        <v>0</v>
      </c>
      <c r="AH31" s="188">
        <f t="shared" si="39"/>
        <v>0</v>
      </c>
      <c r="AI31" s="193">
        <f t="shared" si="40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88">
        <f t="shared" si="35"/>
        <v>0</v>
      </c>
      <c r="AR31" s="188">
        <f t="shared" si="35"/>
        <v>0</v>
      </c>
      <c r="AS31" s="188">
        <f t="shared" si="35"/>
        <v>0</v>
      </c>
      <c r="AT31" s="188">
        <f t="shared" si="35"/>
        <v>0</v>
      </c>
      <c r="AU31" s="31"/>
      <c r="AV31" s="31"/>
      <c r="AW31" s="31"/>
      <c r="AX31" s="31"/>
      <c r="AY31" s="167">
        <f t="shared" si="28"/>
        <v>0</v>
      </c>
    </row>
    <row r="32" spans="2:55" x14ac:dyDescent="0.3">
      <c r="B32" s="38"/>
      <c r="C32" s="155"/>
      <c r="D32" s="136"/>
      <c r="E32" s="141">
        <f t="shared" si="33"/>
        <v>1.3</v>
      </c>
      <c r="F32" s="40">
        <f t="shared" si="34"/>
        <v>0</v>
      </c>
      <c r="G32" s="49" t="e">
        <f t="shared" si="36"/>
        <v>#DIV/0!</v>
      </c>
      <c r="I32" s="53">
        <v>27</v>
      </c>
      <c r="J32" s="31">
        <f t="shared" si="22"/>
        <v>0</v>
      </c>
      <c r="K32" s="31">
        <f t="shared" si="23"/>
        <v>0</v>
      </c>
      <c r="L32" s="31">
        <f t="shared" si="24"/>
        <v>0</v>
      </c>
      <c r="M32" s="31">
        <f t="shared" si="25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6"/>
        <v>0</v>
      </c>
      <c r="S32" s="31">
        <f t="shared" si="27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03">
        <f t="shared" si="41"/>
        <v>0</v>
      </c>
      <c r="AD32" s="99">
        <f t="shared" si="8"/>
        <v>0</v>
      </c>
      <c r="AE32" s="99">
        <f t="shared" si="9"/>
        <v>0</v>
      </c>
      <c r="AF32" s="188">
        <f t="shared" si="37"/>
        <v>0</v>
      </c>
      <c r="AG32" s="188">
        <f t="shared" si="38"/>
        <v>0</v>
      </c>
      <c r="AH32" s="188">
        <f t="shared" si="39"/>
        <v>0</v>
      </c>
      <c r="AI32" s="193">
        <f t="shared" si="40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88">
        <f t="shared" si="35"/>
        <v>0</v>
      </c>
      <c r="AR32" s="188">
        <f t="shared" si="35"/>
        <v>0</v>
      </c>
      <c r="AS32" s="188">
        <f t="shared" si="35"/>
        <v>0</v>
      </c>
      <c r="AT32" s="188">
        <f t="shared" si="35"/>
        <v>0</v>
      </c>
      <c r="AU32" s="31"/>
      <c r="AV32" s="31"/>
      <c r="AW32" s="31"/>
      <c r="AX32" s="31"/>
      <c r="AY32" s="167">
        <f t="shared" si="28"/>
        <v>0</v>
      </c>
    </row>
    <row r="33" spans="2:51" x14ac:dyDescent="0.3">
      <c r="B33" s="38"/>
      <c r="C33" s="155"/>
      <c r="D33" s="136"/>
      <c r="E33" s="141">
        <f t="shared" si="33"/>
        <v>1.3</v>
      </c>
      <c r="F33" s="40">
        <f t="shared" si="34"/>
        <v>0</v>
      </c>
      <c r="G33" s="49" t="e">
        <f t="shared" si="36"/>
        <v>#DIV/0!</v>
      </c>
      <c r="I33" s="53">
        <v>28</v>
      </c>
      <c r="J33" s="31">
        <f t="shared" si="22"/>
        <v>0</v>
      </c>
      <c r="K33" s="31">
        <f t="shared" si="23"/>
        <v>0</v>
      </c>
      <c r="L33" s="31">
        <f t="shared" si="24"/>
        <v>0</v>
      </c>
      <c r="M33" s="31">
        <f t="shared" si="25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6"/>
        <v>0</v>
      </c>
      <c r="S33" s="31">
        <f t="shared" si="27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03">
        <f t="shared" si="41"/>
        <v>0</v>
      </c>
      <c r="AD33" s="99">
        <f t="shared" si="8"/>
        <v>0</v>
      </c>
      <c r="AE33" s="99">
        <f t="shared" si="9"/>
        <v>0</v>
      </c>
      <c r="AF33" s="188">
        <f t="shared" si="37"/>
        <v>0</v>
      </c>
      <c r="AG33" s="188">
        <f t="shared" si="38"/>
        <v>0</v>
      </c>
      <c r="AH33" s="188">
        <f t="shared" si="39"/>
        <v>0</v>
      </c>
      <c r="AI33" s="193">
        <f t="shared" si="40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88">
        <f t="shared" si="35"/>
        <v>0</v>
      </c>
      <c r="AR33" s="188">
        <f t="shared" si="35"/>
        <v>0</v>
      </c>
      <c r="AS33" s="188">
        <f t="shared" si="35"/>
        <v>0</v>
      </c>
      <c r="AT33" s="188">
        <f t="shared" si="35"/>
        <v>0</v>
      </c>
      <c r="AU33" s="31"/>
      <c r="AV33" s="31"/>
      <c r="AW33" s="31"/>
      <c r="AX33" s="31"/>
      <c r="AY33" s="167">
        <f t="shared" si="28"/>
        <v>0</v>
      </c>
    </row>
    <row r="34" spans="2:51" ht="15" thickBot="1" x14ac:dyDescent="0.35">
      <c r="B34" s="38"/>
      <c r="C34" s="155"/>
      <c r="D34" s="136"/>
      <c r="E34" s="141">
        <f t="shared" si="33"/>
        <v>1.3</v>
      </c>
      <c r="F34" s="40">
        <f t="shared" si="34"/>
        <v>0</v>
      </c>
      <c r="G34" s="49" t="e">
        <f t="shared" si="36"/>
        <v>#DIV/0!</v>
      </c>
      <c r="I34" s="53">
        <v>29</v>
      </c>
      <c r="J34" s="31">
        <f t="shared" si="22"/>
        <v>0</v>
      </c>
      <c r="K34" s="31">
        <f t="shared" si="23"/>
        <v>0</v>
      </c>
      <c r="L34" s="31">
        <f t="shared" si="24"/>
        <v>0</v>
      </c>
      <c r="M34" s="31">
        <f t="shared" si="25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6"/>
        <v>0</v>
      </c>
      <c r="S34" s="31">
        <f t="shared" si="27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3">
        <f t="shared" si="6"/>
        <v>0</v>
      </c>
      <c r="AC34" s="203">
        <f t="shared" si="41"/>
        <v>0</v>
      </c>
      <c r="AD34" s="100">
        <f t="shared" si="8"/>
        <v>0</v>
      </c>
      <c r="AE34" s="100">
        <f t="shared" si="9"/>
        <v>0</v>
      </c>
      <c r="AF34" s="190">
        <f t="shared" si="37"/>
        <v>0</v>
      </c>
      <c r="AG34" s="190">
        <f t="shared" si="38"/>
        <v>0</v>
      </c>
      <c r="AH34" s="188">
        <f t="shared" si="39"/>
        <v>0</v>
      </c>
      <c r="AI34" s="193">
        <f t="shared" si="40"/>
        <v>0</v>
      </c>
      <c r="AK34" s="69">
        <v>29</v>
      </c>
      <c r="AL34" s="143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88">
        <f t="shared" si="35"/>
        <v>0</v>
      </c>
      <c r="AR34" s="188">
        <f t="shared" si="35"/>
        <v>0</v>
      </c>
      <c r="AS34" s="188">
        <f t="shared" si="35"/>
        <v>0</v>
      </c>
      <c r="AT34" s="188">
        <f t="shared" si="35"/>
        <v>0</v>
      </c>
      <c r="AU34" s="31"/>
      <c r="AV34" s="31"/>
      <c r="AW34" s="31"/>
      <c r="AX34" s="31"/>
      <c r="AY34" s="167">
        <f t="shared" si="28"/>
        <v>0</v>
      </c>
    </row>
    <row r="35" spans="2:51" ht="15" thickBot="1" x14ac:dyDescent="0.35">
      <c r="B35" s="38"/>
      <c r="C35" s="155"/>
      <c r="D35" s="136"/>
      <c r="E35" s="141">
        <f t="shared" si="33"/>
        <v>1.3</v>
      </c>
      <c r="F35" s="40">
        <f t="shared" si="34"/>
        <v>0</v>
      </c>
      <c r="G35" s="49" t="e">
        <f t="shared" si="36"/>
        <v>#DIV/0!</v>
      </c>
      <c r="I35" s="85">
        <v>30</v>
      </c>
      <c r="J35" s="163">
        <f>IF($I35&lt;=$F$10,IF(AND(D8=B100,F12=C194),($F$11*$F$13+J34*50%),$F$11*$F$13+J34),)</f>
        <v>0</v>
      </c>
      <c r="K35" s="51">
        <f t="shared" si="23"/>
        <v>0</v>
      </c>
      <c r="L35" s="51">
        <f t="shared" si="24"/>
        <v>0</v>
      </c>
      <c r="M35" s="51">
        <f t="shared" si="25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6"/>
        <v>0</v>
      </c>
      <c r="S35" s="51">
        <f t="shared" si="27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3">
        <f t="shared" si="6"/>
        <v>0</v>
      </c>
      <c r="AC35" s="203">
        <f t="shared" si="41"/>
        <v>0</v>
      </c>
      <c r="AD35" s="100">
        <f t="shared" si="8"/>
        <v>0</v>
      </c>
      <c r="AE35" s="100">
        <f t="shared" si="9"/>
        <v>0</v>
      </c>
      <c r="AF35" s="194">
        <f t="shared" si="37"/>
        <v>0</v>
      </c>
      <c r="AG35" s="189">
        <f t="shared" si="38"/>
        <v>0</v>
      </c>
      <c r="AH35" s="195">
        <f t="shared" si="39"/>
        <v>0</v>
      </c>
      <c r="AI35" s="196">
        <f t="shared" si="40"/>
        <v>0</v>
      </c>
      <c r="AK35" s="71">
        <v>30</v>
      </c>
      <c r="AL35" s="143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189">
        <f t="shared" si="35"/>
        <v>0</v>
      </c>
      <c r="AR35" s="189">
        <f t="shared" si="35"/>
        <v>0</v>
      </c>
      <c r="AS35" s="189">
        <f t="shared" si="35"/>
        <v>0</v>
      </c>
      <c r="AT35" s="189">
        <f t="shared" si="35"/>
        <v>0</v>
      </c>
      <c r="AU35" s="51"/>
      <c r="AV35" s="51"/>
      <c r="AW35" s="51"/>
      <c r="AX35" s="51"/>
      <c r="AY35" s="169">
        <f t="shared" si="28"/>
        <v>0</v>
      </c>
    </row>
    <row r="36" spans="2:51" x14ac:dyDescent="0.3">
      <c r="B36" s="38"/>
      <c r="C36" s="155"/>
      <c r="D36" s="136"/>
      <c r="E36" s="141">
        <f t="shared" si="33"/>
        <v>1.3</v>
      </c>
      <c r="F36" s="40">
        <f t="shared" si="34"/>
        <v>0</v>
      </c>
      <c r="G36" s="49" t="e">
        <f t="shared" si="36"/>
        <v>#DIV/0!</v>
      </c>
      <c r="I36" s="53">
        <v>31</v>
      </c>
      <c r="J36" s="31">
        <f t="shared" si="22"/>
        <v>0</v>
      </c>
      <c r="K36" s="31">
        <f t="shared" si="23"/>
        <v>0</v>
      </c>
      <c r="L36" s="31">
        <f t="shared" si="24"/>
        <v>0</v>
      </c>
      <c r="M36" s="31">
        <f t="shared" si="25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6"/>
        <v>0</v>
      </c>
      <c r="S36" s="31">
        <f t="shared" si="27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03">
        <f t="shared" si="41"/>
        <v>0</v>
      </c>
      <c r="AD36" s="99">
        <f t="shared" si="8"/>
        <v>0</v>
      </c>
      <c r="AE36" s="99">
        <f t="shared" si="9"/>
        <v>0</v>
      </c>
      <c r="AF36" s="188">
        <f t="shared" si="37"/>
        <v>0</v>
      </c>
      <c r="AG36" s="188">
        <f t="shared" si="38"/>
        <v>0</v>
      </c>
      <c r="AH36" s="188">
        <f t="shared" si="39"/>
        <v>0</v>
      </c>
      <c r="AI36" s="193">
        <f t="shared" si="40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88">
        <f t="shared" si="35"/>
        <v>0</v>
      </c>
      <c r="AR36" s="188">
        <f t="shared" si="35"/>
        <v>0</v>
      </c>
      <c r="AS36" s="188">
        <f t="shared" si="35"/>
        <v>0</v>
      </c>
      <c r="AT36" s="188">
        <f t="shared" si="35"/>
        <v>0</v>
      </c>
      <c r="AU36" s="31"/>
      <c r="AV36" s="31"/>
      <c r="AW36" s="31"/>
      <c r="AX36" s="31"/>
      <c r="AY36" s="74"/>
    </row>
    <row r="37" spans="2:51" x14ac:dyDescent="0.3">
      <c r="B37" s="38"/>
      <c r="C37" s="155"/>
      <c r="D37" s="136"/>
      <c r="E37" s="141">
        <f t="shared" si="33"/>
        <v>1.3</v>
      </c>
      <c r="F37" s="40">
        <f t="shared" si="34"/>
        <v>0</v>
      </c>
      <c r="G37" s="49" t="e">
        <f t="shared" si="36"/>
        <v>#DIV/0!</v>
      </c>
      <c r="I37" s="53">
        <v>32</v>
      </c>
      <c r="J37" s="31">
        <f t="shared" si="22"/>
        <v>0</v>
      </c>
      <c r="K37" s="31">
        <f t="shared" si="23"/>
        <v>0</v>
      </c>
      <c r="L37" s="31">
        <f t="shared" si="24"/>
        <v>0</v>
      </c>
      <c r="M37" s="31">
        <f t="shared" si="25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6"/>
        <v>0</v>
      </c>
      <c r="S37" s="31">
        <f t="shared" si="27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03">
        <f t="shared" si="41"/>
        <v>0</v>
      </c>
      <c r="AD37" s="99">
        <f t="shared" si="8"/>
        <v>0</v>
      </c>
      <c r="AE37" s="99">
        <f t="shared" si="9"/>
        <v>0</v>
      </c>
      <c r="AF37" s="188">
        <f t="shared" si="37"/>
        <v>0</v>
      </c>
      <c r="AG37" s="188">
        <f t="shared" si="38"/>
        <v>0</v>
      </c>
      <c r="AH37" s="188">
        <f t="shared" si="39"/>
        <v>0</v>
      </c>
      <c r="AI37" s="193">
        <f t="shared" si="40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88">
        <f t="shared" si="35"/>
        <v>0</v>
      </c>
      <c r="AR37" s="188">
        <f t="shared" si="35"/>
        <v>0</v>
      </c>
      <c r="AS37" s="188">
        <f t="shared" si="35"/>
        <v>0</v>
      </c>
      <c r="AT37" s="188">
        <f t="shared" si="35"/>
        <v>0</v>
      </c>
      <c r="AU37" s="31"/>
      <c r="AV37" s="31"/>
      <c r="AW37" s="31"/>
      <c r="AX37" s="31"/>
      <c r="AY37" s="74"/>
    </row>
    <row r="38" spans="2:51" x14ac:dyDescent="0.3">
      <c r="B38" s="38"/>
      <c r="C38" s="155"/>
      <c r="D38" s="136"/>
      <c r="E38" s="141">
        <f t="shared" si="33"/>
        <v>1.3</v>
      </c>
      <c r="F38" s="40">
        <f t="shared" si="34"/>
        <v>0</v>
      </c>
      <c r="G38" s="49" t="e">
        <f t="shared" si="36"/>
        <v>#DIV/0!</v>
      </c>
      <c r="I38" s="53">
        <v>33</v>
      </c>
      <c r="J38" s="31">
        <f t="shared" si="22"/>
        <v>0</v>
      </c>
      <c r="K38" s="31">
        <f t="shared" si="23"/>
        <v>0</v>
      </c>
      <c r="L38" s="31">
        <f t="shared" si="24"/>
        <v>0</v>
      </c>
      <c r="M38" s="31">
        <f t="shared" si="25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ref="Q38:Q69" si="42">IF(P38&lt;=$F$18,LOOKUP(P38-1,$B$25:$B$78,$G$25:$G$78),)</f>
        <v>0</v>
      </c>
      <c r="R38" s="31">
        <f t="shared" si="26"/>
        <v>0</v>
      </c>
      <c r="S38" s="31">
        <f t="shared" si="27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03">
        <f t="shared" si="41"/>
        <v>0</v>
      </c>
      <c r="AD38" s="99">
        <f t="shared" si="8"/>
        <v>0</v>
      </c>
      <c r="AE38" s="99">
        <f t="shared" si="9"/>
        <v>0</v>
      </c>
      <c r="AF38" s="188">
        <f t="shared" si="37"/>
        <v>0</v>
      </c>
      <c r="AG38" s="188">
        <f t="shared" si="38"/>
        <v>0</v>
      </c>
      <c r="AH38" s="188">
        <f t="shared" si="39"/>
        <v>0</v>
      </c>
      <c r="AI38" s="193">
        <f t="shared" si="40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88">
        <f t="shared" si="35"/>
        <v>0</v>
      </c>
      <c r="AR38" s="188">
        <f t="shared" si="35"/>
        <v>0</v>
      </c>
      <c r="AS38" s="188">
        <f t="shared" si="35"/>
        <v>0</v>
      </c>
      <c r="AT38" s="188">
        <f t="shared" si="35"/>
        <v>0</v>
      </c>
      <c r="AU38" s="31"/>
      <c r="AV38" s="31"/>
      <c r="AW38" s="31"/>
      <c r="AX38" s="31"/>
      <c r="AY38" s="74"/>
    </row>
    <row r="39" spans="2:51" x14ac:dyDescent="0.3">
      <c r="B39" s="38"/>
      <c r="C39" s="155"/>
      <c r="D39" s="136"/>
      <c r="E39" s="141">
        <f t="shared" si="33"/>
        <v>1.3</v>
      </c>
      <c r="F39" s="40">
        <f t="shared" si="34"/>
        <v>0</v>
      </c>
      <c r="G39" s="49" t="e">
        <f t="shared" si="36"/>
        <v>#DIV/0!</v>
      </c>
      <c r="I39" s="53">
        <v>34</v>
      </c>
      <c r="J39" s="31">
        <f t="shared" si="22"/>
        <v>0</v>
      </c>
      <c r="K39" s="31">
        <f t="shared" si="23"/>
        <v>0</v>
      </c>
      <c r="L39" s="31">
        <f t="shared" si="24"/>
        <v>0</v>
      </c>
      <c r="M39" s="31">
        <f t="shared" si="25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42"/>
        <v>0</v>
      </c>
      <c r="R39" s="31">
        <f t="shared" si="26"/>
        <v>0</v>
      </c>
      <c r="S39" s="31">
        <f t="shared" si="27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03">
        <f t="shared" si="41"/>
        <v>0</v>
      </c>
      <c r="AD39" s="99">
        <f t="shared" si="8"/>
        <v>0</v>
      </c>
      <c r="AE39" s="99">
        <f t="shared" si="9"/>
        <v>0</v>
      </c>
      <c r="AF39" s="188">
        <f t="shared" si="37"/>
        <v>0</v>
      </c>
      <c r="AG39" s="188">
        <f t="shared" si="38"/>
        <v>0</v>
      </c>
      <c r="AH39" s="188">
        <f t="shared" si="39"/>
        <v>0</v>
      </c>
      <c r="AI39" s="193">
        <f t="shared" si="40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88">
        <f t="shared" si="35"/>
        <v>0</v>
      </c>
      <c r="AR39" s="188">
        <f t="shared" si="35"/>
        <v>0</v>
      </c>
      <c r="AS39" s="188">
        <f t="shared" si="35"/>
        <v>0</v>
      </c>
      <c r="AT39" s="188">
        <f t="shared" si="35"/>
        <v>0</v>
      </c>
      <c r="AU39" s="31"/>
      <c r="AV39" s="31"/>
      <c r="AW39" s="31"/>
      <c r="AX39" s="31"/>
      <c r="AY39" s="74"/>
    </row>
    <row r="40" spans="2:51" x14ac:dyDescent="0.3">
      <c r="B40" s="38"/>
      <c r="C40" s="155"/>
      <c r="D40" s="136"/>
      <c r="E40" s="141">
        <f t="shared" si="33"/>
        <v>1.3</v>
      </c>
      <c r="F40" s="40">
        <f t="shared" si="34"/>
        <v>0</v>
      </c>
      <c r="G40" s="49" t="e">
        <f t="shared" si="36"/>
        <v>#DIV/0!</v>
      </c>
      <c r="I40" s="53">
        <v>35</v>
      </c>
      <c r="J40" s="31">
        <f t="shared" si="22"/>
        <v>0</v>
      </c>
      <c r="K40" s="31">
        <f t="shared" si="23"/>
        <v>0</v>
      </c>
      <c r="L40" s="31">
        <f t="shared" si="24"/>
        <v>0</v>
      </c>
      <c r="M40" s="31">
        <f t="shared" si="25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42"/>
        <v>0</v>
      </c>
      <c r="R40" s="31">
        <f t="shared" si="26"/>
        <v>0</v>
      </c>
      <c r="S40" s="31">
        <f t="shared" si="27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03">
        <f t="shared" si="41"/>
        <v>0</v>
      </c>
      <c r="AD40" s="99">
        <f t="shared" si="8"/>
        <v>0</v>
      </c>
      <c r="AE40" s="99">
        <f t="shared" si="9"/>
        <v>0</v>
      </c>
      <c r="AF40" s="188">
        <f t="shared" si="37"/>
        <v>0</v>
      </c>
      <c r="AG40" s="188">
        <f t="shared" si="38"/>
        <v>0</v>
      </c>
      <c r="AH40" s="188">
        <f t="shared" si="39"/>
        <v>0</v>
      </c>
      <c r="AI40" s="193">
        <f t="shared" si="40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88">
        <f t="shared" si="35"/>
        <v>0</v>
      </c>
      <c r="AR40" s="188">
        <f t="shared" si="35"/>
        <v>0</v>
      </c>
      <c r="AS40" s="188">
        <f t="shared" si="35"/>
        <v>0</v>
      </c>
      <c r="AT40" s="188">
        <f t="shared" si="35"/>
        <v>0</v>
      </c>
      <c r="AU40" s="31"/>
      <c r="AV40" s="31"/>
      <c r="AW40" s="31"/>
      <c r="AX40" s="31"/>
      <c r="AY40" s="74"/>
    </row>
    <row r="41" spans="2:51" x14ac:dyDescent="0.3">
      <c r="B41" s="38"/>
      <c r="C41" s="155"/>
      <c r="D41" s="136"/>
      <c r="E41" s="141"/>
      <c r="F41" s="40"/>
      <c r="G41" s="49"/>
      <c r="I41" s="53">
        <v>36</v>
      </c>
      <c r="J41" s="31">
        <f t="shared" si="22"/>
        <v>0</v>
      </c>
      <c r="K41" s="31">
        <f t="shared" si="23"/>
        <v>0</v>
      </c>
      <c r="L41" s="31">
        <f t="shared" si="24"/>
        <v>0</v>
      </c>
      <c r="M41" s="31">
        <f t="shared" si="25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42"/>
        <v>0</v>
      </c>
      <c r="R41" s="31">
        <f t="shared" si="26"/>
        <v>0</v>
      </c>
      <c r="S41" s="31">
        <f t="shared" si="27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03">
        <f t="shared" si="41"/>
        <v>0</v>
      </c>
      <c r="AD41" s="99">
        <f t="shared" si="8"/>
        <v>0</v>
      </c>
      <c r="AE41" s="99">
        <f t="shared" si="9"/>
        <v>0</v>
      </c>
      <c r="AF41" s="188">
        <f t="shared" si="37"/>
        <v>0</v>
      </c>
      <c r="AG41" s="188">
        <f t="shared" si="38"/>
        <v>0</v>
      </c>
      <c r="AH41" s="188">
        <f t="shared" si="39"/>
        <v>0</v>
      </c>
      <c r="AI41" s="193">
        <f t="shared" si="40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88">
        <f t="shared" si="35"/>
        <v>0</v>
      </c>
      <c r="AR41" s="188">
        <f t="shared" si="35"/>
        <v>0</v>
      </c>
      <c r="AS41" s="188">
        <f t="shared" si="35"/>
        <v>0</v>
      </c>
      <c r="AT41" s="188">
        <f t="shared" si="35"/>
        <v>0</v>
      </c>
      <c r="AU41" s="31"/>
      <c r="AV41" s="31"/>
      <c r="AW41" s="31"/>
      <c r="AX41" s="31"/>
      <c r="AY41" s="74"/>
    </row>
    <row r="42" spans="2:51" x14ac:dyDescent="0.3">
      <c r="B42" s="38"/>
      <c r="C42" s="155"/>
      <c r="D42" s="136"/>
      <c r="E42" s="141"/>
      <c r="F42" s="40"/>
      <c r="G42" s="49"/>
      <c r="I42" s="53">
        <v>37</v>
      </c>
      <c r="J42" s="31">
        <f t="shared" si="22"/>
        <v>0</v>
      </c>
      <c r="K42" s="31">
        <f t="shared" si="23"/>
        <v>0</v>
      </c>
      <c r="L42" s="31">
        <f t="shared" si="24"/>
        <v>0</v>
      </c>
      <c r="M42" s="31">
        <f t="shared" si="25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42"/>
        <v>0</v>
      </c>
      <c r="R42" s="31">
        <f t="shared" si="26"/>
        <v>0</v>
      </c>
      <c r="S42" s="31">
        <f t="shared" si="27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03">
        <f t="shared" si="41"/>
        <v>0</v>
      </c>
      <c r="AD42" s="99">
        <f t="shared" si="8"/>
        <v>0</v>
      </c>
      <c r="AE42" s="99">
        <f t="shared" si="9"/>
        <v>0</v>
      </c>
      <c r="AF42" s="188">
        <f t="shared" si="37"/>
        <v>0</v>
      </c>
      <c r="AG42" s="188">
        <f t="shared" si="38"/>
        <v>0</v>
      </c>
      <c r="AH42" s="188">
        <f t="shared" si="39"/>
        <v>0</v>
      </c>
      <c r="AI42" s="193">
        <f t="shared" si="40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88">
        <f t="shared" ref="AQ42:AT105" si="43">IF($AK42&lt;=$F$18,$AL42*AM42,)</f>
        <v>0</v>
      </c>
      <c r="AR42" s="188">
        <f t="shared" si="43"/>
        <v>0</v>
      </c>
      <c r="AS42" s="188">
        <f t="shared" si="43"/>
        <v>0</v>
      </c>
      <c r="AT42" s="188">
        <f t="shared" si="43"/>
        <v>0</v>
      </c>
      <c r="AU42" s="31"/>
      <c r="AV42" s="31"/>
      <c r="AW42" s="31"/>
      <c r="AX42" s="31"/>
      <c r="AY42" s="74"/>
    </row>
    <row r="43" spans="2:51" x14ac:dyDescent="0.3">
      <c r="B43" s="38"/>
      <c r="C43" s="155"/>
      <c r="D43" s="136"/>
      <c r="E43" s="141"/>
      <c r="F43" s="40"/>
      <c r="G43" s="49"/>
      <c r="I43" s="53">
        <v>38</v>
      </c>
      <c r="J43" s="31">
        <f t="shared" si="22"/>
        <v>0</v>
      </c>
      <c r="K43" s="31">
        <f t="shared" si="23"/>
        <v>0</v>
      </c>
      <c r="L43" s="31">
        <f t="shared" si="24"/>
        <v>0</v>
      </c>
      <c r="M43" s="31">
        <f t="shared" si="25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42"/>
        <v>0</v>
      </c>
      <c r="R43" s="31">
        <f t="shared" si="26"/>
        <v>0</v>
      </c>
      <c r="S43" s="31">
        <f t="shared" si="27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03">
        <f t="shared" si="41"/>
        <v>0</v>
      </c>
      <c r="AD43" s="99">
        <f t="shared" si="8"/>
        <v>0</v>
      </c>
      <c r="AE43" s="99">
        <f t="shared" si="9"/>
        <v>0</v>
      </c>
      <c r="AF43" s="188">
        <f t="shared" si="37"/>
        <v>0</v>
      </c>
      <c r="AG43" s="188">
        <f t="shared" si="38"/>
        <v>0</v>
      </c>
      <c r="AH43" s="188">
        <f t="shared" si="39"/>
        <v>0</v>
      </c>
      <c r="AI43" s="193">
        <f t="shared" si="40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88">
        <f t="shared" si="43"/>
        <v>0</v>
      </c>
      <c r="AR43" s="188">
        <f t="shared" si="43"/>
        <v>0</v>
      </c>
      <c r="AS43" s="188">
        <f t="shared" si="43"/>
        <v>0</v>
      </c>
      <c r="AT43" s="188">
        <f t="shared" si="43"/>
        <v>0</v>
      </c>
      <c r="AU43" s="31"/>
      <c r="AV43" s="31"/>
      <c r="AW43" s="31"/>
      <c r="AX43" s="31"/>
      <c r="AY43" s="74"/>
    </row>
    <row r="44" spans="2:51" x14ac:dyDescent="0.3">
      <c r="B44" s="38"/>
      <c r="C44" s="155"/>
      <c r="D44" s="136"/>
      <c r="E44" s="141"/>
      <c r="F44" s="40"/>
      <c r="G44" s="49"/>
      <c r="I44" s="53">
        <v>39</v>
      </c>
      <c r="J44" s="31">
        <f t="shared" si="22"/>
        <v>0</v>
      </c>
      <c r="K44" s="31">
        <f t="shared" si="23"/>
        <v>0</v>
      </c>
      <c r="L44" s="31">
        <f t="shared" si="24"/>
        <v>0</v>
      </c>
      <c r="M44" s="31">
        <f t="shared" si="25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42"/>
        <v>0</v>
      </c>
      <c r="R44" s="31">
        <f t="shared" si="26"/>
        <v>0</v>
      </c>
      <c r="S44" s="31">
        <f t="shared" si="27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03">
        <f t="shared" si="41"/>
        <v>0</v>
      </c>
      <c r="AD44" s="99">
        <f t="shared" si="8"/>
        <v>0</v>
      </c>
      <c r="AE44" s="99">
        <f t="shared" si="9"/>
        <v>0</v>
      </c>
      <c r="AF44" s="188">
        <f t="shared" si="37"/>
        <v>0</v>
      </c>
      <c r="AG44" s="188">
        <f t="shared" si="38"/>
        <v>0</v>
      </c>
      <c r="AH44" s="188">
        <f t="shared" si="39"/>
        <v>0</v>
      </c>
      <c r="AI44" s="193">
        <f t="shared" si="40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88">
        <f t="shared" si="43"/>
        <v>0</v>
      </c>
      <c r="AR44" s="188">
        <f t="shared" si="43"/>
        <v>0</v>
      </c>
      <c r="AS44" s="188">
        <f t="shared" si="43"/>
        <v>0</v>
      </c>
      <c r="AT44" s="188">
        <f t="shared" si="43"/>
        <v>0</v>
      </c>
      <c r="AU44" s="31"/>
      <c r="AV44" s="31"/>
      <c r="AW44" s="31"/>
      <c r="AX44" s="31"/>
      <c r="AY44" s="74"/>
    </row>
    <row r="45" spans="2:51" x14ac:dyDescent="0.3">
      <c r="B45" s="38"/>
      <c r="C45" s="155"/>
      <c r="D45" s="136"/>
      <c r="E45" s="141"/>
      <c r="F45" s="40"/>
      <c r="G45" s="49"/>
      <c r="I45" s="53">
        <v>40</v>
      </c>
      <c r="J45" s="31">
        <f t="shared" si="22"/>
        <v>0</v>
      </c>
      <c r="K45" s="31">
        <f t="shared" si="23"/>
        <v>0</v>
      </c>
      <c r="L45" s="31">
        <f t="shared" si="24"/>
        <v>0</v>
      </c>
      <c r="M45" s="31">
        <f t="shared" si="25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42"/>
        <v>0</v>
      </c>
      <c r="R45" s="31">
        <f t="shared" si="26"/>
        <v>0</v>
      </c>
      <c r="S45" s="31">
        <f t="shared" si="27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03">
        <f t="shared" si="41"/>
        <v>0</v>
      </c>
      <c r="AD45" s="99">
        <f t="shared" si="8"/>
        <v>0</v>
      </c>
      <c r="AE45" s="99">
        <f t="shared" si="9"/>
        <v>0</v>
      </c>
      <c r="AF45" s="188">
        <f t="shared" si="37"/>
        <v>0</v>
      </c>
      <c r="AG45" s="188">
        <f t="shared" si="38"/>
        <v>0</v>
      </c>
      <c r="AH45" s="188">
        <f t="shared" si="39"/>
        <v>0</v>
      </c>
      <c r="AI45" s="193">
        <f t="shared" si="40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88">
        <f t="shared" si="43"/>
        <v>0</v>
      </c>
      <c r="AR45" s="188">
        <f t="shared" si="43"/>
        <v>0</v>
      </c>
      <c r="AS45" s="188">
        <f t="shared" si="43"/>
        <v>0</v>
      </c>
      <c r="AT45" s="188">
        <f t="shared" si="43"/>
        <v>0</v>
      </c>
      <c r="AU45" s="31"/>
      <c r="AV45" s="31"/>
      <c r="AW45" s="31"/>
      <c r="AX45" s="31"/>
      <c r="AY45" s="74"/>
    </row>
    <row r="46" spans="2:51" x14ac:dyDescent="0.3">
      <c r="B46" s="38"/>
      <c r="C46" s="155"/>
      <c r="D46" s="136"/>
      <c r="E46" s="141"/>
      <c r="F46" s="40"/>
      <c r="G46" s="49"/>
      <c r="I46" s="53">
        <v>41</v>
      </c>
      <c r="J46" s="31">
        <f t="shared" si="22"/>
        <v>0</v>
      </c>
      <c r="K46" s="31">
        <f t="shared" si="23"/>
        <v>0</v>
      </c>
      <c r="L46" s="31">
        <f t="shared" si="24"/>
        <v>0</v>
      </c>
      <c r="M46" s="31">
        <f t="shared" si="25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42"/>
        <v>0</v>
      </c>
      <c r="R46" s="31">
        <f t="shared" si="26"/>
        <v>0</v>
      </c>
      <c r="S46" s="31">
        <f t="shared" si="27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03">
        <f t="shared" si="41"/>
        <v>0</v>
      </c>
      <c r="AD46" s="99">
        <f t="shared" si="8"/>
        <v>0</v>
      </c>
      <c r="AE46" s="99">
        <f t="shared" si="9"/>
        <v>0</v>
      </c>
      <c r="AF46" s="188">
        <f t="shared" si="37"/>
        <v>0</v>
      </c>
      <c r="AG46" s="188">
        <f t="shared" si="38"/>
        <v>0</v>
      </c>
      <c r="AH46" s="188">
        <f t="shared" si="39"/>
        <v>0</v>
      </c>
      <c r="AI46" s="193">
        <f t="shared" si="40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88">
        <f t="shared" si="43"/>
        <v>0</v>
      </c>
      <c r="AR46" s="188">
        <f t="shared" si="43"/>
        <v>0</v>
      </c>
      <c r="AS46" s="188">
        <f t="shared" si="43"/>
        <v>0</v>
      </c>
      <c r="AT46" s="188">
        <f t="shared" si="43"/>
        <v>0</v>
      </c>
      <c r="AU46" s="31"/>
      <c r="AV46" s="31"/>
      <c r="AW46" s="31"/>
      <c r="AX46" s="31"/>
      <c r="AY46" s="74"/>
    </row>
    <row r="47" spans="2:51" x14ac:dyDescent="0.3">
      <c r="B47" s="38"/>
      <c r="C47" s="155"/>
      <c r="D47" s="136"/>
      <c r="E47" s="141"/>
      <c r="F47" s="40"/>
      <c r="G47" s="49"/>
      <c r="I47" s="53">
        <v>42</v>
      </c>
      <c r="J47" s="31">
        <f t="shared" si="22"/>
        <v>0</v>
      </c>
      <c r="K47" s="31">
        <f t="shared" si="23"/>
        <v>0</v>
      </c>
      <c r="L47" s="31">
        <f t="shared" si="24"/>
        <v>0</v>
      </c>
      <c r="M47" s="31">
        <f t="shared" si="25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42"/>
        <v>0</v>
      </c>
      <c r="R47" s="31">
        <f t="shared" si="26"/>
        <v>0</v>
      </c>
      <c r="S47" s="31">
        <f t="shared" si="27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03">
        <f t="shared" si="41"/>
        <v>0</v>
      </c>
      <c r="AD47" s="99">
        <f t="shared" si="8"/>
        <v>0</v>
      </c>
      <c r="AE47" s="99">
        <f t="shared" si="9"/>
        <v>0</v>
      </c>
      <c r="AF47" s="188">
        <f t="shared" si="37"/>
        <v>0</v>
      </c>
      <c r="AG47" s="188">
        <f t="shared" si="38"/>
        <v>0</v>
      </c>
      <c r="AH47" s="188">
        <f t="shared" si="39"/>
        <v>0</v>
      </c>
      <c r="AI47" s="193">
        <f t="shared" si="40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88">
        <f t="shared" si="43"/>
        <v>0</v>
      </c>
      <c r="AR47" s="188">
        <f t="shared" si="43"/>
        <v>0</v>
      </c>
      <c r="AS47" s="188">
        <f t="shared" si="43"/>
        <v>0</v>
      </c>
      <c r="AT47" s="188">
        <f t="shared" si="43"/>
        <v>0</v>
      </c>
      <c r="AU47" s="31"/>
      <c r="AV47" s="31"/>
      <c r="AW47" s="31"/>
      <c r="AX47" s="31"/>
      <c r="AY47" s="74"/>
    </row>
    <row r="48" spans="2:51" x14ac:dyDescent="0.3">
      <c r="B48" s="38"/>
      <c r="C48" s="155"/>
      <c r="D48" s="136"/>
      <c r="E48" s="141"/>
      <c r="F48" s="40"/>
      <c r="G48" s="49"/>
      <c r="I48" s="53">
        <v>43</v>
      </c>
      <c r="J48" s="31">
        <f t="shared" si="22"/>
        <v>0</v>
      </c>
      <c r="K48" s="31">
        <f t="shared" si="23"/>
        <v>0</v>
      </c>
      <c r="L48" s="31">
        <f t="shared" si="24"/>
        <v>0</v>
      </c>
      <c r="M48" s="31">
        <f t="shared" si="25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42"/>
        <v>0</v>
      </c>
      <c r="R48" s="31">
        <f t="shared" si="26"/>
        <v>0</v>
      </c>
      <c r="S48" s="31">
        <f t="shared" si="27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03">
        <f t="shared" si="41"/>
        <v>0</v>
      </c>
      <c r="AD48" s="99">
        <f t="shared" si="8"/>
        <v>0</v>
      </c>
      <c r="AE48" s="99">
        <f t="shared" si="9"/>
        <v>0</v>
      </c>
      <c r="AF48" s="188">
        <f t="shared" si="37"/>
        <v>0</v>
      </c>
      <c r="AG48" s="188">
        <f t="shared" si="38"/>
        <v>0</v>
      </c>
      <c r="AH48" s="188">
        <f t="shared" si="39"/>
        <v>0</v>
      </c>
      <c r="AI48" s="193">
        <f t="shared" si="40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88">
        <f t="shared" si="43"/>
        <v>0</v>
      </c>
      <c r="AR48" s="188">
        <f t="shared" si="43"/>
        <v>0</v>
      </c>
      <c r="AS48" s="188">
        <f t="shared" si="43"/>
        <v>0</v>
      </c>
      <c r="AT48" s="188">
        <f t="shared" si="43"/>
        <v>0</v>
      </c>
      <c r="AU48" s="31"/>
      <c r="AV48" s="31"/>
      <c r="AW48" s="31"/>
      <c r="AX48" s="31"/>
      <c r="AY48" s="74"/>
    </row>
    <row r="49" spans="2:51" x14ac:dyDescent="0.3">
      <c r="B49" s="38"/>
      <c r="C49" s="155"/>
      <c r="D49" s="136"/>
      <c r="E49" s="141"/>
      <c r="F49" s="40"/>
      <c r="G49" s="49"/>
      <c r="I49" s="53">
        <v>44</v>
      </c>
      <c r="J49" s="31">
        <f t="shared" si="22"/>
        <v>0</v>
      </c>
      <c r="K49" s="31">
        <f t="shared" si="23"/>
        <v>0</v>
      </c>
      <c r="L49" s="31">
        <f t="shared" si="24"/>
        <v>0</v>
      </c>
      <c r="M49" s="31">
        <f t="shared" si="25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42"/>
        <v>0</v>
      </c>
      <c r="R49" s="31">
        <f t="shared" si="26"/>
        <v>0</v>
      </c>
      <c r="S49" s="31">
        <f t="shared" si="27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03">
        <f t="shared" si="41"/>
        <v>0</v>
      </c>
      <c r="AD49" s="99">
        <f t="shared" si="8"/>
        <v>0</v>
      </c>
      <c r="AE49" s="99">
        <f t="shared" si="9"/>
        <v>0</v>
      </c>
      <c r="AF49" s="188">
        <f t="shared" si="37"/>
        <v>0</v>
      </c>
      <c r="AG49" s="188">
        <f t="shared" si="38"/>
        <v>0</v>
      </c>
      <c r="AH49" s="188">
        <f t="shared" si="39"/>
        <v>0</v>
      </c>
      <c r="AI49" s="193">
        <f t="shared" si="40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88">
        <f t="shared" si="43"/>
        <v>0</v>
      </c>
      <c r="AR49" s="188">
        <f t="shared" si="43"/>
        <v>0</v>
      </c>
      <c r="AS49" s="188">
        <f t="shared" si="43"/>
        <v>0</v>
      </c>
      <c r="AT49" s="188">
        <f t="shared" si="43"/>
        <v>0</v>
      </c>
      <c r="AU49" s="31"/>
      <c r="AV49" s="31"/>
      <c r="AW49" s="31"/>
      <c r="AX49" s="31"/>
      <c r="AY49" s="74"/>
    </row>
    <row r="50" spans="2:51" x14ac:dyDescent="0.3">
      <c r="B50" s="38"/>
      <c r="C50" s="155"/>
      <c r="D50" s="136"/>
      <c r="E50" s="141"/>
      <c r="F50" s="40"/>
      <c r="G50" s="49"/>
      <c r="I50" s="53">
        <v>45</v>
      </c>
      <c r="J50" s="31">
        <f t="shared" si="22"/>
        <v>0</v>
      </c>
      <c r="K50" s="31">
        <f t="shared" si="23"/>
        <v>0</v>
      </c>
      <c r="L50" s="31">
        <f t="shared" si="24"/>
        <v>0</v>
      </c>
      <c r="M50" s="31">
        <f t="shared" si="25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42"/>
        <v>0</v>
      </c>
      <c r="R50" s="31">
        <f t="shared" si="26"/>
        <v>0</v>
      </c>
      <c r="S50" s="31">
        <f t="shared" si="27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03">
        <f t="shared" si="41"/>
        <v>0</v>
      </c>
      <c r="AD50" s="99">
        <f t="shared" si="8"/>
        <v>0</v>
      </c>
      <c r="AE50" s="99">
        <f t="shared" si="9"/>
        <v>0</v>
      </c>
      <c r="AF50" s="188">
        <f t="shared" si="37"/>
        <v>0</v>
      </c>
      <c r="AG50" s="188">
        <f t="shared" si="38"/>
        <v>0</v>
      </c>
      <c r="AH50" s="188">
        <f t="shared" si="39"/>
        <v>0</v>
      </c>
      <c r="AI50" s="193">
        <f t="shared" si="40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88">
        <f t="shared" si="43"/>
        <v>0</v>
      </c>
      <c r="AR50" s="188">
        <f t="shared" si="43"/>
        <v>0</v>
      </c>
      <c r="AS50" s="188">
        <f t="shared" si="43"/>
        <v>0</v>
      </c>
      <c r="AT50" s="188">
        <f t="shared" si="43"/>
        <v>0</v>
      </c>
      <c r="AU50" s="31"/>
      <c r="AV50" s="31"/>
      <c r="AW50" s="31"/>
      <c r="AX50" s="31"/>
      <c r="AY50" s="74"/>
    </row>
    <row r="51" spans="2:51" x14ac:dyDescent="0.3">
      <c r="B51" s="38"/>
      <c r="C51" s="155"/>
      <c r="D51" s="136"/>
      <c r="E51" s="141"/>
      <c r="F51" s="40"/>
      <c r="G51" s="49"/>
      <c r="I51" s="53">
        <v>46</v>
      </c>
      <c r="J51" s="31">
        <f t="shared" si="22"/>
        <v>0</v>
      </c>
      <c r="K51" s="31">
        <f t="shared" si="23"/>
        <v>0</v>
      </c>
      <c r="L51" s="31">
        <f t="shared" si="24"/>
        <v>0</v>
      </c>
      <c r="M51" s="31">
        <f t="shared" si="25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42"/>
        <v>0</v>
      </c>
      <c r="R51" s="31">
        <f t="shared" si="26"/>
        <v>0</v>
      </c>
      <c r="S51" s="31">
        <f t="shared" si="27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03">
        <f t="shared" si="41"/>
        <v>0</v>
      </c>
      <c r="AD51" s="99">
        <f t="shared" si="8"/>
        <v>0</v>
      </c>
      <c r="AE51" s="99">
        <f t="shared" si="9"/>
        <v>0</v>
      </c>
      <c r="AF51" s="188">
        <f t="shared" si="37"/>
        <v>0</v>
      </c>
      <c r="AG51" s="188">
        <f t="shared" si="38"/>
        <v>0</v>
      </c>
      <c r="AH51" s="188">
        <f t="shared" si="39"/>
        <v>0</v>
      </c>
      <c r="AI51" s="193">
        <f t="shared" si="40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88">
        <f t="shared" si="43"/>
        <v>0</v>
      </c>
      <c r="AR51" s="188">
        <f t="shared" si="43"/>
        <v>0</v>
      </c>
      <c r="AS51" s="188">
        <f t="shared" si="43"/>
        <v>0</v>
      </c>
      <c r="AT51" s="188">
        <f t="shared" si="43"/>
        <v>0</v>
      </c>
      <c r="AU51" s="31"/>
      <c r="AV51" s="31"/>
      <c r="AW51" s="31"/>
      <c r="AX51" s="31"/>
      <c r="AY51" s="74"/>
    </row>
    <row r="52" spans="2:51" x14ac:dyDescent="0.3">
      <c r="B52" s="38"/>
      <c r="C52" s="155"/>
      <c r="D52" s="136"/>
      <c r="E52" s="141"/>
      <c r="F52" s="40"/>
      <c r="G52" s="49"/>
      <c r="I52" s="53">
        <v>47</v>
      </c>
      <c r="J52" s="31">
        <f t="shared" si="22"/>
        <v>0</v>
      </c>
      <c r="K52" s="31">
        <f t="shared" si="23"/>
        <v>0</v>
      </c>
      <c r="L52" s="31">
        <f t="shared" si="24"/>
        <v>0</v>
      </c>
      <c r="M52" s="31">
        <f t="shared" si="25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42"/>
        <v>0</v>
      </c>
      <c r="R52" s="31">
        <f t="shared" si="26"/>
        <v>0</v>
      </c>
      <c r="S52" s="31">
        <f t="shared" si="27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03">
        <f t="shared" si="41"/>
        <v>0</v>
      </c>
      <c r="AD52" s="99">
        <f t="shared" si="8"/>
        <v>0</v>
      </c>
      <c r="AE52" s="99">
        <f t="shared" si="9"/>
        <v>0</v>
      </c>
      <c r="AF52" s="188">
        <f t="shared" si="37"/>
        <v>0</v>
      </c>
      <c r="AG52" s="188">
        <f t="shared" si="38"/>
        <v>0</v>
      </c>
      <c r="AH52" s="188">
        <f t="shared" si="39"/>
        <v>0</v>
      </c>
      <c r="AI52" s="193">
        <f t="shared" si="40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88">
        <f t="shared" si="43"/>
        <v>0</v>
      </c>
      <c r="AR52" s="188">
        <f t="shared" si="43"/>
        <v>0</v>
      </c>
      <c r="AS52" s="188">
        <f t="shared" si="43"/>
        <v>0</v>
      </c>
      <c r="AT52" s="188">
        <f t="shared" si="43"/>
        <v>0</v>
      </c>
      <c r="AU52" s="31"/>
      <c r="AV52" s="31"/>
      <c r="AW52" s="31"/>
      <c r="AX52" s="31"/>
      <c r="AY52" s="74"/>
    </row>
    <row r="53" spans="2:51" x14ac:dyDescent="0.3">
      <c r="B53" s="38"/>
      <c r="C53" s="155"/>
      <c r="D53" s="136"/>
      <c r="E53" s="141"/>
      <c r="F53" s="40"/>
      <c r="G53" s="49"/>
      <c r="I53" s="53">
        <v>48</v>
      </c>
      <c r="J53" s="31">
        <f t="shared" si="22"/>
        <v>0</v>
      </c>
      <c r="K53" s="31">
        <f t="shared" si="23"/>
        <v>0</v>
      </c>
      <c r="L53" s="31">
        <f t="shared" si="24"/>
        <v>0</v>
      </c>
      <c r="M53" s="31">
        <f t="shared" si="25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42"/>
        <v>0</v>
      </c>
      <c r="R53" s="31">
        <f t="shared" si="26"/>
        <v>0</v>
      </c>
      <c r="S53" s="31">
        <f t="shared" si="27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03">
        <f t="shared" si="41"/>
        <v>0</v>
      </c>
      <c r="AD53" s="99">
        <f t="shared" si="8"/>
        <v>0</v>
      </c>
      <c r="AE53" s="99">
        <f t="shared" si="9"/>
        <v>0</v>
      </c>
      <c r="AF53" s="188">
        <f t="shared" si="37"/>
        <v>0</v>
      </c>
      <c r="AG53" s="188">
        <f t="shared" si="38"/>
        <v>0</v>
      </c>
      <c r="AH53" s="188">
        <f t="shared" si="39"/>
        <v>0</v>
      </c>
      <c r="AI53" s="193">
        <f t="shared" si="40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88">
        <f t="shared" si="43"/>
        <v>0</v>
      </c>
      <c r="AR53" s="188">
        <f t="shared" si="43"/>
        <v>0</v>
      </c>
      <c r="AS53" s="188">
        <f t="shared" si="43"/>
        <v>0</v>
      </c>
      <c r="AT53" s="188">
        <f t="shared" si="43"/>
        <v>0</v>
      </c>
      <c r="AU53" s="31"/>
      <c r="AV53" s="31"/>
      <c r="AW53" s="31"/>
      <c r="AX53" s="31"/>
      <c r="AY53" s="74"/>
    </row>
    <row r="54" spans="2:51" x14ac:dyDescent="0.3">
      <c r="B54" s="38"/>
      <c r="C54" s="155"/>
      <c r="D54" s="136"/>
      <c r="E54" s="141"/>
      <c r="F54" s="40"/>
      <c r="G54" s="49"/>
      <c r="I54" s="53">
        <v>49</v>
      </c>
      <c r="J54" s="31">
        <f t="shared" si="22"/>
        <v>0</v>
      </c>
      <c r="K54" s="31">
        <f t="shared" si="23"/>
        <v>0</v>
      </c>
      <c r="L54" s="31">
        <f t="shared" si="24"/>
        <v>0</v>
      </c>
      <c r="M54" s="31">
        <f t="shared" si="25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42"/>
        <v>0</v>
      </c>
      <c r="R54" s="31">
        <f t="shared" si="26"/>
        <v>0</v>
      </c>
      <c r="S54" s="31">
        <f t="shared" si="27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03">
        <f t="shared" si="41"/>
        <v>0</v>
      </c>
      <c r="AD54" s="99">
        <f t="shared" si="8"/>
        <v>0</v>
      </c>
      <c r="AE54" s="99">
        <f t="shared" si="9"/>
        <v>0</v>
      </c>
      <c r="AF54" s="188">
        <f t="shared" si="37"/>
        <v>0</v>
      </c>
      <c r="AG54" s="188">
        <f t="shared" si="38"/>
        <v>0</v>
      </c>
      <c r="AH54" s="188">
        <f t="shared" si="39"/>
        <v>0</v>
      </c>
      <c r="AI54" s="193">
        <f t="shared" si="40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88">
        <f t="shared" si="43"/>
        <v>0</v>
      </c>
      <c r="AR54" s="188">
        <f t="shared" si="43"/>
        <v>0</v>
      </c>
      <c r="AS54" s="188">
        <f t="shared" si="43"/>
        <v>0</v>
      </c>
      <c r="AT54" s="188">
        <f t="shared" si="43"/>
        <v>0</v>
      </c>
      <c r="AU54" s="31"/>
      <c r="AV54" s="31"/>
      <c r="AW54" s="31"/>
      <c r="AX54" s="31"/>
      <c r="AY54" s="74"/>
    </row>
    <row r="55" spans="2:51" x14ac:dyDescent="0.3">
      <c r="B55" s="38"/>
      <c r="C55" s="155"/>
      <c r="D55" s="136"/>
      <c r="E55" s="141"/>
      <c r="F55" s="40"/>
      <c r="G55" s="49"/>
      <c r="I55" s="53">
        <v>50</v>
      </c>
      <c r="J55" s="31">
        <f t="shared" si="22"/>
        <v>0</v>
      </c>
      <c r="K55" s="31">
        <f t="shared" si="23"/>
        <v>0</v>
      </c>
      <c r="L55" s="31">
        <f t="shared" si="24"/>
        <v>0</v>
      </c>
      <c r="M55" s="31">
        <f t="shared" si="25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42"/>
        <v>0</v>
      </c>
      <c r="R55" s="31">
        <f t="shared" si="26"/>
        <v>0</v>
      </c>
      <c r="S55" s="31">
        <f t="shared" si="27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03">
        <f t="shared" si="41"/>
        <v>0</v>
      </c>
      <c r="AD55" s="99">
        <f t="shared" si="8"/>
        <v>0</v>
      </c>
      <c r="AE55" s="99">
        <f t="shared" si="9"/>
        <v>0</v>
      </c>
      <c r="AF55" s="188">
        <f t="shared" si="37"/>
        <v>0</v>
      </c>
      <c r="AG55" s="188">
        <f t="shared" si="38"/>
        <v>0</v>
      </c>
      <c r="AH55" s="188">
        <f t="shared" si="39"/>
        <v>0</v>
      </c>
      <c r="AI55" s="193">
        <f t="shared" si="40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88">
        <f t="shared" si="43"/>
        <v>0</v>
      </c>
      <c r="AR55" s="188">
        <f t="shared" si="43"/>
        <v>0</v>
      </c>
      <c r="AS55" s="188">
        <f t="shared" si="43"/>
        <v>0</v>
      </c>
      <c r="AT55" s="188">
        <f t="shared" si="43"/>
        <v>0</v>
      </c>
      <c r="AU55" s="31"/>
      <c r="AV55" s="31"/>
      <c r="AW55" s="31"/>
      <c r="AX55" s="31"/>
      <c r="AY55" s="74"/>
    </row>
    <row r="56" spans="2:51" x14ac:dyDescent="0.3">
      <c r="B56" s="38"/>
      <c r="C56" s="155"/>
      <c r="D56" s="136"/>
      <c r="E56" s="141"/>
      <c r="F56" s="40"/>
      <c r="G56" s="49"/>
      <c r="I56" s="53">
        <v>51</v>
      </c>
      <c r="J56" s="31">
        <f t="shared" si="22"/>
        <v>0</v>
      </c>
      <c r="K56" s="31">
        <f t="shared" si="23"/>
        <v>0</v>
      </c>
      <c r="L56" s="31">
        <f t="shared" si="24"/>
        <v>0</v>
      </c>
      <c r="M56" s="31">
        <f t="shared" si="25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42"/>
        <v>0</v>
      </c>
      <c r="R56" s="31">
        <f t="shared" si="26"/>
        <v>0</v>
      </c>
      <c r="S56" s="31">
        <f t="shared" si="27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03">
        <f t="shared" si="41"/>
        <v>0</v>
      </c>
      <c r="AD56" s="99">
        <f t="shared" si="8"/>
        <v>0</v>
      </c>
      <c r="AE56" s="99">
        <f t="shared" si="9"/>
        <v>0</v>
      </c>
      <c r="AF56" s="188">
        <f t="shared" si="37"/>
        <v>0</v>
      </c>
      <c r="AG56" s="188">
        <f t="shared" si="38"/>
        <v>0</v>
      </c>
      <c r="AH56" s="188">
        <f t="shared" si="39"/>
        <v>0</v>
      </c>
      <c r="AI56" s="193">
        <f t="shared" si="40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88">
        <f t="shared" si="43"/>
        <v>0</v>
      </c>
      <c r="AR56" s="188">
        <f t="shared" si="43"/>
        <v>0</v>
      </c>
      <c r="AS56" s="188">
        <f t="shared" si="43"/>
        <v>0</v>
      </c>
      <c r="AT56" s="188">
        <f t="shared" si="43"/>
        <v>0</v>
      </c>
      <c r="AU56" s="31"/>
      <c r="AV56" s="31"/>
      <c r="AW56" s="31"/>
      <c r="AX56" s="31"/>
      <c r="AY56" s="74"/>
    </row>
    <row r="57" spans="2:51" x14ac:dyDescent="0.3">
      <c r="B57" s="38"/>
      <c r="C57" s="155"/>
      <c r="D57" s="136"/>
      <c r="E57" s="141"/>
      <c r="F57" s="40"/>
      <c r="G57" s="49"/>
      <c r="I57" s="53">
        <v>52</v>
      </c>
      <c r="J57" s="31">
        <f t="shared" si="22"/>
        <v>0</v>
      </c>
      <c r="K57" s="31">
        <f t="shared" si="23"/>
        <v>0</v>
      </c>
      <c r="L57" s="31">
        <f t="shared" si="24"/>
        <v>0</v>
      </c>
      <c r="M57" s="31">
        <f t="shared" si="25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42"/>
        <v>0</v>
      </c>
      <c r="R57" s="31">
        <f t="shared" si="26"/>
        <v>0</v>
      </c>
      <c r="S57" s="31">
        <f t="shared" si="27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03">
        <f t="shared" si="41"/>
        <v>0</v>
      </c>
      <c r="AD57" s="99">
        <f t="shared" si="8"/>
        <v>0</v>
      </c>
      <c r="AE57" s="99">
        <f t="shared" si="9"/>
        <v>0</v>
      </c>
      <c r="AF57" s="188">
        <f t="shared" si="37"/>
        <v>0</v>
      </c>
      <c r="AG57" s="188">
        <f t="shared" si="38"/>
        <v>0</v>
      </c>
      <c r="AH57" s="188">
        <f t="shared" si="39"/>
        <v>0</v>
      </c>
      <c r="AI57" s="193">
        <f t="shared" si="40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88">
        <f t="shared" si="43"/>
        <v>0</v>
      </c>
      <c r="AR57" s="188">
        <f t="shared" si="43"/>
        <v>0</v>
      </c>
      <c r="AS57" s="188">
        <f t="shared" si="43"/>
        <v>0</v>
      </c>
      <c r="AT57" s="188">
        <f t="shared" si="43"/>
        <v>0</v>
      </c>
      <c r="AU57" s="31"/>
      <c r="AV57" s="31"/>
      <c r="AW57" s="31"/>
      <c r="AX57" s="31"/>
      <c r="AY57" s="74"/>
    </row>
    <row r="58" spans="2:51" x14ac:dyDescent="0.3">
      <c r="B58" s="38"/>
      <c r="C58" s="155"/>
      <c r="D58" s="136"/>
      <c r="E58" s="141"/>
      <c r="F58" s="40"/>
      <c r="G58" s="49"/>
      <c r="I58" s="53">
        <v>53</v>
      </c>
      <c r="J58" s="31">
        <f t="shared" si="22"/>
        <v>0</v>
      </c>
      <c r="K58" s="31">
        <f t="shared" si="23"/>
        <v>0</v>
      </c>
      <c r="L58" s="31">
        <f t="shared" si="24"/>
        <v>0</v>
      </c>
      <c r="M58" s="31">
        <f t="shared" si="25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42"/>
        <v>0</v>
      </c>
      <c r="R58" s="31">
        <f t="shared" si="26"/>
        <v>0</v>
      </c>
      <c r="S58" s="31">
        <f t="shared" si="27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03">
        <f t="shared" si="41"/>
        <v>0</v>
      </c>
      <c r="AD58" s="99">
        <f t="shared" si="8"/>
        <v>0</v>
      </c>
      <c r="AE58" s="99">
        <f t="shared" si="9"/>
        <v>0</v>
      </c>
      <c r="AF58" s="188">
        <f t="shared" si="37"/>
        <v>0</v>
      </c>
      <c r="AG58" s="188">
        <f t="shared" si="38"/>
        <v>0</v>
      </c>
      <c r="AH58" s="188">
        <f t="shared" si="39"/>
        <v>0</v>
      </c>
      <c r="AI58" s="193">
        <f t="shared" si="40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88">
        <f t="shared" si="43"/>
        <v>0</v>
      </c>
      <c r="AR58" s="188">
        <f t="shared" si="43"/>
        <v>0</v>
      </c>
      <c r="AS58" s="188">
        <f t="shared" si="43"/>
        <v>0</v>
      </c>
      <c r="AT58" s="188">
        <f t="shared" si="43"/>
        <v>0</v>
      </c>
      <c r="AU58" s="31"/>
      <c r="AV58" s="31"/>
      <c r="AW58" s="31"/>
      <c r="AX58" s="31"/>
      <c r="AY58" s="74"/>
    </row>
    <row r="59" spans="2:51" x14ac:dyDescent="0.3">
      <c r="B59" s="38"/>
      <c r="C59" s="155"/>
      <c r="D59" s="136"/>
      <c r="E59" s="141"/>
      <c r="F59" s="40"/>
      <c r="G59" s="49"/>
      <c r="I59" s="53">
        <v>54</v>
      </c>
      <c r="J59" s="31">
        <f t="shared" si="22"/>
        <v>0</v>
      </c>
      <c r="K59" s="31">
        <f t="shared" si="23"/>
        <v>0</v>
      </c>
      <c r="L59" s="31">
        <f t="shared" si="24"/>
        <v>0</v>
      </c>
      <c r="M59" s="31">
        <f t="shared" si="25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42"/>
        <v>0</v>
      </c>
      <c r="R59" s="31">
        <f t="shared" si="26"/>
        <v>0</v>
      </c>
      <c r="S59" s="31">
        <f t="shared" si="27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03">
        <f t="shared" si="41"/>
        <v>0</v>
      </c>
      <c r="AD59" s="99">
        <f t="shared" si="8"/>
        <v>0</v>
      </c>
      <c r="AE59" s="99">
        <f t="shared" si="9"/>
        <v>0</v>
      </c>
      <c r="AF59" s="188">
        <f t="shared" si="37"/>
        <v>0</v>
      </c>
      <c r="AG59" s="188">
        <f t="shared" si="38"/>
        <v>0</v>
      </c>
      <c r="AH59" s="188">
        <f t="shared" si="39"/>
        <v>0</v>
      </c>
      <c r="AI59" s="193">
        <f t="shared" si="40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88">
        <f t="shared" si="43"/>
        <v>0</v>
      </c>
      <c r="AR59" s="188">
        <f t="shared" si="43"/>
        <v>0</v>
      </c>
      <c r="AS59" s="188">
        <f t="shared" si="43"/>
        <v>0</v>
      </c>
      <c r="AT59" s="188">
        <f t="shared" si="43"/>
        <v>0</v>
      </c>
      <c r="AU59" s="31"/>
      <c r="AV59" s="31"/>
      <c r="AW59" s="31"/>
      <c r="AX59" s="31"/>
      <c r="AY59" s="74"/>
    </row>
    <row r="60" spans="2:51" x14ac:dyDescent="0.3">
      <c r="B60" s="38"/>
      <c r="C60" s="155"/>
      <c r="D60" s="136"/>
      <c r="E60" s="141"/>
      <c r="F60" s="40"/>
      <c r="G60" s="49"/>
      <c r="I60" s="53">
        <v>55</v>
      </c>
      <c r="J60" s="31">
        <f t="shared" si="22"/>
        <v>0</v>
      </c>
      <c r="K60" s="31">
        <f t="shared" si="23"/>
        <v>0</v>
      </c>
      <c r="L60" s="31">
        <f t="shared" si="24"/>
        <v>0</v>
      </c>
      <c r="M60" s="31">
        <f t="shared" si="25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42"/>
        <v>0</v>
      </c>
      <c r="R60" s="31">
        <f t="shared" si="26"/>
        <v>0</v>
      </c>
      <c r="S60" s="31">
        <f t="shared" si="27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03">
        <f t="shared" si="41"/>
        <v>0</v>
      </c>
      <c r="AD60" s="99">
        <f t="shared" si="8"/>
        <v>0</v>
      </c>
      <c r="AE60" s="99">
        <f t="shared" si="9"/>
        <v>0</v>
      </c>
      <c r="AF60" s="188">
        <f t="shared" si="37"/>
        <v>0</v>
      </c>
      <c r="AG60" s="188">
        <f t="shared" si="38"/>
        <v>0</v>
      </c>
      <c r="AH60" s="188">
        <f t="shared" si="39"/>
        <v>0</v>
      </c>
      <c r="AI60" s="193">
        <f t="shared" si="40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88">
        <f t="shared" si="43"/>
        <v>0</v>
      </c>
      <c r="AR60" s="188">
        <f t="shared" si="43"/>
        <v>0</v>
      </c>
      <c r="AS60" s="188">
        <f t="shared" si="43"/>
        <v>0</v>
      </c>
      <c r="AT60" s="188">
        <f t="shared" si="43"/>
        <v>0</v>
      </c>
      <c r="AU60" s="31"/>
      <c r="AV60" s="31"/>
      <c r="AW60" s="31"/>
      <c r="AX60" s="31"/>
      <c r="AY60" s="74"/>
    </row>
    <row r="61" spans="2:51" x14ac:dyDescent="0.3">
      <c r="B61" s="38"/>
      <c r="C61" s="155"/>
      <c r="D61" s="136"/>
      <c r="E61" s="141"/>
      <c r="F61" s="40"/>
      <c r="G61" s="49"/>
      <c r="I61" s="53">
        <v>56</v>
      </c>
      <c r="J61" s="31">
        <f t="shared" si="22"/>
        <v>0</v>
      </c>
      <c r="K61" s="31">
        <f t="shared" si="23"/>
        <v>0</v>
      </c>
      <c r="L61" s="31">
        <f t="shared" si="24"/>
        <v>0</v>
      </c>
      <c r="M61" s="31">
        <f t="shared" si="25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42"/>
        <v>0</v>
      </c>
      <c r="R61" s="31">
        <f t="shared" si="26"/>
        <v>0</v>
      </c>
      <c r="S61" s="31">
        <f t="shared" si="27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03">
        <f t="shared" si="41"/>
        <v>0</v>
      </c>
      <c r="AD61" s="99">
        <f t="shared" si="8"/>
        <v>0</v>
      </c>
      <c r="AE61" s="99">
        <f t="shared" si="9"/>
        <v>0</v>
      </c>
      <c r="AF61" s="188">
        <f t="shared" si="37"/>
        <v>0</v>
      </c>
      <c r="AG61" s="188">
        <f t="shared" si="38"/>
        <v>0</v>
      </c>
      <c r="AH61" s="188">
        <f t="shared" si="39"/>
        <v>0</v>
      </c>
      <c r="AI61" s="193">
        <f t="shared" si="40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88">
        <f t="shared" si="43"/>
        <v>0</v>
      </c>
      <c r="AR61" s="188">
        <f t="shared" si="43"/>
        <v>0</v>
      </c>
      <c r="AS61" s="188">
        <f t="shared" si="43"/>
        <v>0</v>
      </c>
      <c r="AT61" s="188">
        <f t="shared" si="43"/>
        <v>0</v>
      </c>
      <c r="AU61" s="31"/>
      <c r="AV61" s="31"/>
      <c r="AW61" s="31"/>
      <c r="AX61" s="31"/>
      <c r="AY61" s="74"/>
    </row>
    <row r="62" spans="2:51" x14ac:dyDescent="0.3">
      <c r="B62" s="38"/>
      <c r="C62" s="155"/>
      <c r="D62" s="136"/>
      <c r="E62" s="141"/>
      <c r="F62" s="40"/>
      <c r="G62" s="49"/>
      <c r="I62" s="53">
        <v>57</v>
      </c>
      <c r="J62" s="31">
        <f t="shared" si="22"/>
        <v>0</v>
      </c>
      <c r="K62" s="31">
        <f t="shared" si="23"/>
        <v>0</v>
      </c>
      <c r="L62" s="31">
        <f t="shared" si="24"/>
        <v>0</v>
      </c>
      <c r="M62" s="31">
        <f t="shared" si="25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42"/>
        <v>0</v>
      </c>
      <c r="R62" s="31">
        <f t="shared" si="26"/>
        <v>0</v>
      </c>
      <c r="S62" s="31">
        <f t="shared" si="27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03">
        <f t="shared" si="41"/>
        <v>0</v>
      </c>
      <c r="AD62" s="99">
        <f t="shared" si="8"/>
        <v>0</v>
      </c>
      <c r="AE62" s="99">
        <f t="shared" si="9"/>
        <v>0</v>
      </c>
      <c r="AF62" s="188">
        <f t="shared" si="37"/>
        <v>0</v>
      </c>
      <c r="AG62" s="188">
        <f t="shared" si="38"/>
        <v>0</v>
      </c>
      <c r="AH62" s="188">
        <f t="shared" si="39"/>
        <v>0</v>
      </c>
      <c r="AI62" s="193">
        <f t="shared" si="40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88">
        <f t="shared" si="43"/>
        <v>0</v>
      </c>
      <c r="AR62" s="188">
        <f t="shared" si="43"/>
        <v>0</v>
      </c>
      <c r="AS62" s="188">
        <f t="shared" si="43"/>
        <v>0</v>
      </c>
      <c r="AT62" s="188">
        <f t="shared" si="43"/>
        <v>0</v>
      </c>
      <c r="AU62" s="31"/>
      <c r="AV62" s="31"/>
      <c r="AW62" s="31"/>
      <c r="AX62" s="31"/>
      <c r="AY62" s="74"/>
    </row>
    <row r="63" spans="2:51" x14ac:dyDescent="0.3">
      <c r="B63" s="38"/>
      <c r="C63" s="155"/>
      <c r="D63" s="136"/>
      <c r="E63" s="141"/>
      <c r="F63" s="40"/>
      <c r="G63" s="49"/>
      <c r="I63" s="53">
        <v>58</v>
      </c>
      <c r="J63" s="31">
        <f t="shared" si="22"/>
        <v>0</v>
      </c>
      <c r="K63" s="31">
        <f t="shared" si="23"/>
        <v>0</v>
      </c>
      <c r="L63" s="31">
        <f t="shared" si="24"/>
        <v>0</v>
      </c>
      <c r="M63" s="31">
        <f t="shared" si="25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42"/>
        <v>0</v>
      </c>
      <c r="R63" s="31">
        <f t="shared" si="26"/>
        <v>0</v>
      </c>
      <c r="S63" s="31">
        <f t="shared" si="27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03">
        <f t="shared" si="41"/>
        <v>0</v>
      </c>
      <c r="AD63" s="99">
        <f t="shared" si="8"/>
        <v>0</v>
      </c>
      <c r="AE63" s="99">
        <f t="shared" si="9"/>
        <v>0</v>
      </c>
      <c r="AF63" s="188">
        <f t="shared" si="37"/>
        <v>0</v>
      </c>
      <c r="AG63" s="188">
        <f t="shared" si="38"/>
        <v>0</v>
      </c>
      <c r="AH63" s="188">
        <f t="shared" si="39"/>
        <v>0</v>
      </c>
      <c r="AI63" s="193">
        <f t="shared" si="40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88">
        <f t="shared" si="43"/>
        <v>0</v>
      </c>
      <c r="AR63" s="188">
        <f t="shared" si="43"/>
        <v>0</v>
      </c>
      <c r="AS63" s="188">
        <f t="shared" si="43"/>
        <v>0</v>
      </c>
      <c r="AT63" s="188">
        <f t="shared" si="43"/>
        <v>0</v>
      </c>
      <c r="AU63" s="31"/>
      <c r="AV63" s="31"/>
      <c r="AW63" s="31"/>
      <c r="AX63" s="31"/>
      <c r="AY63" s="74"/>
    </row>
    <row r="64" spans="2:51" x14ac:dyDescent="0.3">
      <c r="B64" s="38"/>
      <c r="C64" s="155"/>
      <c r="D64" s="136"/>
      <c r="E64" s="141"/>
      <c r="F64" s="40"/>
      <c r="G64" s="49"/>
      <c r="I64" s="53">
        <v>59</v>
      </c>
      <c r="J64" s="31">
        <f t="shared" si="22"/>
        <v>0</v>
      </c>
      <c r="K64" s="31">
        <f t="shared" si="23"/>
        <v>0</v>
      </c>
      <c r="L64" s="31">
        <f t="shared" si="24"/>
        <v>0</v>
      </c>
      <c r="M64" s="31">
        <f t="shared" si="25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42"/>
        <v>0</v>
      </c>
      <c r="R64" s="31">
        <f t="shared" si="26"/>
        <v>0</v>
      </c>
      <c r="S64" s="31">
        <f t="shared" si="27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03">
        <f t="shared" si="41"/>
        <v>0</v>
      </c>
      <c r="AD64" s="99">
        <f t="shared" si="8"/>
        <v>0</v>
      </c>
      <c r="AE64" s="99">
        <f t="shared" si="9"/>
        <v>0</v>
      </c>
      <c r="AF64" s="188">
        <f t="shared" si="37"/>
        <v>0</v>
      </c>
      <c r="AG64" s="188">
        <f t="shared" si="38"/>
        <v>0</v>
      </c>
      <c r="AH64" s="188">
        <f t="shared" si="39"/>
        <v>0</v>
      </c>
      <c r="AI64" s="193">
        <f t="shared" si="40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88">
        <f t="shared" si="43"/>
        <v>0</v>
      </c>
      <c r="AR64" s="188">
        <f t="shared" si="43"/>
        <v>0</v>
      </c>
      <c r="AS64" s="188">
        <f t="shared" si="43"/>
        <v>0</v>
      </c>
      <c r="AT64" s="188">
        <f t="shared" si="43"/>
        <v>0</v>
      </c>
      <c r="AU64" s="31"/>
      <c r="AV64" s="31"/>
      <c r="AW64" s="31"/>
      <c r="AX64" s="31"/>
      <c r="AY64" s="74"/>
    </row>
    <row r="65" spans="2:51" x14ac:dyDescent="0.3">
      <c r="B65" s="38"/>
      <c r="C65" s="155"/>
      <c r="D65" s="136"/>
      <c r="E65" s="141"/>
      <c r="F65" s="40"/>
      <c r="G65" s="49"/>
      <c r="I65" s="53">
        <v>60</v>
      </c>
      <c r="J65" s="31">
        <f t="shared" si="22"/>
        <v>0</v>
      </c>
      <c r="K65" s="31">
        <f t="shared" si="23"/>
        <v>0</v>
      </c>
      <c r="L65" s="31">
        <f t="shared" si="24"/>
        <v>0</v>
      </c>
      <c r="M65" s="31">
        <f t="shared" si="25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42"/>
        <v>0</v>
      </c>
      <c r="R65" s="31">
        <f t="shared" si="26"/>
        <v>0</v>
      </c>
      <c r="S65" s="31">
        <f t="shared" si="27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03">
        <f t="shared" si="41"/>
        <v>0</v>
      </c>
      <c r="AD65" s="99">
        <f t="shared" si="8"/>
        <v>0</v>
      </c>
      <c r="AE65" s="99">
        <f t="shared" si="9"/>
        <v>0</v>
      </c>
      <c r="AF65" s="188">
        <f t="shared" si="37"/>
        <v>0</v>
      </c>
      <c r="AG65" s="188">
        <f t="shared" si="38"/>
        <v>0</v>
      </c>
      <c r="AH65" s="188">
        <f t="shared" si="39"/>
        <v>0</v>
      </c>
      <c r="AI65" s="193">
        <f t="shared" si="40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88">
        <f t="shared" si="43"/>
        <v>0</v>
      </c>
      <c r="AR65" s="188">
        <f t="shared" si="43"/>
        <v>0</v>
      </c>
      <c r="AS65" s="188">
        <f t="shared" si="43"/>
        <v>0</v>
      </c>
      <c r="AT65" s="188">
        <f t="shared" si="43"/>
        <v>0</v>
      </c>
      <c r="AU65" s="31"/>
      <c r="AV65" s="31"/>
      <c r="AW65" s="31"/>
      <c r="AX65" s="31"/>
      <c r="AY65" s="74"/>
    </row>
    <row r="66" spans="2:51" x14ac:dyDescent="0.3">
      <c r="B66" s="38"/>
      <c r="C66" s="155"/>
      <c r="D66" s="136"/>
      <c r="E66" s="141"/>
      <c r="F66" s="40"/>
      <c r="G66" s="49"/>
      <c r="I66" s="53">
        <v>61</v>
      </c>
      <c r="J66" s="31">
        <f t="shared" si="22"/>
        <v>0</v>
      </c>
      <c r="K66" s="31">
        <f t="shared" si="23"/>
        <v>0</v>
      </c>
      <c r="L66" s="31">
        <f t="shared" si="24"/>
        <v>0</v>
      </c>
      <c r="M66" s="31">
        <f t="shared" si="25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42"/>
        <v>0</v>
      </c>
      <c r="R66" s="31">
        <f t="shared" si="26"/>
        <v>0</v>
      </c>
      <c r="S66" s="31">
        <f t="shared" si="27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03">
        <f t="shared" si="41"/>
        <v>0</v>
      </c>
      <c r="AD66" s="99">
        <f t="shared" si="8"/>
        <v>0</v>
      </c>
      <c r="AE66" s="99">
        <f t="shared" si="9"/>
        <v>0</v>
      </c>
      <c r="AF66" s="188">
        <f t="shared" si="37"/>
        <v>0</v>
      </c>
      <c r="AG66" s="188">
        <f t="shared" si="38"/>
        <v>0</v>
      </c>
      <c r="AH66" s="188">
        <f t="shared" si="39"/>
        <v>0</v>
      </c>
      <c r="AI66" s="193">
        <f t="shared" si="40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88">
        <f t="shared" si="43"/>
        <v>0</v>
      </c>
      <c r="AR66" s="188">
        <f t="shared" si="43"/>
        <v>0</v>
      </c>
      <c r="AS66" s="188">
        <f t="shared" si="43"/>
        <v>0</v>
      </c>
      <c r="AT66" s="188">
        <f t="shared" si="43"/>
        <v>0</v>
      </c>
      <c r="AU66" s="31"/>
      <c r="AV66" s="31"/>
      <c r="AW66" s="31"/>
      <c r="AX66" s="31"/>
      <c r="AY66" s="74"/>
    </row>
    <row r="67" spans="2:51" x14ac:dyDescent="0.3">
      <c r="B67" s="38"/>
      <c r="C67" s="155"/>
      <c r="D67" s="136"/>
      <c r="E67" s="141"/>
      <c r="F67" s="40"/>
      <c r="G67" s="49"/>
      <c r="I67" s="53">
        <v>62</v>
      </c>
      <c r="J67" s="31">
        <f t="shared" si="22"/>
        <v>0</v>
      </c>
      <c r="K67" s="31">
        <f t="shared" si="23"/>
        <v>0</v>
      </c>
      <c r="L67" s="31">
        <f t="shared" si="24"/>
        <v>0</v>
      </c>
      <c r="M67" s="31">
        <f t="shared" si="25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42"/>
        <v>0</v>
      </c>
      <c r="R67" s="31">
        <f t="shared" si="26"/>
        <v>0</v>
      </c>
      <c r="S67" s="31">
        <f t="shared" si="27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03">
        <f t="shared" si="41"/>
        <v>0</v>
      </c>
      <c r="AD67" s="99">
        <f t="shared" si="8"/>
        <v>0</v>
      </c>
      <c r="AE67" s="99">
        <f t="shared" si="9"/>
        <v>0</v>
      </c>
      <c r="AF67" s="188">
        <f t="shared" si="37"/>
        <v>0</v>
      </c>
      <c r="AG67" s="188">
        <f t="shared" si="38"/>
        <v>0</v>
      </c>
      <c r="AH67" s="188">
        <f t="shared" si="39"/>
        <v>0</v>
      </c>
      <c r="AI67" s="193">
        <f t="shared" si="40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88">
        <f t="shared" si="43"/>
        <v>0</v>
      </c>
      <c r="AR67" s="188">
        <f t="shared" si="43"/>
        <v>0</v>
      </c>
      <c r="AS67" s="188">
        <f t="shared" si="43"/>
        <v>0</v>
      </c>
      <c r="AT67" s="188">
        <f t="shared" si="43"/>
        <v>0</v>
      </c>
      <c r="AU67" s="31"/>
      <c r="AV67" s="31"/>
      <c r="AW67" s="31"/>
      <c r="AX67" s="31"/>
      <c r="AY67" s="74"/>
    </row>
    <row r="68" spans="2:51" x14ac:dyDescent="0.3">
      <c r="B68" s="38"/>
      <c r="C68" s="155"/>
      <c r="D68" s="136"/>
      <c r="E68" s="141"/>
      <c r="F68" s="40"/>
      <c r="G68" s="49"/>
      <c r="I68" s="53">
        <v>63</v>
      </c>
      <c r="J68" s="31">
        <f t="shared" si="22"/>
        <v>0</v>
      </c>
      <c r="K68" s="31">
        <f t="shared" si="23"/>
        <v>0</v>
      </c>
      <c r="L68" s="31">
        <f t="shared" si="24"/>
        <v>0</v>
      </c>
      <c r="M68" s="31">
        <f t="shared" si="25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42"/>
        <v>0</v>
      </c>
      <c r="R68" s="31">
        <f t="shared" si="26"/>
        <v>0</v>
      </c>
      <c r="S68" s="31">
        <f t="shared" si="27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03">
        <f t="shared" si="41"/>
        <v>0</v>
      </c>
      <c r="AD68" s="99">
        <f t="shared" si="8"/>
        <v>0</v>
      </c>
      <c r="AE68" s="99">
        <f t="shared" si="9"/>
        <v>0</v>
      </c>
      <c r="AF68" s="188">
        <f t="shared" si="37"/>
        <v>0</v>
      </c>
      <c r="AG68" s="188">
        <f t="shared" si="38"/>
        <v>0</v>
      </c>
      <c r="AH68" s="188">
        <f t="shared" si="39"/>
        <v>0</v>
      </c>
      <c r="AI68" s="193">
        <f t="shared" si="40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88">
        <f t="shared" si="43"/>
        <v>0</v>
      </c>
      <c r="AR68" s="188">
        <f t="shared" si="43"/>
        <v>0</v>
      </c>
      <c r="AS68" s="188">
        <f t="shared" si="43"/>
        <v>0</v>
      </c>
      <c r="AT68" s="188">
        <f t="shared" si="43"/>
        <v>0</v>
      </c>
      <c r="AU68" s="31"/>
      <c r="AV68" s="31"/>
      <c r="AW68" s="31"/>
      <c r="AX68" s="31"/>
      <c r="AY68" s="74"/>
    </row>
    <row r="69" spans="2:51" x14ac:dyDescent="0.3">
      <c r="B69" s="38"/>
      <c r="C69" s="155"/>
      <c r="D69" s="136"/>
      <c r="E69" s="141"/>
      <c r="F69" s="40"/>
      <c r="G69" s="49"/>
      <c r="I69" s="53">
        <v>64</v>
      </c>
      <c r="J69" s="31">
        <f t="shared" si="22"/>
        <v>0</v>
      </c>
      <c r="K69" s="31">
        <f t="shared" si="23"/>
        <v>0</v>
      </c>
      <c r="L69" s="31">
        <f t="shared" si="24"/>
        <v>0</v>
      </c>
      <c r="M69" s="31">
        <f t="shared" si="25"/>
        <v>0</v>
      </c>
      <c r="N69" s="31">
        <f t="shared" ref="N69:N132" si="44">IF(P70&lt;=$F$18,0,)</f>
        <v>0</v>
      </c>
      <c r="O69" s="32">
        <f t="shared" ref="O69:O132" si="45">((J69+K69)*0.475+L69+M69+N69)*44/12</f>
        <v>0</v>
      </c>
      <c r="P69" s="53">
        <v>64</v>
      </c>
      <c r="Q69" s="31">
        <f t="shared" si="42"/>
        <v>0</v>
      </c>
      <c r="R69" s="31">
        <f t="shared" si="26"/>
        <v>0</v>
      </c>
      <c r="S69" s="31">
        <f t="shared" si="27"/>
        <v>0</v>
      </c>
      <c r="T69" s="31">
        <f t="shared" ref="T69:T132" si="46">IF(S69=0,0,EXP(-1.0587+0.8836*LN(S69)+0.284))</f>
        <v>0</v>
      </c>
      <c r="U69" s="31">
        <f t="shared" si="16"/>
        <v>0</v>
      </c>
      <c r="V69" s="31">
        <f t="shared" ref="V69:V132" si="47">IF(P69&lt;=$F$18,IF(P69&lt;=30,P69*($F$16-$F$6)/30,$F$16-$F$6),)</f>
        <v>0</v>
      </c>
      <c r="W69" s="31">
        <v>0</v>
      </c>
      <c r="X69" s="31">
        <f t="shared" ref="X69:X132" si="48">((S69+T69)*0.475+U69+V69+W69)*44/12</f>
        <v>0</v>
      </c>
      <c r="Y69" s="36">
        <f t="shared" ref="Y69:Y132" si="49">IF(P69&lt;=$F$18,X69-O69,)</f>
        <v>0</v>
      </c>
      <c r="AA69" s="69">
        <v>64</v>
      </c>
      <c r="AB69" s="31">
        <f t="shared" ref="AB69:AB132" si="50">IF(AA69&lt;=$F$18,IFERROR(VLOOKUP($AA69,$B$82:$G$94,2,FALSE),0),)</f>
        <v>0</v>
      </c>
      <c r="AC69" s="203">
        <f t="shared" si="41"/>
        <v>0</v>
      </c>
      <c r="AD69" s="99">
        <f t="shared" ref="AD69:AD132" si="51">IF(AA69&lt;=$F$18,IFERROR(VLOOKUP($AA69,$B$82:$G$94,4,FALSE),0),)</f>
        <v>0</v>
      </c>
      <c r="AE69" s="99">
        <f t="shared" ref="AE69:AE132" si="52">IF(AA69&lt;=$F$18,IFERROR(VLOOKUP($AA69,$B$82:$G$94,5,FALSE),0),)</f>
        <v>0</v>
      </c>
      <c r="AF69" s="188">
        <f t="shared" si="37"/>
        <v>0</v>
      </c>
      <c r="AG69" s="188">
        <f t="shared" si="38"/>
        <v>0</v>
      </c>
      <c r="AH69" s="188">
        <f t="shared" si="39"/>
        <v>0</v>
      </c>
      <c r="AI69" s="193">
        <f t="shared" si="40"/>
        <v>0</v>
      </c>
      <c r="AK69" s="69">
        <v>64</v>
      </c>
      <c r="AL69" s="31">
        <f t="shared" ref="AL69:AL132" si="53">IF(AK69&lt;=$F$18,IFERROR(VLOOKUP($AA69,$B$82:$G$94,2,FALSE),0),)</f>
        <v>0</v>
      </c>
      <c r="AM69" s="31">
        <f t="shared" ref="AM69:AM132" si="54">IF(AK69&lt;=$F$18,IFERROR(VLOOKUP($AA69,$B$82:$G$94,3,FALSE),0),)</f>
        <v>0</v>
      </c>
      <c r="AN69" s="31">
        <f t="shared" ref="AN69:AN132" si="55">IF(AK69&lt;=$F$18,IFERROR(VLOOKUP($AA69,$B$82:$G$94,4,FALSE),0),)</f>
        <v>0</v>
      </c>
      <c r="AO69" s="31">
        <f t="shared" ref="AO69:AO132" si="56">IF(AK69&lt;=$F$18,IFERROR(VLOOKUP($AA69,$B$82:$G$94,5,FALSE),0),)</f>
        <v>0</v>
      </c>
      <c r="AP69" s="31">
        <f t="shared" ref="AP69:AP132" si="57">IF(AK69&lt;=$F$18,IFERROR(VLOOKUP($AA69,$B$82:$G$94,6,FALSE),0),)</f>
        <v>0</v>
      </c>
      <c r="AQ69" s="188">
        <f t="shared" si="43"/>
        <v>0</v>
      </c>
      <c r="AR69" s="188">
        <f t="shared" si="43"/>
        <v>0</v>
      </c>
      <c r="AS69" s="188">
        <f t="shared" si="43"/>
        <v>0</v>
      </c>
      <c r="AT69" s="188">
        <f t="shared" si="43"/>
        <v>0</v>
      </c>
      <c r="AU69" s="31"/>
      <c r="AV69" s="31"/>
      <c r="AW69" s="31"/>
      <c r="AX69" s="31"/>
      <c r="AY69" s="74"/>
    </row>
    <row r="70" spans="2:51" x14ac:dyDescent="0.3">
      <c r="B70" s="38"/>
      <c r="C70" s="155"/>
      <c r="D70" s="136"/>
      <c r="E70" s="141"/>
      <c r="F70" s="40"/>
      <c r="G70" s="49"/>
      <c r="I70" s="53">
        <v>65</v>
      </c>
      <c r="J70" s="31">
        <f t="shared" si="22"/>
        <v>0</v>
      </c>
      <c r="K70" s="31">
        <f t="shared" si="23"/>
        <v>0</v>
      </c>
      <c r="L70" s="31">
        <f t="shared" si="24"/>
        <v>0</v>
      </c>
      <c r="M70" s="31">
        <f t="shared" si="25"/>
        <v>0</v>
      </c>
      <c r="N70" s="31">
        <f t="shared" si="44"/>
        <v>0</v>
      </c>
      <c r="O70" s="32">
        <f t="shared" si="45"/>
        <v>0</v>
      </c>
      <c r="P70" s="53">
        <v>65</v>
      </c>
      <c r="Q70" s="31">
        <f t="shared" ref="Q70:Q101" si="58">IF(P70&lt;=$F$18,LOOKUP(P70-1,$B$25:$B$78,$G$25:$G$78),)</f>
        <v>0</v>
      </c>
      <c r="R70" s="31">
        <f t="shared" si="26"/>
        <v>0</v>
      </c>
      <c r="S70" s="31">
        <f t="shared" si="27"/>
        <v>0</v>
      </c>
      <c r="T70" s="31">
        <f t="shared" si="46"/>
        <v>0</v>
      </c>
      <c r="U70" s="31">
        <f t="shared" ref="U70:U133" si="59">IF(P70&lt;=$F$18,$F$5+($F$15-$F$5)*(1-EXP(-0.0175*P70)),)</f>
        <v>0</v>
      </c>
      <c r="V70" s="31">
        <f t="shared" si="47"/>
        <v>0</v>
      </c>
      <c r="W70" s="31">
        <v>0</v>
      </c>
      <c r="X70" s="31">
        <f t="shared" si="48"/>
        <v>0</v>
      </c>
      <c r="Y70" s="36">
        <f t="shared" si="49"/>
        <v>0</v>
      </c>
      <c r="AA70" s="69">
        <v>65</v>
      </c>
      <c r="AB70" s="31">
        <f t="shared" si="50"/>
        <v>0</v>
      </c>
      <c r="AC70" s="203">
        <f t="shared" si="41"/>
        <v>0</v>
      </c>
      <c r="AD70" s="99">
        <f t="shared" si="51"/>
        <v>0</v>
      </c>
      <c r="AE70" s="99">
        <f t="shared" si="52"/>
        <v>0</v>
      </c>
      <c r="AF70" s="188">
        <f t="shared" si="37"/>
        <v>0</v>
      </c>
      <c r="AG70" s="188">
        <f t="shared" si="38"/>
        <v>0</v>
      </c>
      <c r="AH70" s="188">
        <f t="shared" si="39"/>
        <v>0</v>
      </c>
      <c r="AI70" s="193">
        <f t="shared" si="40"/>
        <v>0</v>
      </c>
      <c r="AK70" s="69">
        <v>65</v>
      </c>
      <c r="AL70" s="31">
        <f t="shared" si="53"/>
        <v>0</v>
      </c>
      <c r="AM70" s="31">
        <f t="shared" si="54"/>
        <v>0</v>
      </c>
      <c r="AN70" s="31">
        <f t="shared" si="55"/>
        <v>0</v>
      </c>
      <c r="AO70" s="31">
        <f t="shared" si="56"/>
        <v>0</v>
      </c>
      <c r="AP70" s="31">
        <f t="shared" si="57"/>
        <v>0</v>
      </c>
      <c r="AQ70" s="188">
        <f t="shared" si="43"/>
        <v>0</v>
      </c>
      <c r="AR70" s="188">
        <f t="shared" si="43"/>
        <v>0</v>
      </c>
      <c r="AS70" s="188">
        <f t="shared" si="43"/>
        <v>0</v>
      </c>
      <c r="AT70" s="188">
        <f t="shared" si="43"/>
        <v>0</v>
      </c>
      <c r="AU70" s="31"/>
      <c r="AV70" s="31"/>
      <c r="AW70" s="31"/>
      <c r="AX70" s="31"/>
      <c r="AY70" s="74"/>
    </row>
    <row r="71" spans="2:51" x14ac:dyDescent="0.3">
      <c r="B71" s="38"/>
      <c r="C71" s="155"/>
      <c r="D71" s="136"/>
      <c r="E71" s="141"/>
      <c r="F71" s="40"/>
      <c r="G71" s="49"/>
      <c r="I71" s="53">
        <v>66</v>
      </c>
      <c r="J71" s="31">
        <f t="shared" ref="J71:J134" si="60">IF($I71&lt;=$F$10,$F$11*$F$13+J70,)</f>
        <v>0</v>
      </c>
      <c r="K71" s="31">
        <f t="shared" ref="K71:K134" si="61">IF(J71=0,0,EXP(-1.0587+0.8836*LN(J71)+0.284))</f>
        <v>0</v>
      </c>
      <c r="L71" s="31">
        <f t="shared" ref="L71:L134" si="62">IF(I71&lt;=$F$10,$F$5+($F$8-$F$5)*(1-EXP(-0.0175*I71)),)</f>
        <v>0</v>
      </c>
      <c r="M71" s="31">
        <f t="shared" ref="M71:M134" si="63">IF(I71&lt;=$F$10,IF(I71&lt;=30,I71*($F$9-$F$6)/30,$F$9-$F$6),)</f>
        <v>0</v>
      </c>
      <c r="N71" s="31">
        <f t="shared" si="44"/>
        <v>0</v>
      </c>
      <c r="O71" s="32">
        <f t="shared" si="45"/>
        <v>0</v>
      </c>
      <c r="P71" s="53">
        <v>66</v>
      </c>
      <c r="Q71" s="31">
        <f t="shared" si="58"/>
        <v>0</v>
      </c>
      <c r="R71" s="31">
        <f t="shared" ref="R71:R134" si="64">IF(P71&lt;=$F$18,Q71+R70,)</f>
        <v>0</v>
      </c>
      <c r="S71" s="31">
        <f t="shared" ref="S71:S134" si="65">$F$19*R71</f>
        <v>0</v>
      </c>
      <c r="T71" s="31">
        <f t="shared" si="46"/>
        <v>0</v>
      </c>
      <c r="U71" s="31">
        <f t="shared" si="59"/>
        <v>0</v>
      </c>
      <c r="V71" s="31">
        <f t="shared" si="47"/>
        <v>0</v>
      </c>
      <c r="W71" s="31">
        <v>0</v>
      </c>
      <c r="X71" s="31">
        <f t="shared" si="48"/>
        <v>0</v>
      </c>
      <c r="Y71" s="36">
        <f t="shared" si="49"/>
        <v>0</v>
      </c>
      <c r="AA71" s="69">
        <v>66</v>
      </c>
      <c r="AB71" s="31">
        <f t="shared" si="50"/>
        <v>0</v>
      </c>
      <c r="AC71" s="203">
        <f t="shared" si="41"/>
        <v>0</v>
      </c>
      <c r="AD71" s="99">
        <f t="shared" si="51"/>
        <v>0</v>
      </c>
      <c r="AE71" s="99">
        <f t="shared" si="52"/>
        <v>0</v>
      </c>
      <c r="AF71" s="188">
        <f t="shared" si="37"/>
        <v>0</v>
      </c>
      <c r="AG71" s="188">
        <f t="shared" si="38"/>
        <v>0</v>
      </c>
      <c r="AH71" s="188">
        <f t="shared" si="39"/>
        <v>0</v>
      </c>
      <c r="AI71" s="193">
        <f t="shared" si="40"/>
        <v>0</v>
      </c>
      <c r="AK71" s="69">
        <v>66</v>
      </c>
      <c r="AL71" s="31">
        <f t="shared" si="53"/>
        <v>0</v>
      </c>
      <c r="AM71" s="31">
        <f t="shared" si="54"/>
        <v>0</v>
      </c>
      <c r="AN71" s="31">
        <f t="shared" si="55"/>
        <v>0</v>
      </c>
      <c r="AO71" s="31">
        <f t="shared" si="56"/>
        <v>0</v>
      </c>
      <c r="AP71" s="31">
        <f t="shared" si="57"/>
        <v>0</v>
      </c>
      <c r="AQ71" s="188">
        <f t="shared" si="43"/>
        <v>0</v>
      </c>
      <c r="AR71" s="188">
        <f t="shared" si="43"/>
        <v>0</v>
      </c>
      <c r="AS71" s="188">
        <f t="shared" si="43"/>
        <v>0</v>
      </c>
      <c r="AT71" s="188">
        <f t="shared" si="43"/>
        <v>0</v>
      </c>
      <c r="AU71" s="31"/>
      <c r="AV71" s="31"/>
      <c r="AW71" s="31"/>
      <c r="AX71" s="31"/>
      <c r="AY71" s="74"/>
    </row>
    <row r="72" spans="2:51" x14ac:dyDescent="0.3">
      <c r="B72" s="38"/>
      <c r="C72" s="155"/>
      <c r="D72" s="136"/>
      <c r="E72" s="141"/>
      <c r="F72" s="40"/>
      <c r="G72" s="49"/>
      <c r="I72" s="53">
        <v>67</v>
      </c>
      <c r="J72" s="31">
        <f t="shared" si="60"/>
        <v>0</v>
      </c>
      <c r="K72" s="31">
        <f t="shared" si="61"/>
        <v>0</v>
      </c>
      <c r="L72" s="31">
        <f t="shared" si="62"/>
        <v>0</v>
      </c>
      <c r="M72" s="31">
        <f t="shared" si="63"/>
        <v>0</v>
      </c>
      <c r="N72" s="31">
        <f t="shared" si="44"/>
        <v>0</v>
      </c>
      <c r="O72" s="32">
        <f t="shared" si="45"/>
        <v>0</v>
      </c>
      <c r="P72" s="53">
        <v>67</v>
      </c>
      <c r="Q72" s="31">
        <f t="shared" si="58"/>
        <v>0</v>
      </c>
      <c r="R72" s="31">
        <f t="shared" si="64"/>
        <v>0</v>
      </c>
      <c r="S72" s="31">
        <f t="shared" si="65"/>
        <v>0</v>
      </c>
      <c r="T72" s="31">
        <f t="shared" si="46"/>
        <v>0</v>
      </c>
      <c r="U72" s="31">
        <f t="shared" si="59"/>
        <v>0</v>
      </c>
      <c r="V72" s="31">
        <f t="shared" si="47"/>
        <v>0</v>
      </c>
      <c r="W72" s="31">
        <v>0</v>
      </c>
      <c r="X72" s="31">
        <f t="shared" si="48"/>
        <v>0</v>
      </c>
      <c r="Y72" s="36">
        <f t="shared" si="49"/>
        <v>0</v>
      </c>
      <c r="AA72" s="69">
        <v>67</v>
      </c>
      <c r="AB72" s="31">
        <f t="shared" si="50"/>
        <v>0</v>
      </c>
      <c r="AC72" s="203">
        <f t="shared" si="41"/>
        <v>0</v>
      </c>
      <c r="AD72" s="99">
        <f t="shared" si="51"/>
        <v>0</v>
      </c>
      <c r="AE72" s="99">
        <f t="shared" si="52"/>
        <v>0</v>
      </c>
      <c r="AF72" s="188">
        <f t="shared" si="37"/>
        <v>0</v>
      </c>
      <c r="AG72" s="188">
        <f t="shared" si="38"/>
        <v>0</v>
      </c>
      <c r="AH72" s="188">
        <f t="shared" si="39"/>
        <v>0</v>
      </c>
      <c r="AI72" s="193">
        <f t="shared" si="40"/>
        <v>0</v>
      </c>
      <c r="AK72" s="69">
        <v>67</v>
      </c>
      <c r="AL72" s="31">
        <f t="shared" si="53"/>
        <v>0</v>
      </c>
      <c r="AM72" s="31">
        <f t="shared" si="54"/>
        <v>0</v>
      </c>
      <c r="AN72" s="31">
        <f t="shared" si="55"/>
        <v>0</v>
      </c>
      <c r="AO72" s="31">
        <f t="shared" si="56"/>
        <v>0</v>
      </c>
      <c r="AP72" s="31">
        <f t="shared" si="57"/>
        <v>0</v>
      </c>
      <c r="AQ72" s="188">
        <f t="shared" si="43"/>
        <v>0</v>
      </c>
      <c r="AR72" s="188">
        <f t="shared" si="43"/>
        <v>0</v>
      </c>
      <c r="AS72" s="188">
        <f t="shared" si="43"/>
        <v>0</v>
      </c>
      <c r="AT72" s="188">
        <f t="shared" si="43"/>
        <v>0</v>
      </c>
      <c r="AU72" s="31"/>
      <c r="AV72" s="31"/>
      <c r="AW72" s="31"/>
      <c r="AX72" s="31"/>
      <c r="AY72" s="74"/>
    </row>
    <row r="73" spans="2:51" x14ac:dyDescent="0.3">
      <c r="B73" s="38"/>
      <c r="C73" s="155"/>
      <c r="D73" s="136"/>
      <c r="E73" s="141"/>
      <c r="F73" s="40"/>
      <c r="G73" s="49"/>
      <c r="I73" s="53">
        <v>68</v>
      </c>
      <c r="J73" s="31">
        <f t="shared" si="60"/>
        <v>0</v>
      </c>
      <c r="K73" s="31">
        <f t="shared" si="61"/>
        <v>0</v>
      </c>
      <c r="L73" s="31">
        <f t="shared" si="62"/>
        <v>0</v>
      </c>
      <c r="M73" s="31">
        <f t="shared" si="63"/>
        <v>0</v>
      </c>
      <c r="N73" s="31">
        <f t="shared" si="44"/>
        <v>0</v>
      </c>
      <c r="O73" s="32">
        <f t="shared" si="45"/>
        <v>0</v>
      </c>
      <c r="P73" s="53">
        <v>68</v>
      </c>
      <c r="Q73" s="31">
        <f t="shared" si="58"/>
        <v>0</v>
      </c>
      <c r="R73" s="31">
        <f t="shared" si="64"/>
        <v>0</v>
      </c>
      <c r="S73" s="31">
        <f t="shared" si="65"/>
        <v>0</v>
      </c>
      <c r="T73" s="31">
        <f t="shared" si="46"/>
        <v>0</v>
      </c>
      <c r="U73" s="31">
        <f t="shared" si="59"/>
        <v>0</v>
      </c>
      <c r="V73" s="31">
        <f t="shared" si="47"/>
        <v>0</v>
      </c>
      <c r="W73" s="31">
        <v>0</v>
      </c>
      <c r="X73" s="31">
        <f t="shared" si="48"/>
        <v>0</v>
      </c>
      <c r="Y73" s="36">
        <f t="shared" si="49"/>
        <v>0</v>
      </c>
      <c r="AA73" s="69">
        <v>68</v>
      </c>
      <c r="AB73" s="31">
        <f t="shared" si="50"/>
        <v>0</v>
      </c>
      <c r="AC73" s="203">
        <f t="shared" si="41"/>
        <v>0</v>
      </c>
      <c r="AD73" s="99">
        <f t="shared" si="51"/>
        <v>0</v>
      </c>
      <c r="AE73" s="99">
        <f t="shared" si="52"/>
        <v>0</v>
      </c>
      <c r="AF73" s="188">
        <f t="shared" si="37"/>
        <v>0</v>
      </c>
      <c r="AG73" s="188">
        <f t="shared" si="38"/>
        <v>0</v>
      </c>
      <c r="AH73" s="188">
        <f t="shared" si="39"/>
        <v>0</v>
      </c>
      <c r="AI73" s="193">
        <f t="shared" si="40"/>
        <v>0</v>
      </c>
      <c r="AK73" s="69">
        <v>68</v>
      </c>
      <c r="AL73" s="31">
        <f t="shared" si="53"/>
        <v>0</v>
      </c>
      <c r="AM73" s="31">
        <f t="shared" si="54"/>
        <v>0</v>
      </c>
      <c r="AN73" s="31">
        <f t="shared" si="55"/>
        <v>0</v>
      </c>
      <c r="AO73" s="31">
        <f t="shared" si="56"/>
        <v>0</v>
      </c>
      <c r="AP73" s="31">
        <f t="shared" si="57"/>
        <v>0</v>
      </c>
      <c r="AQ73" s="188">
        <f t="shared" si="43"/>
        <v>0</v>
      </c>
      <c r="AR73" s="188">
        <f t="shared" si="43"/>
        <v>0</v>
      </c>
      <c r="AS73" s="188">
        <f t="shared" si="43"/>
        <v>0</v>
      </c>
      <c r="AT73" s="188">
        <f t="shared" si="43"/>
        <v>0</v>
      </c>
      <c r="AU73" s="31"/>
      <c r="AV73" s="31"/>
      <c r="AW73" s="31"/>
      <c r="AX73" s="31"/>
      <c r="AY73" s="74"/>
    </row>
    <row r="74" spans="2:51" x14ac:dyDescent="0.3">
      <c r="B74" s="38"/>
      <c r="C74" s="155"/>
      <c r="D74" s="136"/>
      <c r="E74" s="141"/>
      <c r="F74" s="40"/>
      <c r="G74" s="49"/>
      <c r="I74" s="53">
        <v>69</v>
      </c>
      <c r="J74" s="31">
        <f t="shared" si="60"/>
        <v>0</v>
      </c>
      <c r="K74" s="31">
        <f t="shared" si="61"/>
        <v>0</v>
      </c>
      <c r="L74" s="31">
        <f t="shared" si="62"/>
        <v>0</v>
      </c>
      <c r="M74" s="31">
        <f t="shared" si="63"/>
        <v>0</v>
      </c>
      <c r="N74" s="31">
        <f t="shared" si="44"/>
        <v>0</v>
      </c>
      <c r="O74" s="32">
        <f t="shared" si="45"/>
        <v>0</v>
      </c>
      <c r="P74" s="53">
        <v>69</v>
      </c>
      <c r="Q74" s="31">
        <f t="shared" si="58"/>
        <v>0</v>
      </c>
      <c r="R74" s="31">
        <f t="shared" si="64"/>
        <v>0</v>
      </c>
      <c r="S74" s="31">
        <f t="shared" si="65"/>
        <v>0</v>
      </c>
      <c r="T74" s="31">
        <f t="shared" si="46"/>
        <v>0</v>
      </c>
      <c r="U74" s="31">
        <f t="shared" si="59"/>
        <v>0</v>
      </c>
      <c r="V74" s="31">
        <f t="shared" si="47"/>
        <v>0</v>
      </c>
      <c r="W74" s="31">
        <v>0</v>
      </c>
      <c r="X74" s="31">
        <f t="shared" si="48"/>
        <v>0</v>
      </c>
      <c r="Y74" s="36">
        <f t="shared" si="49"/>
        <v>0</v>
      </c>
      <c r="AA74" s="69">
        <v>69</v>
      </c>
      <c r="AB74" s="31">
        <f t="shared" si="50"/>
        <v>0</v>
      </c>
      <c r="AC74" s="203">
        <f t="shared" si="41"/>
        <v>0</v>
      </c>
      <c r="AD74" s="99">
        <f t="shared" si="51"/>
        <v>0</v>
      </c>
      <c r="AE74" s="99">
        <f t="shared" si="52"/>
        <v>0</v>
      </c>
      <c r="AF74" s="188">
        <f t="shared" si="37"/>
        <v>0</v>
      </c>
      <c r="AG74" s="188">
        <f t="shared" si="38"/>
        <v>0</v>
      </c>
      <c r="AH74" s="188">
        <f t="shared" si="39"/>
        <v>0</v>
      </c>
      <c r="AI74" s="193">
        <f t="shared" si="40"/>
        <v>0</v>
      </c>
      <c r="AK74" s="69">
        <v>69</v>
      </c>
      <c r="AL74" s="31">
        <f t="shared" si="53"/>
        <v>0</v>
      </c>
      <c r="AM74" s="31">
        <f t="shared" si="54"/>
        <v>0</v>
      </c>
      <c r="AN74" s="31">
        <f t="shared" si="55"/>
        <v>0</v>
      </c>
      <c r="AO74" s="31">
        <f t="shared" si="56"/>
        <v>0</v>
      </c>
      <c r="AP74" s="31">
        <f t="shared" si="57"/>
        <v>0</v>
      </c>
      <c r="AQ74" s="188">
        <f t="shared" si="43"/>
        <v>0</v>
      </c>
      <c r="AR74" s="188">
        <f t="shared" si="43"/>
        <v>0</v>
      </c>
      <c r="AS74" s="188">
        <f t="shared" si="43"/>
        <v>0</v>
      </c>
      <c r="AT74" s="188">
        <f t="shared" si="43"/>
        <v>0</v>
      </c>
      <c r="AU74" s="31"/>
      <c r="AV74" s="31"/>
      <c r="AW74" s="31"/>
      <c r="AX74" s="31"/>
      <c r="AY74" s="74"/>
    </row>
    <row r="75" spans="2:51" x14ac:dyDescent="0.3">
      <c r="B75" s="38"/>
      <c r="C75" s="155"/>
      <c r="D75" s="136"/>
      <c r="E75" s="141"/>
      <c r="F75" s="40"/>
      <c r="G75" s="49"/>
      <c r="I75" s="53">
        <v>70</v>
      </c>
      <c r="J75" s="31">
        <f t="shared" si="60"/>
        <v>0</v>
      </c>
      <c r="K75" s="31">
        <f t="shared" si="61"/>
        <v>0</v>
      </c>
      <c r="L75" s="31">
        <f t="shared" si="62"/>
        <v>0</v>
      </c>
      <c r="M75" s="31">
        <f t="shared" si="63"/>
        <v>0</v>
      </c>
      <c r="N75" s="31">
        <f t="shared" si="44"/>
        <v>0</v>
      </c>
      <c r="O75" s="32">
        <f t="shared" si="45"/>
        <v>0</v>
      </c>
      <c r="P75" s="53">
        <v>70</v>
      </c>
      <c r="Q75" s="31">
        <f t="shared" si="58"/>
        <v>0</v>
      </c>
      <c r="R75" s="31">
        <f t="shared" si="64"/>
        <v>0</v>
      </c>
      <c r="S75" s="31">
        <f t="shared" si="65"/>
        <v>0</v>
      </c>
      <c r="T75" s="31">
        <f t="shared" si="46"/>
        <v>0</v>
      </c>
      <c r="U75" s="31">
        <f t="shared" si="59"/>
        <v>0</v>
      </c>
      <c r="V75" s="31">
        <f t="shared" si="47"/>
        <v>0</v>
      </c>
      <c r="W75" s="31">
        <v>0</v>
      </c>
      <c r="X75" s="31">
        <f t="shared" si="48"/>
        <v>0</v>
      </c>
      <c r="Y75" s="36">
        <f t="shared" si="49"/>
        <v>0</v>
      </c>
      <c r="AA75" s="69">
        <v>70</v>
      </c>
      <c r="AB75" s="31">
        <f t="shared" si="50"/>
        <v>0</v>
      </c>
      <c r="AC75" s="203">
        <f t="shared" si="41"/>
        <v>0</v>
      </c>
      <c r="AD75" s="99">
        <f t="shared" si="51"/>
        <v>0</v>
      </c>
      <c r="AE75" s="99">
        <f t="shared" si="52"/>
        <v>0</v>
      </c>
      <c r="AF75" s="188">
        <f t="shared" si="37"/>
        <v>0</v>
      </c>
      <c r="AG75" s="188">
        <f t="shared" si="38"/>
        <v>0</v>
      </c>
      <c r="AH75" s="188">
        <f t="shared" si="39"/>
        <v>0</v>
      </c>
      <c r="AI75" s="193">
        <f t="shared" si="40"/>
        <v>0</v>
      </c>
      <c r="AK75" s="69">
        <v>70</v>
      </c>
      <c r="AL75" s="31">
        <f t="shared" si="53"/>
        <v>0</v>
      </c>
      <c r="AM75" s="31">
        <f t="shared" si="54"/>
        <v>0</v>
      </c>
      <c r="AN75" s="31">
        <f t="shared" si="55"/>
        <v>0</v>
      </c>
      <c r="AO75" s="31">
        <f t="shared" si="56"/>
        <v>0</v>
      </c>
      <c r="AP75" s="31">
        <f t="shared" si="57"/>
        <v>0</v>
      </c>
      <c r="AQ75" s="188">
        <f t="shared" si="43"/>
        <v>0</v>
      </c>
      <c r="AR75" s="188">
        <f t="shared" si="43"/>
        <v>0</v>
      </c>
      <c r="AS75" s="188">
        <f t="shared" si="43"/>
        <v>0</v>
      </c>
      <c r="AT75" s="188">
        <f t="shared" si="43"/>
        <v>0</v>
      </c>
      <c r="AU75" s="31"/>
      <c r="AV75" s="31"/>
      <c r="AW75" s="31"/>
      <c r="AX75" s="31"/>
      <c r="AY75" s="74"/>
    </row>
    <row r="76" spans="2:51" x14ac:dyDescent="0.3">
      <c r="B76" s="38"/>
      <c r="C76" s="155"/>
      <c r="D76" s="136"/>
      <c r="E76" s="141"/>
      <c r="F76" s="40"/>
      <c r="G76" s="49"/>
      <c r="I76" s="53">
        <v>71</v>
      </c>
      <c r="J76" s="31">
        <f t="shared" si="60"/>
        <v>0</v>
      </c>
      <c r="K76" s="31">
        <f t="shared" si="61"/>
        <v>0</v>
      </c>
      <c r="L76" s="31">
        <f t="shared" si="62"/>
        <v>0</v>
      </c>
      <c r="M76" s="31">
        <f t="shared" si="63"/>
        <v>0</v>
      </c>
      <c r="N76" s="31">
        <f t="shared" si="44"/>
        <v>0</v>
      </c>
      <c r="O76" s="32">
        <f t="shared" si="45"/>
        <v>0</v>
      </c>
      <c r="P76" s="53">
        <v>71</v>
      </c>
      <c r="Q76" s="31">
        <f t="shared" si="58"/>
        <v>0</v>
      </c>
      <c r="R76" s="31">
        <f t="shared" si="64"/>
        <v>0</v>
      </c>
      <c r="S76" s="31">
        <f t="shared" si="65"/>
        <v>0</v>
      </c>
      <c r="T76" s="31">
        <f t="shared" si="46"/>
        <v>0</v>
      </c>
      <c r="U76" s="31">
        <f t="shared" si="59"/>
        <v>0</v>
      </c>
      <c r="V76" s="31">
        <f t="shared" si="47"/>
        <v>0</v>
      </c>
      <c r="W76" s="31">
        <v>0</v>
      </c>
      <c r="X76" s="31">
        <f t="shared" si="48"/>
        <v>0</v>
      </c>
      <c r="Y76" s="36">
        <f t="shared" si="49"/>
        <v>0</v>
      </c>
      <c r="AA76" s="69">
        <v>71</v>
      </c>
      <c r="AB76" s="31">
        <f t="shared" si="50"/>
        <v>0</v>
      </c>
      <c r="AC76" s="203">
        <f t="shared" si="41"/>
        <v>0</v>
      </c>
      <c r="AD76" s="99">
        <f t="shared" si="51"/>
        <v>0</v>
      </c>
      <c r="AE76" s="99">
        <f t="shared" si="52"/>
        <v>0</v>
      </c>
      <c r="AF76" s="188">
        <f t="shared" si="37"/>
        <v>0</v>
      </c>
      <c r="AG76" s="188">
        <f t="shared" si="38"/>
        <v>0</v>
      </c>
      <c r="AH76" s="188">
        <f t="shared" si="39"/>
        <v>0</v>
      </c>
      <c r="AI76" s="193">
        <f t="shared" si="40"/>
        <v>0</v>
      </c>
      <c r="AK76" s="69">
        <v>71</v>
      </c>
      <c r="AL76" s="31">
        <f t="shared" si="53"/>
        <v>0</v>
      </c>
      <c r="AM76" s="31">
        <f t="shared" si="54"/>
        <v>0</v>
      </c>
      <c r="AN76" s="31">
        <f t="shared" si="55"/>
        <v>0</v>
      </c>
      <c r="AO76" s="31">
        <f t="shared" si="56"/>
        <v>0</v>
      </c>
      <c r="AP76" s="31">
        <f t="shared" si="57"/>
        <v>0</v>
      </c>
      <c r="AQ76" s="188">
        <f t="shared" si="43"/>
        <v>0</v>
      </c>
      <c r="AR76" s="188">
        <f t="shared" si="43"/>
        <v>0</v>
      </c>
      <c r="AS76" s="188">
        <f t="shared" si="43"/>
        <v>0</v>
      </c>
      <c r="AT76" s="188">
        <f t="shared" si="43"/>
        <v>0</v>
      </c>
      <c r="AU76" s="31"/>
      <c r="AV76" s="31"/>
      <c r="AW76" s="31"/>
      <c r="AX76" s="31"/>
      <c r="AY76" s="74"/>
    </row>
    <row r="77" spans="2:51" x14ac:dyDescent="0.3">
      <c r="B77" s="38"/>
      <c r="C77" s="155"/>
      <c r="D77" s="136"/>
      <c r="E77" s="141"/>
      <c r="F77" s="40"/>
      <c r="G77" s="49"/>
      <c r="I77" s="53">
        <v>72</v>
      </c>
      <c r="J77" s="31">
        <f t="shared" si="60"/>
        <v>0</v>
      </c>
      <c r="K77" s="31">
        <f t="shared" si="61"/>
        <v>0</v>
      </c>
      <c r="L77" s="31">
        <f t="shared" si="62"/>
        <v>0</v>
      </c>
      <c r="M77" s="31">
        <f t="shared" si="63"/>
        <v>0</v>
      </c>
      <c r="N77" s="31">
        <f t="shared" si="44"/>
        <v>0</v>
      </c>
      <c r="O77" s="32">
        <f t="shared" si="45"/>
        <v>0</v>
      </c>
      <c r="P77" s="53">
        <v>72</v>
      </c>
      <c r="Q77" s="31">
        <f t="shared" si="58"/>
        <v>0</v>
      </c>
      <c r="R77" s="31">
        <f t="shared" si="64"/>
        <v>0</v>
      </c>
      <c r="S77" s="31">
        <f t="shared" si="65"/>
        <v>0</v>
      </c>
      <c r="T77" s="31">
        <f t="shared" si="46"/>
        <v>0</v>
      </c>
      <c r="U77" s="31">
        <f t="shared" si="59"/>
        <v>0</v>
      </c>
      <c r="V77" s="31">
        <f t="shared" si="47"/>
        <v>0</v>
      </c>
      <c r="W77" s="31">
        <v>0</v>
      </c>
      <c r="X77" s="31">
        <f t="shared" si="48"/>
        <v>0</v>
      </c>
      <c r="Y77" s="36">
        <f t="shared" si="49"/>
        <v>0</v>
      </c>
      <c r="AA77" s="69">
        <v>72</v>
      </c>
      <c r="AB77" s="31">
        <f t="shared" si="50"/>
        <v>0</v>
      </c>
      <c r="AC77" s="203">
        <f t="shared" si="41"/>
        <v>0</v>
      </c>
      <c r="AD77" s="99">
        <f t="shared" si="51"/>
        <v>0</v>
      </c>
      <c r="AE77" s="99">
        <f t="shared" si="52"/>
        <v>0</v>
      </c>
      <c r="AF77" s="188">
        <f t="shared" si="37"/>
        <v>0</v>
      </c>
      <c r="AG77" s="188">
        <f t="shared" si="38"/>
        <v>0</v>
      </c>
      <c r="AH77" s="188">
        <f t="shared" si="39"/>
        <v>0</v>
      </c>
      <c r="AI77" s="193">
        <f t="shared" si="40"/>
        <v>0</v>
      </c>
      <c r="AK77" s="69">
        <v>72</v>
      </c>
      <c r="AL77" s="31">
        <f t="shared" si="53"/>
        <v>0</v>
      </c>
      <c r="AM77" s="31">
        <f t="shared" si="54"/>
        <v>0</v>
      </c>
      <c r="AN77" s="31">
        <f t="shared" si="55"/>
        <v>0</v>
      </c>
      <c r="AO77" s="31">
        <f t="shared" si="56"/>
        <v>0</v>
      </c>
      <c r="AP77" s="31">
        <f t="shared" si="57"/>
        <v>0</v>
      </c>
      <c r="AQ77" s="188">
        <f t="shared" si="43"/>
        <v>0</v>
      </c>
      <c r="AR77" s="188">
        <f t="shared" si="43"/>
        <v>0</v>
      </c>
      <c r="AS77" s="188">
        <f t="shared" si="43"/>
        <v>0</v>
      </c>
      <c r="AT77" s="188">
        <f t="shared" si="43"/>
        <v>0</v>
      </c>
      <c r="AU77" s="31"/>
      <c r="AV77" s="31"/>
      <c r="AW77" s="31"/>
      <c r="AX77" s="31"/>
      <c r="AY77" s="74"/>
    </row>
    <row r="78" spans="2:51" x14ac:dyDescent="0.3">
      <c r="B78" s="41"/>
      <c r="C78" s="156"/>
      <c r="D78" s="157"/>
      <c r="E78" s="144"/>
      <c r="F78" s="42"/>
      <c r="G78" s="50"/>
      <c r="I78" s="53">
        <v>73</v>
      </c>
      <c r="J78" s="31">
        <f t="shared" si="60"/>
        <v>0</v>
      </c>
      <c r="K78" s="31">
        <f t="shared" si="61"/>
        <v>0</v>
      </c>
      <c r="L78" s="31">
        <f t="shared" si="62"/>
        <v>0</v>
      </c>
      <c r="M78" s="31">
        <f t="shared" si="63"/>
        <v>0</v>
      </c>
      <c r="N78" s="31">
        <f t="shared" si="44"/>
        <v>0</v>
      </c>
      <c r="O78" s="32">
        <f t="shared" si="45"/>
        <v>0</v>
      </c>
      <c r="P78" s="53">
        <v>73</v>
      </c>
      <c r="Q78" s="31">
        <f t="shared" si="58"/>
        <v>0</v>
      </c>
      <c r="R78" s="31">
        <f t="shared" si="64"/>
        <v>0</v>
      </c>
      <c r="S78" s="31">
        <f t="shared" si="65"/>
        <v>0</v>
      </c>
      <c r="T78" s="31">
        <f t="shared" si="46"/>
        <v>0</v>
      </c>
      <c r="U78" s="31">
        <f t="shared" si="59"/>
        <v>0</v>
      </c>
      <c r="V78" s="31">
        <f t="shared" si="47"/>
        <v>0</v>
      </c>
      <c r="W78" s="31">
        <v>0</v>
      </c>
      <c r="X78" s="31">
        <f t="shared" si="48"/>
        <v>0</v>
      </c>
      <c r="Y78" s="36">
        <f t="shared" si="49"/>
        <v>0</v>
      </c>
      <c r="AA78" s="69">
        <v>73</v>
      </c>
      <c r="AB78" s="31">
        <f t="shared" si="50"/>
        <v>0</v>
      </c>
      <c r="AC78" s="203">
        <f t="shared" si="41"/>
        <v>0</v>
      </c>
      <c r="AD78" s="99">
        <f t="shared" si="51"/>
        <v>0</v>
      </c>
      <c r="AE78" s="99">
        <f t="shared" si="52"/>
        <v>0</v>
      </c>
      <c r="AF78" s="188">
        <f t="shared" si="37"/>
        <v>0</v>
      </c>
      <c r="AG78" s="188">
        <f t="shared" si="38"/>
        <v>0</v>
      </c>
      <c r="AH78" s="188">
        <f t="shared" si="39"/>
        <v>0</v>
      </c>
      <c r="AI78" s="193">
        <f t="shared" si="40"/>
        <v>0</v>
      </c>
      <c r="AK78" s="69">
        <v>73</v>
      </c>
      <c r="AL78" s="31">
        <f t="shared" si="53"/>
        <v>0</v>
      </c>
      <c r="AM78" s="31">
        <f t="shared" si="54"/>
        <v>0</v>
      </c>
      <c r="AN78" s="31">
        <f t="shared" si="55"/>
        <v>0</v>
      </c>
      <c r="AO78" s="31">
        <f t="shared" si="56"/>
        <v>0</v>
      </c>
      <c r="AP78" s="31">
        <f t="shared" si="57"/>
        <v>0</v>
      </c>
      <c r="AQ78" s="188">
        <f t="shared" si="43"/>
        <v>0</v>
      </c>
      <c r="AR78" s="188">
        <f t="shared" si="43"/>
        <v>0</v>
      </c>
      <c r="AS78" s="188">
        <f t="shared" si="43"/>
        <v>0</v>
      </c>
      <c r="AT78" s="188">
        <f t="shared" si="43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0"/>
        <v>0</v>
      </c>
      <c r="K79" s="31">
        <f t="shared" si="61"/>
        <v>0</v>
      </c>
      <c r="L79" s="31">
        <f t="shared" si="62"/>
        <v>0</v>
      </c>
      <c r="M79" s="31">
        <f t="shared" si="63"/>
        <v>0</v>
      </c>
      <c r="N79" s="31">
        <f t="shared" si="44"/>
        <v>0</v>
      </c>
      <c r="O79" s="32">
        <f t="shared" si="45"/>
        <v>0</v>
      </c>
      <c r="P79" s="53">
        <v>74</v>
      </c>
      <c r="Q79" s="31">
        <f t="shared" si="58"/>
        <v>0</v>
      </c>
      <c r="R79" s="31">
        <f t="shared" si="64"/>
        <v>0</v>
      </c>
      <c r="S79" s="31">
        <f t="shared" si="65"/>
        <v>0</v>
      </c>
      <c r="T79" s="31">
        <f t="shared" si="46"/>
        <v>0</v>
      </c>
      <c r="U79" s="31">
        <f t="shared" si="59"/>
        <v>0</v>
      </c>
      <c r="V79" s="31">
        <f t="shared" si="47"/>
        <v>0</v>
      </c>
      <c r="W79" s="31">
        <v>0</v>
      </c>
      <c r="X79" s="31">
        <f t="shared" si="48"/>
        <v>0</v>
      </c>
      <c r="Y79" s="36">
        <f t="shared" si="49"/>
        <v>0</v>
      </c>
      <c r="AA79" s="69">
        <v>74</v>
      </c>
      <c r="AB79" s="31">
        <f t="shared" si="50"/>
        <v>0</v>
      </c>
      <c r="AC79" s="203">
        <f t="shared" si="41"/>
        <v>0</v>
      </c>
      <c r="AD79" s="99">
        <f t="shared" si="51"/>
        <v>0</v>
      </c>
      <c r="AE79" s="99">
        <f t="shared" si="52"/>
        <v>0</v>
      </c>
      <c r="AF79" s="188">
        <f t="shared" si="37"/>
        <v>0</v>
      </c>
      <c r="AG79" s="188">
        <f t="shared" si="38"/>
        <v>0</v>
      </c>
      <c r="AH79" s="188">
        <f t="shared" si="39"/>
        <v>0</v>
      </c>
      <c r="AI79" s="193">
        <f t="shared" si="40"/>
        <v>0</v>
      </c>
      <c r="AK79" s="69">
        <v>74</v>
      </c>
      <c r="AL79" s="31">
        <f t="shared" si="53"/>
        <v>0</v>
      </c>
      <c r="AM79" s="31">
        <f t="shared" si="54"/>
        <v>0</v>
      </c>
      <c r="AN79" s="31">
        <f t="shared" si="55"/>
        <v>0</v>
      </c>
      <c r="AO79" s="31">
        <f t="shared" si="56"/>
        <v>0</v>
      </c>
      <c r="AP79" s="31">
        <f t="shared" si="57"/>
        <v>0</v>
      </c>
      <c r="AQ79" s="188">
        <f t="shared" si="43"/>
        <v>0</v>
      </c>
      <c r="AR79" s="188">
        <f t="shared" si="43"/>
        <v>0</v>
      </c>
      <c r="AS79" s="188">
        <f t="shared" si="43"/>
        <v>0</v>
      </c>
      <c r="AT79" s="188">
        <f t="shared" si="43"/>
        <v>0</v>
      </c>
      <c r="AU79" s="31"/>
      <c r="AV79" s="31"/>
      <c r="AW79" s="31"/>
      <c r="AX79" s="31"/>
      <c r="AY79" s="74"/>
    </row>
    <row r="80" spans="2:51" x14ac:dyDescent="0.3">
      <c r="B80" s="234" t="s">
        <v>203</v>
      </c>
      <c r="C80" s="235"/>
      <c r="D80" s="235"/>
      <c r="E80" s="235"/>
      <c r="F80" s="235"/>
      <c r="G80" s="236"/>
      <c r="H80" s="21"/>
      <c r="I80" s="53">
        <v>75</v>
      </c>
      <c r="J80" s="31">
        <f t="shared" si="60"/>
        <v>0</v>
      </c>
      <c r="K80" s="31">
        <f t="shared" si="61"/>
        <v>0</v>
      </c>
      <c r="L80" s="31">
        <f t="shared" si="62"/>
        <v>0</v>
      </c>
      <c r="M80" s="31">
        <f t="shared" si="63"/>
        <v>0</v>
      </c>
      <c r="N80" s="31">
        <f t="shared" si="44"/>
        <v>0</v>
      </c>
      <c r="O80" s="32">
        <f t="shared" si="45"/>
        <v>0</v>
      </c>
      <c r="P80" s="53">
        <v>75</v>
      </c>
      <c r="Q80" s="31">
        <f t="shared" si="58"/>
        <v>0</v>
      </c>
      <c r="R80" s="31">
        <f t="shared" si="64"/>
        <v>0</v>
      </c>
      <c r="S80" s="31">
        <f t="shared" si="65"/>
        <v>0</v>
      </c>
      <c r="T80" s="31">
        <f t="shared" si="46"/>
        <v>0</v>
      </c>
      <c r="U80" s="31">
        <f t="shared" si="59"/>
        <v>0</v>
      </c>
      <c r="V80" s="31">
        <f t="shared" si="47"/>
        <v>0</v>
      </c>
      <c r="W80" s="31">
        <v>0</v>
      </c>
      <c r="X80" s="31">
        <f t="shared" si="48"/>
        <v>0</v>
      </c>
      <c r="Y80" s="36">
        <f t="shared" si="49"/>
        <v>0</v>
      </c>
      <c r="AA80" s="69">
        <v>75</v>
      </c>
      <c r="AB80" s="31">
        <f t="shared" si="50"/>
        <v>0</v>
      </c>
      <c r="AC80" s="203">
        <f t="shared" si="41"/>
        <v>0</v>
      </c>
      <c r="AD80" s="99">
        <f t="shared" si="51"/>
        <v>0</v>
      </c>
      <c r="AE80" s="99">
        <f t="shared" si="52"/>
        <v>0</v>
      </c>
      <c r="AF80" s="188">
        <f t="shared" si="37"/>
        <v>0</v>
      </c>
      <c r="AG80" s="188">
        <f t="shared" si="38"/>
        <v>0</v>
      </c>
      <c r="AH80" s="188">
        <f t="shared" si="39"/>
        <v>0</v>
      </c>
      <c r="AI80" s="193">
        <f t="shared" si="40"/>
        <v>0</v>
      </c>
      <c r="AK80" s="69">
        <v>75</v>
      </c>
      <c r="AL80" s="31">
        <f t="shared" si="53"/>
        <v>0</v>
      </c>
      <c r="AM80" s="31">
        <f t="shared" si="54"/>
        <v>0</v>
      </c>
      <c r="AN80" s="31">
        <f t="shared" si="55"/>
        <v>0</v>
      </c>
      <c r="AO80" s="31">
        <f t="shared" si="56"/>
        <v>0</v>
      </c>
      <c r="AP80" s="31">
        <f t="shared" si="57"/>
        <v>0</v>
      </c>
      <c r="AQ80" s="188">
        <f t="shared" si="43"/>
        <v>0</v>
      </c>
      <c r="AR80" s="188">
        <f t="shared" si="43"/>
        <v>0</v>
      </c>
      <c r="AS80" s="188">
        <f t="shared" si="43"/>
        <v>0</v>
      </c>
      <c r="AT80" s="188">
        <f t="shared" si="43"/>
        <v>0</v>
      </c>
      <c r="AU80" s="31"/>
      <c r="AV80" s="31"/>
      <c r="AW80" s="31"/>
      <c r="AX80" s="31"/>
      <c r="AY80" s="74"/>
    </row>
    <row r="81" spans="1:51" x14ac:dyDescent="0.3">
      <c r="A81" t="s">
        <v>192</v>
      </c>
      <c r="B81" s="134" t="s">
        <v>76</v>
      </c>
      <c r="C81" s="127" t="s">
        <v>152</v>
      </c>
      <c r="D81" s="125" t="s">
        <v>78</v>
      </c>
      <c r="E81" s="125" t="s">
        <v>81</v>
      </c>
      <c r="F81" s="125" t="s">
        <v>80</v>
      </c>
      <c r="G81" s="126" t="s">
        <v>79</v>
      </c>
      <c r="H81" s="55"/>
      <c r="I81" s="53">
        <v>76</v>
      </c>
      <c r="J81" s="31">
        <f t="shared" si="60"/>
        <v>0</v>
      </c>
      <c r="K81" s="31">
        <f t="shared" si="61"/>
        <v>0</v>
      </c>
      <c r="L81" s="31">
        <f t="shared" si="62"/>
        <v>0</v>
      </c>
      <c r="M81" s="31">
        <f t="shared" si="63"/>
        <v>0</v>
      </c>
      <c r="N81" s="31">
        <f t="shared" si="44"/>
        <v>0</v>
      </c>
      <c r="O81" s="32">
        <f t="shared" si="45"/>
        <v>0</v>
      </c>
      <c r="P81" s="53">
        <v>76</v>
      </c>
      <c r="Q81" s="31">
        <f t="shared" si="58"/>
        <v>0</v>
      </c>
      <c r="R81" s="31">
        <f t="shared" si="64"/>
        <v>0</v>
      </c>
      <c r="S81" s="31">
        <f t="shared" si="65"/>
        <v>0</v>
      </c>
      <c r="T81" s="31">
        <f t="shared" si="46"/>
        <v>0</v>
      </c>
      <c r="U81" s="31">
        <f t="shared" si="59"/>
        <v>0</v>
      </c>
      <c r="V81" s="31">
        <f t="shared" si="47"/>
        <v>0</v>
      </c>
      <c r="W81" s="31">
        <v>0</v>
      </c>
      <c r="X81" s="31">
        <f t="shared" si="48"/>
        <v>0</v>
      </c>
      <c r="Y81" s="36">
        <f t="shared" si="49"/>
        <v>0</v>
      </c>
      <c r="AA81" s="69">
        <v>76</v>
      </c>
      <c r="AB81" s="31">
        <f t="shared" si="50"/>
        <v>0</v>
      </c>
      <c r="AC81" s="203">
        <f t="shared" si="41"/>
        <v>0</v>
      </c>
      <c r="AD81" s="99">
        <f t="shared" si="51"/>
        <v>0</v>
      </c>
      <c r="AE81" s="99">
        <f t="shared" si="52"/>
        <v>0</v>
      </c>
      <c r="AF81" s="188">
        <f t="shared" si="37"/>
        <v>0</v>
      </c>
      <c r="AG81" s="188">
        <f t="shared" si="38"/>
        <v>0</v>
      </c>
      <c r="AH81" s="188">
        <f t="shared" si="39"/>
        <v>0</v>
      </c>
      <c r="AI81" s="193">
        <f t="shared" si="40"/>
        <v>0</v>
      </c>
      <c r="AK81" s="69">
        <v>76</v>
      </c>
      <c r="AL81" s="31">
        <f t="shared" si="53"/>
        <v>0</v>
      </c>
      <c r="AM81" s="31">
        <f t="shared" si="54"/>
        <v>0</v>
      </c>
      <c r="AN81" s="31">
        <f t="shared" si="55"/>
        <v>0</v>
      </c>
      <c r="AO81" s="31">
        <f t="shared" si="56"/>
        <v>0</v>
      </c>
      <c r="AP81" s="31">
        <f t="shared" si="57"/>
        <v>0</v>
      </c>
      <c r="AQ81" s="188">
        <f t="shared" si="43"/>
        <v>0</v>
      </c>
      <c r="AR81" s="188">
        <f t="shared" si="43"/>
        <v>0</v>
      </c>
      <c r="AS81" s="188">
        <f t="shared" si="43"/>
        <v>0</v>
      </c>
      <c r="AT81" s="188">
        <f t="shared" si="43"/>
        <v>0</v>
      </c>
      <c r="AU81" s="31"/>
      <c r="AV81" s="31"/>
      <c r="AW81" s="31"/>
      <c r="AX81" s="31"/>
      <c r="AY81" s="74"/>
    </row>
    <row r="82" spans="1:51" x14ac:dyDescent="0.3">
      <c r="B82" s="175">
        <f>IF(C25&lt;=$F$18,C25,"-")</f>
        <v>0</v>
      </c>
      <c r="C82" s="146">
        <f>D25-D26</f>
        <v>0</v>
      </c>
      <c r="D82" s="147"/>
      <c r="E82" s="176">
        <f>IF(G82+D82&lt;&gt;1,(1-(G82+D82))*56%,0)</f>
        <v>0.56000000000000005</v>
      </c>
      <c r="F82" s="176">
        <f>IF(G82+D82&lt;&gt;1,(1-(G82+D82))*44%,0)</f>
        <v>0.44</v>
      </c>
      <c r="G82" s="148"/>
      <c r="H82" s="56">
        <f t="shared" ref="H82:H94" si="66">IF(C82=0,0,IF(SUM(D82:G82)&lt;&gt;1,"erreur",))</f>
        <v>0</v>
      </c>
      <c r="I82" s="53">
        <v>77</v>
      </c>
      <c r="J82" s="31">
        <f t="shared" si="60"/>
        <v>0</v>
      </c>
      <c r="K82" s="31">
        <f t="shared" si="61"/>
        <v>0</v>
      </c>
      <c r="L82" s="31">
        <f t="shared" si="62"/>
        <v>0</v>
      </c>
      <c r="M82" s="31">
        <f t="shared" si="63"/>
        <v>0</v>
      </c>
      <c r="N82" s="31">
        <f t="shared" si="44"/>
        <v>0</v>
      </c>
      <c r="O82" s="32">
        <f t="shared" si="45"/>
        <v>0</v>
      </c>
      <c r="P82" s="53">
        <v>77</v>
      </c>
      <c r="Q82" s="31">
        <f t="shared" si="58"/>
        <v>0</v>
      </c>
      <c r="R82" s="31">
        <f t="shared" si="64"/>
        <v>0</v>
      </c>
      <c r="S82" s="31">
        <f t="shared" si="65"/>
        <v>0</v>
      </c>
      <c r="T82" s="31">
        <f t="shared" si="46"/>
        <v>0</v>
      </c>
      <c r="U82" s="31">
        <f t="shared" si="59"/>
        <v>0</v>
      </c>
      <c r="V82" s="31">
        <f t="shared" si="47"/>
        <v>0</v>
      </c>
      <c r="W82" s="31">
        <v>0</v>
      </c>
      <c r="X82" s="31">
        <f t="shared" si="48"/>
        <v>0</v>
      </c>
      <c r="Y82" s="36">
        <f t="shared" si="49"/>
        <v>0</v>
      </c>
      <c r="AA82" s="69">
        <v>77</v>
      </c>
      <c r="AB82" s="31">
        <f t="shared" si="50"/>
        <v>0</v>
      </c>
      <c r="AC82" s="203">
        <f t="shared" si="41"/>
        <v>0</v>
      </c>
      <c r="AD82" s="99">
        <f t="shared" si="51"/>
        <v>0</v>
      </c>
      <c r="AE82" s="99">
        <f t="shared" si="52"/>
        <v>0</v>
      </c>
      <c r="AF82" s="188">
        <f t="shared" si="37"/>
        <v>0</v>
      </c>
      <c r="AG82" s="188">
        <f t="shared" si="38"/>
        <v>0</v>
      </c>
      <c r="AH82" s="188">
        <f t="shared" si="39"/>
        <v>0</v>
      </c>
      <c r="AI82" s="193">
        <f t="shared" si="40"/>
        <v>0</v>
      </c>
      <c r="AK82" s="69">
        <v>77</v>
      </c>
      <c r="AL82" s="31">
        <f t="shared" si="53"/>
        <v>0</v>
      </c>
      <c r="AM82" s="31">
        <f t="shared" si="54"/>
        <v>0</v>
      </c>
      <c r="AN82" s="31">
        <f t="shared" si="55"/>
        <v>0</v>
      </c>
      <c r="AO82" s="31">
        <f t="shared" si="56"/>
        <v>0</v>
      </c>
      <c r="AP82" s="31">
        <f t="shared" si="57"/>
        <v>0</v>
      </c>
      <c r="AQ82" s="188">
        <f t="shared" si="43"/>
        <v>0</v>
      </c>
      <c r="AR82" s="188">
        <f t="shared" si="43"/>
        <v>0</v>
      </c>
      <c r="AS82" s="188">
        <f t="shared" si="43"/>
        <v>0</v>
      </c>
      <c r="AT82" s="188">
        <f t="shared" si="43"/>
        <v>0</v>
      </c>
      <c r="AU82" s="31"/>
      <c r="AV82" s="31"/>
      <c r="AW82" s="31"/>
      <c r="AX82" s="31"/>
      <c r="AY82" s="74"/>
    </row>
    <row r="83" spans="1:51" x14ac:dyDescent="0.3">
      <c r="A83" t="s">
        <v>190</v>
      </c>
      <c r="B83" s="177">
        <f>IF(C27&lt;=$F$18,C27,"-")</f>
        <v>0</v>
      </c>
      <c r="C83" s="149">
        <f>D27-D28</f>
        <v>0</v>
      </c>
      <c r="D83" s="150"/>
      <c r="E83" s="124">
        <f t="shared" ref="E83:E94" si="67">IF(G83+D83&lt;&gt;1,(1-(G83+D83))*56%,0)</f>
        <v>0.56000000000000005</v>
      </c>
      <c r="F83" s="124">
        <f t="shared" ref="F83:F94" si="68">IF(G83+D83&lt;&gt;1,(1-(G83+D83))*44%,0)</f>
        <v>0.44</v>
      </c>
      <c r="G83" s="151"/>
      <c r="H83" s="56">
        <f t="shared" si="66"/>
        <v>0</v>
      </c>
      <c r="I83" s="53">
        <v>78</v>
      </c>
      <c r="J83" s="31">
        <f t="shared" si="60"/>
        <v>0</v>
      </c>
      <c r="K83" s="31">
        <f t="shared" si="61"/>
        <v>0</v>
      </c>
      <c r="L83" s="31">
        <f t="shared" si="62"/>
        <v>0</v>
      </c>
      <c r="M83" s="31">
        <f t="shared" si="63"/>
        <v>0</v>
      </c>
      <c r="N83" s="31">
        <f t="shared" si="44"/>
        <v>0</v>
      </c>
      <c r="O83" s="32">
        <f t="shared" si="45"/>
        <v>0</v>
      </c>
      <c r="P83" s="53">
        <v>78</v>
      </c>
      <c r="Q83" s="31">
        <f t="shared" si="58"/>
        <v>0</v>
      </c>
      <c r="R83" s="31">
        <f t="shared" si="64"/>
        <v>0</v>
      </c>
      <c r="S83" s="31">
        <f t="shared" si="65"/>
        <v>0</v>
      </c>
      <c r="T83" s="31">
        <f t="shared" si="46"/>
        <v>0</v>
      </c>
      <c r="U83" s="31">
        <f t="shared" si="59"/>
        <v>0</v>
      </c>
      <c r="V83" s="31">
        <f t="shared" si="47"/>
        <v>0</v>
      </c>
      <c r="W83" s="31">
        <v>0</v>
      </c>
      <c r="X83" s="31">
        <f t="shared" si="48"/>
        <v>0</v>
      </c>
      <c r="Y83" s="36">
        <f t="shared" si="49"/>
        <v>0</v>
      </c>
      <c r="AA83" s="69">
        <v>78</v>
      </c>
      <c r="AB83" s="31">
        <f t="shared" si="50"/>
        <v>0</v>
      </c>
      <c r="AC83" s="203">
        <f t="shared" si="41"/>
        <v>0</v>
      </c>
      <c r="AD83" s="99">
        <f t="shared" si="51"/>
        <v>0</v>
      </c>
      <c r="AE83" s="99">
        <f t="shared" si="52"/>
        <v>0</v>
      </c>
      <c r="AF83" s="188">
        <f t="shared" si="37"/>
        <v>0</v>
      </c>
      <c r="AG83" s="188">
        <f t="shared" si="38"/>
        <v>0</v>
      </c>
      <c r="AH83" s="188">
        <f t="shared" si="39"/>
        <v>0</v>
      </c>
      <c r="AI83" s="193">
        <f t="shared" si="40"/>
        <v>0</v>
      </c>
      <c r="AK83" s="69">
        <v>78</v>
      </c>
      <c r="AL83" s="31">
        <f t="shared" si="53"/>
        <v>0</v>
      </c>
      <c r="AM83" s="31">
        <f t="shared" si="54"/>
        <v>0</v>
      </c>
      <c r="AN83" s="31">
        <f t="shared" si="55"/>
        <v>0</v>
      </c>
      <c r="AO83" s="31">
        <f t="shared" si="56"/>
        <v>0</v>
      </c>
      <c r="AP83" s="31">
        <f t="shared" si="57"/>
        <v>0</v>
      </c>
      <c r="AQ83" s="188">
        <f t="shared" si="43"/>
        <v>0</v>
      </c>
      <c r="AR83" s="188">
        <f t="shared" si="43"/>
        <v>0</v>
      </c>
      <c r="AS83" s="188">
        <f t="shared" si="43"/>
        <v>0</v>
      </c>
      <c r="AT83" s="188">
        <f t="shared" si="43"/>
        <v>0</v>
      </c>
      <c r="AU83" s="31"/>
      <c r="AV83" s="31"/>
      <c r="AW83" s="31"/>
      <c r="AX83" s="31"/>
      <c r="AY83" s="74"/>
    </row>
    <row r="84" spans="1:51" x14ac:dyDescent="0.3">
      <c r="A84" t="s">
        <v>190</v>
      </c>
      <c r="B84" s="183">
        <f>IF(C29&lt;=$F$18,C29,"-")</f>
        <v>0</v>
      </c>
      <c r="C84" s="149">
        <f>D29-D30</f>
        <v>0</v>
      </c>
      <c r="D84" s="150"/>
      <c r="E84" s="124">
        <f t="shared" si="67"/>
        <v>0.56000000000000005</v>
      </c>
      <c r="F84" s="124">
        <f t="shared" si="68"/>
        <v>0.44</v>
      </c>
      <c r="G84" s="151"/>
      <c r="H84" s="56">
        <f t="shared" si="66"/>
        <v>0</v>
      </c>
      <c r="I84" s="53">
        <v>79</v>
      </c>
      <c r="J84" s="31">
        <f t="shared" si="60"/>
        <v>0</v>
      </c>
      <c r="K84" s="31">
        <f t="shared" si="61"/>
        <v>0</v>
      </c>
      <c r="L84" s="31">
        <f t="shared" si="62"/>
        <v>0</v>
      </c>
      <c r="M84" s="31">
        <f t="shared" si="63"/>
        <v>0</v>
      </c>
      <c r="N84" s="31">
        <f t="shared" si="44"/>
        <v>0</v>
      </c>
      <c r="O84" s="32">
        <f t="shared" si="45"/>
        <v>0</v>
      </c>
      <c r="P84" s="53">
        <v>79</v>
      </c>
      <c r="Q84" s="31">
        <f t="shared" si="58"/>
        <v>0</v>
      </c>
      <c r="R84" s="31">
        <f t="shared" si="64"/>
        <v>0</v>
      </c>
      <c r="S84" s="31">
        <f t="shared" si="65"/>
        <v>0</v>
      </c>
      <c r="T84" s="31">
        <f t="shared" si="46"/>
        <v>0</v>
      </c>
      <c r="U84" s="31">
        <f t="shared" si="59"/>
        <v>0</v>
      </c>
      <c r="V84" s="31">
        <f t="shared" si="47"/>
        <v>0</v>
      </c>
      <c r="W84" s="31">
        <v>0</v>
      </c>
      <c r="X84" s="31">
        <f t="shared" si="48"/>
        <v>0</v>
      </c>
      <c r="Y84" s="36">
        <f t="shared" si="49"/>
        <v>0</v>
      </c>
      <c r="AA84" s="69">
        <v>79</v>
      </c>
      <c r="AB84" s="31">
        <f t="shared" si="50"/>
        <v>0</v>
      </c>
      <c r="AC84" s="203">
        <f t="shared" si="41"/>
        <v>0</v>
      </c>
      <c r="AD84" s="99">
        <f t="shared" si="51"/>
        <v>0</v>
      </c>
      <c r="AE84" s="99">
        <f t="shared" si="52"/>
        <v>0</v>
      </c>
      <c r="AF84" s="188">
        <f t="shared" si="37"/>
        <v>0</v>
      </c>
      <c r="AG84" s="188">
        <f t="shared" si="38"/>
        <v>0</v>
      </c>
      <c r="AH84" s="188">
        <f t="shared" si="39"/>
        <v>0</v>
      </c>
      <c r="AI84" s="193">
        <f t="shared" si="40"/>
        <v>0</v>
      </c>
      <c r="AK84" s="69">
        <v>79</v>
      </c>
      <c r="AL84" s="31">
        <f t="shared" si="53"/>
        <v>0</v>
      </c>
      <c r="AM84" s="31">
        <f t="shared" si="54"/>
        <v>0</v>
      </c>
      <c r="AN84" s="31">
        <f t="shared" si="55"/>
        <v>0</v>
      </c>
      <c r="AO84" s="31">
        <f t="shared" si="56"/>
        <v>0</v>
      </c>
      <c r="AP84" s="31">
        <f t="shared" si="57"/>
        <v>0</v>
      </c>
      <c r="AQ84" s="188">
        <f t="shared" si="43"/>
        <v>0</v>
      </c>
      <c r="AR84" s="188">
        <f t="shared" si="43"/>
        <v>0</v>
      </c>
      <c r="AS84" s="188">
        <f t="shared" si="43"/>
        <v>0</v>
      </c>
      <c r="AT84" s="188">
        <f t="shared" si="43"/>
        <v>0</v>
      </c>
      <c r="AU84" s="31"/>
      <c r="AV84" s="31"/>
      <c r="AW84" s="31"/>
      <c r="AX84" s="31"/>
      <c r="AY84" s="74"/>
    </row>
    <row r="85" spans="1:51" x14ac:dyDescent="0.3">
      <c r="B85" s="177">
        <f>IF(C31&lt;=$F$18,C31,"-")</f>
        <v>0</v>
      </c>
      <c r="C85" s="149">
        <f>D31-D32</f>
        <v>0</v>
      </c>
      <c r="D85" s="150"/>
      <c r="E85" s="124">
        <f t="shared" si="67"/>
        <v>0.56000000000000005</v>
      </c>
      <c r="F85" s="124">
        <f t="shared" si="68"/>
        <v>0.44</v>
      </c>
      <c r="G85" s="151"/>
      <c r="H85" s="56">
        <f t="shared" si="66"/>
        <v>0</v>
      </c>
      <c r="I85" s="53">
        <v>80</v>
      </c>
      <c r="J85" s="31">
        <f t="shared" si="60"/>
        <v>0</v>
      </c>
      <c r="K85" s="31">
        <f t="shared" si="61"/>
        <v>0</v>
      </c>
      <c r="L85" s="31">
        <f t="shared" si="62"/>
        <v>0</v>
      </c>
      <c r="M85" s="31">
        <f t="shared" si="63"/>
        <v>0</v>
      </c>
      <c r="N85" s="31">
        <f t="shared" si="44"/>
        <v>0</v>
      </c>
      <c r="O85" s="32">
        <f t="shared" si="45"/>
        <v>0</v>
      </c>
      <c r="P85" s="53">
        <v>80</v>
      </c>
      <c r="Q85" s="31">
        <f t="shared" si="58"/>
        <v>0</v>
      </c>
      <c r="R85" s="31">
        <f t="shared" si="64"/>
        <v>0</v>
      </c>
      <c r="S85" s="31">
        <f t="shared" si="65"/>
        <v>0</v>
      </c>
      <c r="T85" s="31">
        <f t="shared" si="46"/>
        <v>0</v>
      </c>
      <c r="U85" s="31">
        <f t="shared" si="59"/>
        <v>0</v>
      </c>
      <c r="V85" s="31">
        <f t="shared" si="47"/>
        <v>0</v>
      </c>
      <c r="W85" s="31">
        <v>0</v>
      </c>
      <c r="X85" s="31">
        <f t="shared" si="48"/>
        <v>0</v>
      </c>
      <c r="Y85" s="36">
        <f t="shared" si="49"/>
        <v>0</v>
      </c>
      <c r="AA85" s="69">
        <v>80</v>
      </c>
      <c r="AB85" s="31">
        <f t="shared" si="50"/>
        <v>0</v>
      </c>
      <c r="AC85" s="203">
        <f t="shared" si="41"/>
        <v>0</v>
      </c>
      <c r="AD85" s="99">
        <f t="shared" si="51"/>
        <v>0</v>
      </c>
      <c r="AE85" s="99">
        <f t="shared" si="52"/>
        <v>0</v>
      </c>
      <c r="AF85" s="188">
        <f t="shared" si="37"/>
        <v>0</v>
      </c>
      <c r="AG85" s="188">
        <f t="shared" si="38"/>
        <v>0</v>
      </c>
      <c r="AH85" s="188">
        <f t="shared" si="39"/>
        <v>0</v>
      </c>
      <c r="AI85" s="193">
        <f t="shared" si="40"/>
        <v>0</v>
      </c>
      <c r="AK85" s="69">
        <v>80</v>
      </c>
      <c r="AL85" s="31">
        <f t="shared" si="53"/>
        <v>0</v>
      </c>
      <c r="AM85" s="31">
        <f t="shared" si="54"/>
        <v>0</v>
      </c>
      <c r="AN85" s="31">
        <f t="shared" si="55"/>
        <v>0</v>
      </c>
      <c r="AO85" s="31">
        <f t="shared" si="56"/>
        <v>0</v>
      </c>
      <c r="AP85" s="31">
        <f t="shared" si="57"/>
        <v>0</v>
      </c>
      <c r="AQ85" s="188">
        <f t="shared" si="43"/>
        <v>0</v>
      </c>
      <c r="AR85" s="188">
        <f t="shared" si="43"/>
        <v>0</v>
      </c>
      <c r="AS85" s="188">
        <f t="shared" si="43"/>
        <v>0</v>
      </c>
      <c r="AT85" s="188">
        <f t="shared" si="43"/>
        <v>0</v>
      </c>
      <c r="AU85" s="31"/>
      <c r="AV85" s="31"/>
      <c r="AW85" s="31"/>
      <c r="AX85" s="31"/>
      <c r="AY85" s="74"/>
    </row>
    <row r="86" spans="1:51" x14ac:dyDescent="0.3">
      <c r="A86" t="s">
        <v>191</v>
      </c>
      <c r="B86" s="177">
        <f>IF(C33&lt;=$F$18,C33,"-")</f>
        <v>0</v>
      </c>
      <c r="C86" s="149">
        <f>D33-D34</f>
        <v>0</v>
      </c>
      <c r="D86" s="150">
        <v>0.4</v>
      </c>
      <c r="E86" s="124">
        <f t="shared" si="67"/>
        <v>0.33600000000000002</v>
      </c>
      <c r="F86" s="124">
        <f t="shared" si="68"/>
        <v>0.26400000000000001</v>
      </c>
      <c r="G86" s="151"/>
      <c r="H86" s="56">
        <f t="shared" si="66"/>
        <v>0</v>
      </c>
      <c r="I86" s="53">
        <v>81</v>
      </c>
      <c r="J86" s="31">
        <f t="shared" si="60"/>
        <v>0</v>
      </c>
      <c r="K86" s="31">
        <f t="shared" si="61"/>
        <v>0</v>
      </c>
      <c r="L86" s="31">
        <f t="shared" si="62"/>
        <v>0</v>
      </c>
      <c r="M86" s="31">
        <f t="shared" si="63"/>
        <v>0</v>
      </c>
      <c r="N86" s="31">
        <f t="shared" si="44"/>
        <v>0</v>
      </c>
      <c r="O86" s="32">
        <f t="shared" si="45"/>
        <v>0</v>
      </c>
      <c r="P86" s="53">
        <v>81</v>
      </c>
      <c r="Q86" s="31">
        <f t="shared" si="58"/>
        <v>0</v>
      </c>
      <c r="R86" s="31">
        <f t="shared" si="64"/>
        <v>0</v>
      </c>
      <c r="S86" s="31">
        <f t="shared" si="65"/>
        <v>0</v>
      </c>
      <c r="T86" s="31">
        <f t="shared" si="46"/>
        <v>0</v>
      </c>
      <c r="U86" s="31">
        <f t="shared" si="59"/>
        <v>0</v>
      </c>
      <c r="V86" s="31">
        <f t="shared" si="47"/>
        <v>0</v>
      </c>
      <c r="W86" s="31">
        <v>0</v>
      </c>
      <c r="X86" s="31">
        <f t="shared" si="48"/>
        <v>0</v>
      </c>
      <c r="Y86" s="36">
        <f t="shared" si="49"/>
        <v>0</v>
      </c>
      <c r="AA86" s="69">
        <v>81</v>
      </c>
      <c r="AB86" s="31">
        <f t="shared" si="50"/>
        <v>0</v>
      </c>
      <c r="AC86" s="203">
        <f t="shared" si="41"/>
        <v>0</v>
      </c>
      <c r="AD86" s="99">
        <f t="shared" si="51"/>
        <v>0</v>
      </c>
      <c r="AE86" s="99">
        <f t="shared" si="52"/>
        <v>0</v>
      </c>
      <c r="AF86" s="188">
        <f t="shared" si="37"/>
        <v>0</v>
      </c>
      <c r="AG86" s="188">
        <f t="shared" si="38"/>
        <v>0</v>
      </c>
      <c r="AH86" s="188">
        <f t="shared" si="39"/>
        <v>0</v>
      </c>
      <c r="AI86" s="193">
        <f t="shared" si="40"/>
        <v>0</v>
      </c>
      <c r="AK86" s="69">
        <v>81</v>
      </c>
      <c r="AL86" s="31">
        <f t="shared" si="53"/>
        <v>0</v>
      </c>
      <c r="AM86" s="31">
        <f t="shared" si="54"/>
        <v>0</v>
      </c>
      <c r="AN86" s="31">
        <f t="shared" si="55"/>
        <v>0</v>
      </c>
      <c r="AO86" s="31">
        <f t="shared" si="56"/>
        <v>0</v>
      </c>
      <c r="AP86" s="31">
        <f t="shared" si="57"/>
        <v>0</v>
      </c>
      <c r="AQ86" s="188">
        <f t="shared" si="43"/>
        <v>0</v>
      </c>
      <c r="AR86" s="188">
        <f t="shared" si="43"/>
        <v>0</v>
      </c>
      <c r="AS86" s="188">
        <f t="shared" si="43"/>
        <v>0</v>
      </c>
      <c r="AT86" s="188">
        <f t="shared" si="43"/>
        <v>0</v>
      </c>
      <c r="AU86" s="31"/>
      <c r="AV86" s="31"/>
      <c r="AW86" s="31"/>
      <c r="AX86" s="31"/>
      <c r="AY86" s="74"/>
    </row>
    <row r="87" spans="1:51" x14ac:dyDescent="0.3">
      <c r="A87" t="s">
        <v>191</v>
      </c>
      <c r="B87" s="177">
        <f>IF(C35&lt;=$F$18,C35,"-")</f>
        <v>0</v>
      </c>
      <c r="C87" s="149">
        <f>D35-D36</f>
        <v>0</v>
      </c>
      <c r="D87" s="150">
        <v>0.7</v>
      </c>
      <c r="E87" s="124">
        <f t="shared" si="67"/>
        <v>0.16800000000000004</v>
      </c>
      <c r="F87" s="124">
        <f t="shared" si="68"/>
        <v>0.13200000000000003</v>
      </c>
      <c r="G87" s="151"/>
      <c r="H87" s="56">
        <f t="shared" si="66"/>
        <v>0</v>
      </c>
      <c r="I87" s="53">
        <v>82</v>
      </c>
      <c r="J87" s="31">
        <f t="shared" si="60"/>
        <v>0</v>
      </c>
      <c r="K87" s="31">
        <f t="shared" si="61"/>
        <v>0</v>
      </c>
      <c r="L87" s="31">
        <f t="shared" si="62"/>
        <v>0</v>
      </c>
      <c r="M87" s="31">
        <f t="shared" si="63"/>
        <v>0</v>
      </c>
      <c r="N87" s="31">
        <f t="shared" si="44"/>
        <v>0</v>
      </c>
      <c r="O87" s="32">
        <f t="shared" si="45"/>
        <v>0</v>
      </c>
      <c r="P87" s="53">
        <v>82</v>
      </c>
      <c r="Q87" s="31">
        <f t="shared" si="58"/>
        <v>0</v>
      </c>
      <c r="R87" s="31">
        <f t="shared" si="64"/>
        <v>0</v>
      </c>
      <c r="S87" s="31">
        <f t="shared" si="65"/>
        <v>0</v>
      </c>
      <c r="T87" s="31">
        <f t="shared" si="46"/>
        <v>0</v>
      </c>
      <c r="U87" s="31">
        <f t="shared" si="59"/>
        <v>0</v>
      </c>
      <c r="V87" s="31">
        <f t="shared" si="47"/>
        <v>0</v>
      </c>
      <c r="W87" s="31">
        <v>0</v>
      </c>
      <c r="X87" s="31">
        <f t="shared" si="48"/>
        <v>0</v>
      </c>
      <c r="Y87" s="36">
        <f t="shared" si="49"/>
        <v>0</v>
      </c>
      <c r="AA87" s="69">
        <v>82</v>
      </c>
      <c r="AB87" s="31">
        <f t="shared" si="50"/>
        <v>0</v>
      </c>
      <c r="AC87" s="203">
        <f t="shared" si="41"/>
        <v>0</v>
      </c>
      <c r="AD87" s="99">
        <f t="shared" si="51"/>
        <v>0</v>
      </c>
      <c r="AE87" s="99">
        <f t="shared" si="52"/>
        <v>0</v>
      </c>
      <c r="AF87" s="188">
        <f t="shared" si="37"/>
        <v>0</v>
      </c>
      <c r="AG87" s="188">
        <f t="shared" si="38"/>
        <v>0</v>
      </c>
      <c r="AH87" s="188">
        <f t="shared" si="39"/>
        <v>0</v>
      </c>
      <c r="AI87" s="193">
        <f t="shared" si="40"/>
        <v>0</v>
      </c>
      <c r="AK87" s="69">
        <v>82</v>
      </c>
      <c r="AL87" s="31">
        <f t="shared" si="53"/>
        <v>0</v>
      </c>
      <c r="AM87" s="31">
        <f t="shared" si="54"/>
        <v>0</v>
      </c>
      <c r="AN87" s="31">
        <f t="shared" si="55"/>
        <v>0</v>
      </c>
      <c r="AO87" s="31">
        <f t="shared" si="56"/>
        <v>0</v>
      </c>
      <c r="AP87" s="31">
        <f t="shared" si="57"/>
        <v>0</v>
      </c>
      <c r="AQ87" s="188">
        <f t="shared" si="43"/>
        <v>0</v>
      </c>
      <c r="AR87" s="188">
        <f t="shared" si="43"/>
        <v>0</v>
      </c>
      <c r="AS87" s="188">
        <f t="shared" si="43"/>
        <v>0</v>
      </c>
      <c r="AT87" s="188">
        <f t="shared" si="43"/>
        <v>0</v>
      </c>
      <c r="AU87" s="31"/>
      <c r="AV87" s="31"/>
      <c r="AW87" s="31"/>
      <c r="AX87" s="31"/>
      <c r="AY87" s="74"/>
    </row>
    <row r="88" spans="1:51" x14ac:dyDescent="0.3">
      <c r="A88" t="s">
        <v>191</v>
      </c>
      <c r="B88" s="177">
        <f>IF(C37&lt;=$F$18,C37,"-")</f>
        <v>0</v>
      </c>
      <c r="C88" s="149">
        <f>D37-D38</f>
        <v>0</v>
      </c>
      <c r="D88" s="150">
        <v>0.9</v>
      </c>
      <c r="E88" s="124">
        <f t="shared" si="67"/>
        <v>5.5999999999999994E-2</v>
      </c>
      <c r="F88" s="124">
        <f t="shared" si="68"/>
        <v>4.3999999999999991E-2</v>
      </c>
      <c r="G88" s="151"/>
      <c r="H88" s="56">
        <f t="shared" si="66"/>
        <v>0</v>
      </c>
      <c r="I88" s="53">
        <v>83</v>
      </c>
      <c r="J88" s="31">
        <f t="shared" si="60"/>
        <v>0</v>
      </c>
      <c r="K88" s="31">
        <f t="shared" si="61"/>
        <v>0</v>
      </c>
      <c r="L88" s="31">
        <f t="shared" si="62"/>
        <v>0</v>
      </c>
      <c r="M88" s="31">
        <f t="shared" si="63"/>
        <v>0</v>
      </c>
      <c r="N88" s="31">
        <f t="shared" si="44"/>
        <v>0</v>
      </c>
      <c r="O88" s="32">
        <f t="shared" si="45"/>
        <v>0</v>
      </c>
      <c r="P88" s="53">
        <v>83</v>
      </c>
      <c r="Q88" s="31">
        <f t="shared" si="58"/>
        <v>0</v>
      </c>
      <c r="R88" s="31">
        <f t="shared" si="64"/>
        <v>0</v>
      </c>
      <c r="S88" s="31">
        <f t="shared" si="65"/>
        <v>0</v>
      </c>
      <c r="T88" s="31">
        <f t="shared" si="46"/>
        <v>0</v>
      </c>
      <c r="U88" s="31">
        <f t="shared" si="59"/>
        <v>0</v>
      </c>
      <c r="V88" s="31">
        <f t="shared" si="47"/>
        <v>0</v>
      </c>
      <c r="W88" s="31">
        <v>0</v>
      </c>
      <c r="X88" s="31">
        <f t="shared" si="48"/>
        <v>0</v>
      </c>
      <c r="Y88" s="36">
        <f t="shared" si="49"/>
        <v>0</v>
      </c>
      <c r="AA88" s="69">
        <v>83</v>
      </c>
      <c r="AB88" s="31">
        <f t="shared" si="50"/>
        <v>0</v>
      </c>
      <c r="AC88" s="203">
        <f t="shared" si="41"/>
        <v>0</v>
      </c>
      <c r="AD88" s="99">
        <f t="shared" si="51"/>
        <v>0</v>
      </c>
      <c r="AE88" s="99">
        <f t="shared" si="52"/>
        <v>0</v>
      </c>
      <c r="AF88" s="188">
        <f t="shared" si="37"/>
        <v>0</v>
      </c>
      <c r="AG88" s="188">
        <f t="shared" si="38"/>
        <v>0</v>
      </c>
      <c r="AH88" s="188">
        <f t="shared" si="39"/>
        <v>0</v>
      </c>
      <c r="AI88" s="193">
        <f t="shared" si="40"/>
        <v>0</v>
      </c>
      <c r="AK88" s="69">
        <v>83</v>
      </c>
      <c r="AL88" s="31">
        <f t="shared" si="53"/>
        <v>0</v>
      </c>
      <c r="AM88" s="31">
        <f t="shared" si="54"/>
        <v>0</v>
      </c>
      <c r="AN88" s="31">
        <f t="shared" si="55"/>
        <v>0</v>
      </c>
      <c r="AO88" s="31">
        <f t="shared" si="56"/>
        <v>0</v>
      </c>
      <c r="AP88" s="31">
        <f t="shared" si="57"/>
        <v>0</v>
      </c>
      <c r="AQ88" s="188">
        <f t="shared" si="43"/>
        <v>0</v>
      </c>
      <c r="AR88" s="188">
        <f t="shared" si="43"/>
        <v>0</v>
      </c>
      <c r="AS88" s="188">
        <f t="shared" si="43"/>
        <v>0</v>
      </c>
      <c r="AT88" s="188">
        <f t="shared" si="43"/>
        <v>0</v>
      </c>
      <c r="AU88" s="31"/>
      <c r="AV88" s="31"/>
      <c r="AW88" s="31"/>
      <c r="AX88" s="31"/>
      <c r="AY88" s="74"/>
    </row>
    <row r="89" spans="1:51" x14ac:dyDescent="0.3">
      <c r="A89" t="s">
        <v>191</v>
      </c>
      <c r="B89" s="177">
        <f>IF(C39&lt;=$F$18,C39,"-")</f>
        <v>0</v>
      </c>
      <c r="C89" s="149">
        <f>D39-D40</f>
        <v>0</v>
      </c>
      <c r="D89" s="150"/>
      <c r="E89" s="124">
        <f t="shared" si="67"/>
        <v>0.56000000000000005</v>
      </c>
      <c r="F89" s="124">
        <f t="shared" si="68"/>
        <v>0.44</v>
      </c>
      <c r="G89" s="151"/>
      <c r="H89" s="56">
        <f t="shared" si="66"/>
        <v>0</v>
      </c>
      <c r="I89" s="53">
        <v>84</v>
      </c>
      <c r="J89" s="31">
        <f t="shared" si="60"/>
        <v>0</v>
      </c>
      <c r="K89" s="31">
        <f t="shared" si="61"/>
        <v>0</v>
      </c>
      <c r="L89" s="31">
        <f t="shared" si="62"/>
        <v>0</v>
      </c>
      <c r="M89" s="31">
        <f t="shared" si="63"/>
        <v>0</v>
      </c>
      <c r="N89" s="31">
        <f t="shared" si="44"/>
        <v>0</v>
      </c>
      <c r="O89" s="32">
        <f t="shared" si="45"/>
        <v>0</v>
      </c>
      <c r="P89" s="53">
        <v>84</v>
      </c>
      <c r="Q89" s="31">
        <f t="shared" si="58"/>
        <v>0</v>
      </c>
      <c r="R89" s="31">
        <f t="shared" si="64"/>
        <v>0</v>
      </c>
      <c r="S89" s="31">
        <f t="shared" si="65"/>
        <v>0</v>
      </c>
      <c r="T89" s="31">
        <f t="shared" si="46"/>
        <v>0</v>
      </c>
      <c r="U89" s="31">
        <f t="shared" si="59"/>
        <v>0</v>
      </c>
      <c r="V89" s="31">
        <f t="shared" si="47"/>
        <v>0</v>
      </c>
      <c r="W89" s="31">
        <v>0</v>
      </c>
      <c r="X89" s="31">
        <f t="shared" si="48"/>
        <v>0</v>
      </c>
      <c r="Y89" s="36">
        <f t="shared" si="49"/>
        <v>0</v>
      </c>
      <c r="AA89" s="69">
        <v>84</v>
      </c>
      <c r="AB89" s="31">
        <f t="shared" si="50"/>
        <v>0</v>
      </c>
      <c r="AC89" s="203">
        <f t="shared" si="41"/>
        <v>0</v>
      </c>
      <c r="AD89" s="99">
        <f t="shared" si="51"/>
        <v>0</v>
      </c>
      <c r="AE89" s="99">
        <f t="shared" si="52"/>
        <v>0</v>
      </c>
      <c r="AF89" s="188">
        <f t="shared" si="37"/>
        <v>0</v>
      </c>
      <c r="AG89" s="188">
        <f t="shared" si="38"/>
        <v>0</v>
      </c>
      <c r="AH89" s="188">
        <f t="shared" si="39"/>
        <v>0</v>
      </c>
      <c r="AI89" s="193">
        <f t="shared" si="40"/>
        <v>0</v>
      </c>
      <c r="AK89" s="69">
        <v>84</v>
      </c>
      <c r="AL89" s="31">
        <f t="shared" si="53"/>
        <v>0</v>
      </c>
      <c r="AM89" s="31">
        <f t="shared" si="54"/>
        <v>0</v>
      </c>
      <c r="AN89" s="31">
        <f t="shared" si="55"/>
        <v>0</v>
      </c>
      <c r="AO89" s="31">
        <f t="shared" si="56"/>
        <v>0</v>
      </c>
      <c r="AP89" s="31">
        <f t="shared" si="57"/>
        <v>0</v>
      </c>
      <c r="AQ89" s="188">
        <f t="shared" si="43"/>
        <v>0</v>
      </c>
      <c r="AR89" s="188">
        <f t="shared" si="43"/>
        <v>0</v>
      </c>
      <c r="AS89" s="188">
        <f t="shared" si="43"/>
        <v>0</v>
      </c>
      <c r="AT89" s="188">
        <f t="shared" si="43"/>
        <v>0</v>
      </c>
      <c r="AU89" s="31"/>
      <c r="AV89" s="31"/>
      <c r="AW89" s="31"/>
      <c r="AX89" s="31"/>
      <c r="AY89" s="74"/>
    </row>
    <row r="90" spans="1:51" x14ac:dyDescent="0.3">
      <c r="A90" t="s">
        <v>191</v>
      </c>
      <c r="B90" s="177">
        <f>IF(C41&lt;=$F$18,C41,"-")</f>
        <v>0</v>
      </c>
      <c r="C90" s="149">
        <f>D41-D42</f>
        <v>0</v>
      </c>
      <c r="D90" s="150"/>
      <c r="E90" s="124">
        <f t="shared" si="67"/>
        <v>0.56000000000000005</v>
      </c>
      <c r="F90" s="124">
        <f t="shared" si="68"/>
        <v>0.44</v>
      </c>
      <c r="G90" s="151"/>
      <c r="H90" s="56">
        <f t="shared" si="66"/>
        <v>0</v>
      </c>
      <c r="I90" s="53">
        <v>85</v>
      </c>
      <c r="J90" s="31">
        <f t="shared" si="60"/>
        <v>0</v>
      </c>
      <c r="K90" s="31">
        <f t="shared" si="61"/>
        <v>0</v>
      </c>
      <c r="L90" s="31">
        <f t="shared" si="62"/>
        <v>0</v>
      </c>
      <c r="M90" s="31">
        <f t="shared" si="63"/>
        <v>0</v>
      </c>
      <c r="N90" s="31">
        <f t="shared" si="44"/>
        <v>0</v>
      </c>
      <c r="O90" s="32">
        <f t="shared" si="45"/>
        <v>0</v>
      </c>
      <c r="P90" s="53">
        <v>85</v>
      </c>
      <c r="Q90" s="31">
        <f t="shared" si="58"/>
        <v>0</v>
      </c>
      <c r="R90" s="31">
        <f t="shared" si="64"/>
        <v>0</v>
      </c>
      <c r="S90" s="31">
        <f t="shared" si="65"/>
        <v>0</v>
      </c>
      <c r="T90" s="31">
        <f t="shared" si="46"/>
        <v>0</v>
      </c>
      <c r="U90" s="31">
        <f t="shared" si="59"/>
        <v>0</v>
      </c>
      <c r="V90" s="31">
        <f t="shared" si="47"/>
        <v>0</v>
      </c>
      <c r="W90" s="31">
        <v>0</v>
      </c>
      <c r="X90" s="31">
        <f t="shared" si="48"/>
        <v>0</v>
      </c>
      <c r="Y90" s="36">
        <f t="shared" si="49"/>
        <v>0</v>
      </c>
      <c r="AA90" s="69">
        <v>85</v>
      </c>
      <c r="AB90" s="31">
        <f t="shared" si="50"/>
        <v>0</v>
      </c>
      <c r="AC90" s="203">
        <f t="shared" si="41"/>
        <v>0</v>
      </c>
      <c r="AD90" s="99">
        <f t="shared" si="51"/>
        <v>0</v>
      </c>
      <c r="AE90" s="99">
        <f t="shared" si="52"/>
        <v>0</v>
      </c>
      <c r="AF90" s="188">
        <f t="shared" si="37"/>
        <v>0</v>
      </c>
      <c r="AG90" s="188">
        <f t="shared" si="38"/>
        <v>0</v>
      </c>
      <c r="AH90" s="188">
        <f t="shared" si="39"/>
        <v>0</v>
      </c>
      <c r="AI90" s="193">
        <f t="shared" si="40"/>
        <v>0</v>
      </c>
      <c r="AK90" s="69">
        <v>85</v>
      </c>
      <c r="AL90" s="31">
        <f t="shared" si="53"/>
        <v>0</v>
      </c>
      <c r="AM90" s="31">
        <f t="shared" si="54"/>
        <v>0</v>
      </c>
      <c r="AN90" s="31">
        <f t="shared" si="55"/>
        <v>0</v>
      </c>
      <c r="AO90" s="31">
        <f t="shared" si="56"/>
        <v>0</v>
      </c>
      <c r="AP90" s="31">
        <f t="shared" si="57"/>
        <v>0</v>
      </c>
      <c r="AQ90" s="188">
        <f t="shared" si="43"/>
        <v>0</v>
      </c>
      <c r="AR90" s="188">
        <f t="shared" si="43"/>
        <v>0</v>
      </c>
      <c r="AS90" s="188">
        <f t="shared" si="43"/>
        <v>0</v>
      </c>
      <c r="AT90" s="188">
        <f t="shared" si="43"/>
        <v>0</v>
      </c>
      <c r="AU90" s="31"/>
      <c r="AV90" s="31"/>
      <c r="AW90" s="31"/>
      <c r="AX90" s="31"/>
      <c r="AY90" s="74"/>
    </row>
    <row r="91" spans="1:51" x14ac:dyDescent="0.3">
      <c r="A91" t="s">
        <v>191</v>
      </c>
      <c r="B91" s="177">
        <f>IF(C43&lt;=$F$18,C43,"-")</f>
        <v>0</v>
      </c>
      <c r="C91" s="149">
        <f>D43-D44</f>
        <v>0</v>
      </c>
      <c r="D91" s="150"/>
      <c r="E91" s="124">
        <f t="shared" si="67"/>
        <v>0.56000000000000005</v>
      </c>
      <c r="F91" s="124">
        <f t="shared" si="68"/>
        <v>0.44</v>
      </c>
      <c r="G91" s="151"/>
      <c r="H91" s="56">
        <f t="shared" si="66"/>
        <v>0</v>
      </c>
      <c r="I91" s="53">
        <v>86</v>
      </c>
      <c r="J91" s="31">
        <f t="shared" si="60"/>
        <v>0</v>
      </c>
      <c r="K91" s="31">
        <f t="shared" si="61"/>
        <v>0</v>
      </c>
      <c r="L91" s="31">
        <f t="shared" si="62"/>
        <v>0</v>
      </c>
      <c r="M91" s="31">
        <f t="shared" si="63"/>
        <v>0</v>
      </c>
      <c r="N91" s="31">
        <f t="shared" si="44"/>
        <v>0</v>
      </c>
      <c r="O91" s="32">
        <f t="shared" si="45"/>
        <v>0</v>
      </c>
      <c r="P91" s="53">
        <v>86</v>
      </c>
      <c r="Q91" s="31">
        <f t="shared" si="58"/>
        <v>0</v>
      </c>
      <c r="R91" s="31">
        <f t="shared" si="64"/>
        <v>0</v>
      </c>
      <c r="S91" s="31">
        <f t="shared" si="65"/>
        <v>0</v>
      </c>
      <c r="T91" s="31">
        <f t="shared" si="46"/>
        <v>0</v>
      </c>
      <c r="U91" s="31">
        <f t="shared" si="59"/>
        <v>0</v>
      </c>
      <c r="V91" s="31">
        <f t="shared" si="47"/>
        <v>0</v>
      </c>
      <c r="W91" s="31">
        <v>0</v>
      </c>
      <c r="X91" s="31">
        <f t="shared" si="48"/>
        <v>0</v>
      </c>
      <c r="Y91" s="36">
        <f t="shared" si="49"/>
        <v>0</v>
      </c>
      <c r="AA91" s="69">
        <v>86</v>
      </c>
      <c r="AB91" s="31">
        <f t="shared" si="50"/>
        <v>0</v>
      </c>
      <c r="AC91" s="203">
        <f t="shared" si="41"/>
        <v>0</v>
      </c>
      <c r="AD91" s="99">
        <f t="shared" si="51"/>
        <v>0</v>
      </c>
      <c r="AE91" s="99">
        <f t="shared" si="52"/>
        <v>0</v>
      </c>
      <c r="AF91" s="188">
        <f t="shared" ref="AF91:AF154" si="69">IF(OR(AA91&lt;=$F$18,AA91&lt;=30),EXP(-LN(2)/$D$104)*AF90+((1-EXP(-LN(2)/$D$104))/(LN(2)/$D$104))*$AB91*AC91*0.475*$F$19*44/12,)</f>
        <v>0</v>
      </c>
      <c r="AG91" s="188">
        <f t="shared" ref="AG91:AG154" si="70">IF(OR(AA91&lt;=$F$18,AA91&lt;=30),EXP(-LN(2)/$D$106)*AG90+((1-EXP(-LN(2)/$D$106))/(LN(2)/$D$106))*$AB91*AD91*0.475*$F$19*44/12,)</f>
        <v>0</v>
      </c>
      <c r="AH91" s="188">
        <f t="shared" ref="AH91:AH154" si="71">IF(OR(AA91&lt;=$F$18,AA91&lt;=30),EXP(-LN(2)/$D$105)*AH90+((1-EXP(-LN(2)/$D$105))/(LN(2)/$D$105))*$AB91*AE91*0.475*$F$19*44/12,)</f>
        <v>0</v>
      </c>
      <c r="AI91" s="193">
        <f t="shared" ref="AI91:AI154" si="72">IF(OR(AA91&lt;=$F$18,AA91&lt;=30),SUM(AF91:AH91),)</f>
        <v>0</v>
      </c>
      <c r="AK91" s="69">
        <v>86</v>
      </c>
      <c r="AL91" s="31">
        <f t="shared" si="53"/>
        <v>0</v>
      </c>
      <c r="AM91" s="31">
        <f t="shared" si="54"/>
        <v>0</v>
      </c>
      <c r="AN91" s="31">
        <f t="shared" si="55"/>
        <v>0</v>
      </c>
      <c r="AO91" s="31">
        <f t="shared" si="56"/>
        <v>0</v>
      </c>
      <c r="AP91" s="31">
        <f t="shared" si="57"/>
        <v>0</v>
      </c>
      <c r="AQ91" s="188">
        <f t="shared" si="43"/>
        <v>0</v>
      </c>
      <c r="AR91" s="188">
        <f t="shared" si="43"/>
        <v>0</v>
      </c>
      <c r="AS91" s="188">
        <f t="shared" si="43"/>
        <v>0</v>
      </c>
      <c r="AT91" s="188">
        <f t="shared" si="43"/>
        <v>0</v>
      </c>
      <c r="AU91" s="31"/>
      <c r="AV91" s="31"/>
      <c r="AW91" s="31"/>
      <c r="AX91" s="31"/>
      <c r="AY91" s="74"/>
    </row>
    <row r="92" spans="1:51" x14ac:dyDescent="0.3">
      <c r="B92" s="177">
        <f>IF(C45&lt;=$F$18,C45,"-")</f>
        <v>0</v>
      </c>
      <c r="C92" s="149">
        <f>D45-D46</f>
        <v>0</v>
      </c>
      <c r="D92" s="150"/>
      <c r="E92" s="124">
        <f t="shared" si="67"/>
        <v>0.56000000000000005</v>
      </c>
      <c r="F92" s="124">
        <f t="shared" si="68"/>
        <v>0.44</v>
      </c>
      <c r="G92" s="151"/>
      <c r="H92" s="56">
        <f t="shared" si="66"/>
        <v>0</v>
      </c>
      <c r="I92" s="53">
        <v>87</v>
      </c>
      <c r="J92" s="31">
        <f t="shared" si="60"/>
        <v>0</v>
      </c>
      <c r="K92" s="31">
        <f t="shared" si="61"/>
        <v>0</v>
      </c>
      <c r="L92" s="31">
        <f t="shared" si="62"/>
        <v>0</v>
      </c>
      <c r="M92" s="31">
        <f t="shared" si="63"/>
        <v>0</v>
      </c>
      <c r="N92" s="31">
        <f t="shared" si="44"/>
        <v>0</v>
      </c>
      <c r="O92" s="32">
        <f t="shared" si="45"/>
        <v>0</v>
      </c>
      <c r="P92" s="53">
        <v>87</v>
      </c>
      <c r="Q92" s="31">
        <f t="shared" si="58"/>
        <v>0</v>
      </c>
      <c r="R92" s="31">
        <f t="shared" si="64"/>
        <v>0</v>
      </c>
      <c r="S92" s="31">
        <f t="shared" si="65"/>
        <v>0</v>
      </c>
      <c r="T92" s="31">
        <f t="shared" si="46"/>
        <v>0</v>
      </c>
      <c r="U92" s="31">
        <f t="shared" si="59"/>
        <v>0</v>
      </c>
      <c r="V92" s="31">
        <f t="shared" si="47"/>
        <v>0</v>
      </c>
      <c r="W92" s="31">
        <v>0</v>
      </c>
      <c r="X92" s="31">
        <f t="shared" si="48"/>
        <v>0</v>
      </c>
      <c r="Y92" s="36">
        <f t="shared" si="49"/>
        <v>0</v>
      </c>
      <c r="AA92" s="69">
        <v>87</v>
      </c>
      <c r="AB92" s="31">
        <f t="shared" si="50"/>
        <v>0</v>
      </c>
      <c r="AC92" s="203">
        <f t="shared" si="41"/>
        <v>0</v>
      </c>
      <c r="AD92" s="99">
        <f t="shared" si="51"/>
        <v>0</v>
      </c>
      <c r="AE92" s="99">
        <f t="shared" si="52"/>
        <v>0</v>
      </c>
      <c r="AF92" s="188">
        <f t="shared" si="69"/>
        <v>0</v>
      </c>
      <c r="AG92" s="188">
        <f t="shared" si="70"/>
        <v>0</v>
      </c>
      <c r="AH92" s="188">
        <f t="shared" si="71"/>
        <v>0</v>
      </c>
      <c r="AI92" s="193">
        <f t="shared" si="72"/>
        <v>0</v>
      </c>
      <c r="AK92" s="69">
        <v>87</v>
      </c>
      <c r="AL92" s="31">
        <f t="shared" si="53"/>
        <v>0</v>
      </c>
      <c r="AM92" s="31">
        <f t="shared" si="54"/>
        <v>0</v>
      </c>
      <c r="AN92" s="31">
        <f t="shared" si="55"/>
        <v>0</v>
      </c>
      <c r="AO92" s="31">
        <f t="shared" si="56"/>
        <v>0</v>
      </c>
      <c r="AP92" s="31">
        <f t="shared" si="57"/>
        <v>0</v>
      </c>
      <c r="AQ92" s="188">
        <f t="shared" si="43"/>
        <v>0</v>
      </c>
      <c r="AR92" s="188">
        <f t="shared" si="43"/>
        <v>0</v>
      </c>
      <c r="AS92" s="188">
        <f t="shared" si="43"/>
        <v>0</v>
      </c>
      <c r="AT92" s="188">
        <f t="shared" si="43"/>
        <v>0</v>
      </c>
      <c r="AU92" s="31"/>
      <c r="AV92" s="31"/>
      <c r="AW92" s="31"/>
      <c r="AX92" s="31"/>
      <c r="AY92" s="74"/>
    </row>
    <row r="93" spans="1:51" x14ac:dyDescent="0.3">
      <c r="B93" s="177">
        <f>IF(C47&lt;=$F$18,C47,"-")</f>
        <v>0</v>
      </c>
      <c r="C93" s="149">
        <f>D47-D48</f>
        <v>0</v>
      </c>
      <c r="D93" s="150"/>
      <c r="E93" s="124">
        <f t="shared" si="67"/>
        <v>0.56000000000000005</v>
      </c>
      <c r="F93" s="124">
        <f t="shared" si="68"/>
        <v>0.44</v>
      </c>
      <c r="G93" s="151"/>
      <c r="H93" s="56">
        <f t="shared" si="66"/>
        <v>0</v>
      </c>
      <c r="I93" s="53">
        <v>88</v>
      </c>
      <c r="J93" s="31">
        <f t="shared" si="60"/>
        <v>0</v>
      </c>
      <c r="K93" s="31">
        <f t="shared" si="61"/>
        <v>0</v>
      </c>
      <c r="L93" s="31">
        <f t="shared" si="62"/>
        <v>0</v>
      </c>
      <c r="M93" s="31">
        <f t="shared" si="63"/>
        <v>0</v>
      </c>
      <c r="N93" s="31">
        <f t="shared" si="44"/>
        <v>0</v>
      </c>
      <c r="O93" s="32">
        <f t="shared" si="45"/>
        <v>0</v>
      </c>
      <c r="P93" s="53">
        <v>88</v>
      </c>
      <c r="Q93" s="31">
        <f t="shared" si="58"/>
        <v>0</v>
      </c>
      <c r="R93" s="31">
        <f t="shared" si="64"/>
        <v>0</v>
      </c>
      <c r="S93" s="31">
        <f t="shared" si="65"/>
        <v>0</v>
      </c>
      <c r="T93" s="31">
        <f t="shared" si="46"/>
        <v>0</v>
      </c>
      <c r="U93" s="31">
        <f t="shared" si="59"/>
        <v>0</v>
      </c>
      <c r="V93" s="31">
        <f t="shared" si="47"/>
        <v>0</v>
      </c>
      <c r="W93" s="31">
        <v>0</v>
      </c>
      <c r="X93" s="31">
        <f t="shared" si="48"/>
        <v>0</v>
      </c>
      <c r="Y93" s="36">
        <f t="shared" si="49"/>
        <v>0</v>
      </c>
      <c r="AA93" s="69">
        <v>88</v>
      </c>
      <c r="AB93" s="31">
        <f t="shared" si="50"/>
        <v>0</v>
      </c>
      <c r="AC93" s="203">
        <f t="shared" si="41"/>
        <v>0</v>
      </c>
      <c r="AD93" s="99">
        <f t="shared" si="51"/>
        <v>0</v>
      </c>
      <c r="AE93" s="99">
        <f t="shared" si="52"/>
        <v>0</v>
      </c>
      <c r="AF93" s="188">
        <f t="shared" si="69"/>
        <v>0</v>
      </c>
      <c r="AG93" s="188">
        <f t="shared" si="70"/>
        <v>0</v>
      </c>
      <c r="AH93" s="188">
        <f t="shared" si="71"/>
        <v>0</v>
      </c>
      <c r="AI93" s="193">
        <f t="shared" si="72"/>
        <v>0</v>
      </c>
      <c r="AK93" s="69">
        <v>88</v>
      </c>
      <c r="AL93" s="31">
        <f t="shared" si="53"/>
        <v>0</v>
      </c>
      <c r="AM93" s="31">
        <f t="shared" si="54"/>
        <v>0</v>
      </c>
      <c r="AN93" s="31">
        <f t="shared" si="55"/>
        <v>0</v>
      </c>
      <c r="AO93" s="31">
        <f t="shared" si="56"/>
        <v>0</v>
      </c>
      <c r="AP93" s="31">
        <f t="shared" si="57"/>
        <v>0</v>
      </c>
      <c r="AQ93" s="188">
        <f t="shared" si="43"/>
        <v>0</v>
      </c>
      <c r="AR93" s="188">
        <f t="shared" si="43"/>
        <v>0</v>
      </c>
      <c r="AS93" s="188">
        <f t="shared" si="43"/>
        <v>0</v>
      </c>
      <c r="AT93" s="188">
        <f t="shared" si="43"/>
        <v>0</v>
      </c>
      <c r="AU93" s="31"/>
      <c r="AV93" s="31"/>
      <c r="AW93" s="31"/>
      <c r="AX93" s="31"/>
      <c r="AY93" s="74"/>
    </row>
    <row r="94" spans="1:51" x14ac:dyDescent="0.3">
      <c r="A94" t="s">
        <v>207</v>
      </c>
      <c r="B94" s="182">
        <f>F18</f>
        <v>0</v>
      </c>
      <c r="C94" s="179">
        <f>IFERROR(VLOOKUP(B94,C25:D78,2),)</f>
        <v>0</v>
      </c>
      <c r="D94" s="180">
        <v>0.95</v>
      </c>
      <c r="E94" s="181">
        <f t="shared" si="67"/>
        <v>2.8000000000000028E-2</v>
      </c>
      <c r="F94" s="181">
        <f t="shared" si="68"/>
        <v>2.200000000000002E-2</v>
      </c>
      <c r="G94" s="154"/>
      <c r="H94" s="56">
        <f t="shared" si="66"/>
        <v>0</v>
      </c>
      <c r="I94" s="53">
        <v>89</v>
      </c>
      <c r="J94" s="31">
        <f t="shared" si="60"/>
        <v>0</v>
      </c>
      <c r="K94" s="31">
        <f t="shared" si="61"/>
        <v>0</v>
      </c>
      <c r="L94" s="31">
        <f t="shared" si="62"/>
        <v>0</v>
      </c>
      <c r="M94" s="31">
        <f t="shared" si="63"/>
        <v>0</v>
      </c>
      <c r="N94" s="31">
        <f t="shared" si="44"/>
        <v>0</v>
      </c>
      <c r="O94" s="32">
        <f t="shared" si="45"/>
        <v>0</v>
      </c>
      <c r="P94" s="53">
        <v>89</v>
      </c>
      <c r="Q94" s="31">
        <f t="shared" si="58"/>
        <v>0</v>
      </c>
      <c r="R94" s="31">
        <f t="shared" si="64"/>
        <v>0</v>
      </c>
      <c r="S94" s="31">
        <f t="shared" si="65"/>
        <v>0</v>
      </c>
      <c r="T94" s="31">
        <f t="shared" si="46"/>
        <v>0</v>
      </c>
      <c r="U94" s="31">
        <f t="shared" si="59"/>
        <v>0</v>
      </c>
      <c r="V94" s="31">
        <f t="shared" si="47"/>
        <v>0</v>
      </c>
      <c r="W94" s="31">
        <v>0</v>
      </c>
      <c r="X94" s="31">
        <f t="shared" si="48"/>
        <v>0</v>
      </c>
      <c r="Y94" s="36">
        <f t="shared" si="49"/>
        <v>0</v>
      </c>
      <c r="AA94" s="69">
        <v>89</v>
      </c>
      <c r="AB94" s="31">
        <f t="shared" si="50"/>
        <v>0</v>
      </c>
      <c r="AC94" s="203">
        <f t="shared" si="41"/>
        <v>0</v>
      </c>
      <c r="AD94" s="99">
        <f t="shared" si="51"/>
        <v>0</v>
      </c>
      <c r="AE94" s="99">
        <f t="shared" si="52"/>
        <v>0</v>
      </c>
      <c r="AF94" s="188">
        <f t="shared" si="69"/>
        <v>0</v>
      </c>
      <c r="AG94" s="188">
        <f t="shared" si="70"/>
        <v>0</v>
      </c>
      <c r="AH94" s="188">
        <f t="shared" si="71"/>
        <v>0</v>
      </c>
      <c r="AI94" s="193">
        <f t="shared" si="72"/>
        <v>0</v>
      </c>
      <c r="AK94" s="69">
        <v>89</v>
      </c>
      <c r="AL94" s="31">
        <f t="shared" si="53"/>
        <v>0</v>
      </c>
      <c r="AM94" s="31">
        <f t="shared" si="54"/>
        <v>0</v>
      </c>
      <c r="AN94" s="31">
        <f t="shared" si="55"/>
        <v>0</v>
      </c>
      <c r="AO94" s="31">
        <f t="shared" si="56"/>
        <v>0</v>
      </c>
      <c r="AP94" s="31">
        <f t="shared" si="57"/>
        <v>0</v>
      </c>
      <c r="AQ94" s="188">
        <f t="shared" si="43"/>
        <v>0</v>
      </c>
      <c r="AR94" s="188">
        <f t="shared" si="43"/>
        <v>0</v>
      </c>
      <c r="AS94" s="188">
        <f t="shared" si="43"/>
        <v>0</v>
      </c>
      <c r="AT94" s="188">
        <f t="shared" si="43"/>
        <v>0</v>
      </c>
      <c r="AU94" s="31"/>
      <c r="AV94" s="31"/>
      <c r="AW94" s="31"/>
      <c r="AX94" s="31"/>
      <c r="AY94" s="74"/>
    </row>
    <row r="95" spans="1:51" x14ac:dyDescent="0.3">
      <c r="I95" s="53">
        <v>90</v>
      </c>
      <c r="J95" s="31">
        <f t="shared" si="60"/>
        <v>0</v>
      </c>
      <c r="K95" s="31">
        <f t="shared" si="61"/>
        <v>0</v>
      </c>
      <c r="L95" s="31">
        <f t="shared" si="62"/>
        <v>0</v>
      </c>
      <c r="M95" s="31">
        <f t="shared" si="63"/>
        <v>0</v>
      </c>
      <c r="N95" s="31">
        <f t="shared" si="44"/>
        <v>0</v>
      </c>
      <c r="O95" s="32">
        <f t="shared" si="45"/>
        <v>0</v>
      </c>
      <c r="P95" s="53">
        <v>90</v>
      </c>
      <c r="Q95" s="31">
        <f t="shared" si="58"/>
        <v>0</v>
      </c>
      <c r="R95" s="31">
        <f t="shared" si="64"/>
        <v>0</v>
      </c>
      <c r="S95" s="31">
        <f t="shared" si="65"/>
        <v>0</v>
      </c>
      <c r="T95" s="31">
        <f t="shared" si="46"/>
        <v>0</v>
      </c>
      <c r="U95" s="31">
        <f t="shared" si="59"/>
        <v>0</v>
      </c>
      <c r="V95" s="31">
        <f t="shared" si="47"/>
        <v>0</v>
      </c>
      <c r="W95" s="31">
        <v>0</v>
      </c>
      <c r="X95" s="31">
        <f t="shared" si="48"/>
        <v>0</v>
      </c>
      <c r="Y95" s="36">
        <f t="shared" si="49"/>
        <v>0</v>
      </c>
      <c r="AA95" s="69">
        <v>90</v>
      </c>
      <c r="AB95" s="31">
        <f t="shared" si="50"/>
        <v>0</v>
      </c>
      <c r="AC95" s="203">
        <f t="shared" ref="AC95:AC158" si="73">IF(AA95&lt;=$F$18,IFERROR(VLOOKUP($AA95,$B$82:$G$94,3,FALSE),0),)*50%</f>
        <v>0</v>
      </c>
      <c r="AD95" s="99">
        <f t="shared" si="51"/>
        <v>0</v>
      </c>
      <c r="AE95" s="99">
        <f t="shared" si="52"/>
        <v>0</v>
      </c>
      <c r="AF95" s="188">
        <f t="shared" si="69"/>
        <v>0</v>
      </c>
      <c r="AG95" s="188">
        <f t="shared" si="70"/>
        <v>0</v>
      </c>
      <c r="AH95" s="188">
        <f t="shared" si="71"/>
        <v>0</v>
      </c>
      <c r="AI95" s="193">
        <f t="shared" si="72"/>
        <v>0</v>
      </c>
      <c r="AK95" s="69">
        <v>90</v>
      </c>
      <c r="AL95" s="31">
        <f t="shared" si="53"/>
        <v>0</v>
      </c>
      <c r="AM95" s="31">
        <f t="shared" si="54"/>
        <v>0</v>
      </c>
      <c r="AN95" s="31">
        <f t="shared" si="55"/>
        <v>0</v>
      </c>
      <c r="AO95" s="31">
        <f t="shared" si="56"/>
        <v>0</v>
      </c>
      <c r="AP95" s="31">
        <f t="shared" si="57"/>
        <v>0</v>
      </c>
      <c r="AQ95" s="188">
        <f t="shared" si="43"/>
        <v>0</v>
      </c>
      <c r="AR95" s="188">
        <f t="shared" si="43"/>
        <v>0</v>
      </c>
      <c r="AS95" s="188">
        <f t="shared" si="43"/>
        <v>0</v>
      </c>
      <c r="AT95" s="188">
        <f t="shared" si="43"/>
        <v>0</v>
      </c>
      <c r="AU95" s="31"/>
      <c r="AV95" s="31"/>
      <c r="AW95" s="31"/>
      <c r="AX95" s="31"/>
      <c r="AY95" s="74"/>
    </row>
    <row r="96" spans="1:51" x14ac:dyDescent="0.3">
      <c r="C96" s="65" t="s">
        <v>150</v>
      </c>
      <c r="D96" t="s">
        <v>133</v>
      </c>
      <c r="E96" s="6"/>
      <c r="I96" s="53">
        <v>91</v>
      </c>
      <c r="J96" s="31">
        <f t="shared" si="60"/>
        <v>0</v>
      </c>
      <c r="K96" s="31">
        <f t="shared" si="61"/>
        <v>0</v>
      </c>
      <c r="L96" s="31">
        <f t="shared" si="62"/>
        <v>0</v>
      </c>
      <c r="M96" s="31">
        <f t="shared" si="63"/>
        <v>0</v>
      </c>
      <c r="N96" s="31">
        <f t="shared" si="44"/>
        <v>0</v>
      </c>
      <c r="O96" s="32">
        <f t="shared" si="45"/>
        <v>0</v>
      </c>
      <c r="P96" s="53">
        <v>91</v>
      </c>
      <c r="Q96" s="31">
        <f t="shared" si="58"/>
        <v>0</v>
      </c>
      <c r="R96" s="31">
        <f t="shared" si="64"/>
        <v>0</v>
      </c>
      <c r="S96" s="31">
        <f t="shared" si="65"/>
        <v>0</v>
      </c>
      <c r="T96" s="31">
        <f t="shared" si="46"/>
        <v>0</v>
      </c>
      <c r="U96" s="31">
        <f t="shared" si="59"/>
        <v>0</v>
      </c>
      <c r="V96" s="31">
        <f t="shared" si="47"/>
        <v>0</v>
      </c>
      <c r="W96" s="31">
        <v>0</v>
      </c>
      <c r="X96" s="31">
        <f t="shared" si="48"/>
        <v>0</v>
      </c>
      <c r="Y96" s="36">
        <f t="shared" si="49"/>
        <v>0</v>
      </c>
      <c r="AA96" s="69">
        <v>91</v>
      </c>
      <c r="AB96" s="31">
        <f t="shared" si="50"/>
        <v>0</v>
      </c>
      <c r="AC96" s="203">
        <f t="shared" si="73"/>
        <v>0</v>
      </c>
      <c r="AD96" s="99">
        <f t="shared" si="51"/>
        <v>0</v>
      </c>
      <c r="AE96" s="99">
        <f t="shared" si="52"/>
        <v>0</v>
      </c>
      <c r="AF96" s="188">
        <f t="shared" si="69"/>
        <v>0</v>
      </c>
      <c r="AG96" s="188">
        <f t="shared" si="70"/>
        <v>0</v>
      </c>
      <c r="AH96" s="188">
        <f t="shared" si="71"/>
        <v>0</v>
      </c>
      <c r="AI96" s="193">
        <f t="shared" si="72"/>
        <v>0</v>
      </c>
      <c r="AK96" s="69">
        <v>91</v>
      </c>
      <c r="AL96" s="31">
        <f t="shared" si="53"/>
        <v>0</v>
      </c>
      <c r="AM96" s="31">
        <f t="shared" si="54"/>
        <v>0</v>
      </c>
      <c r="AN96" s="31">
        <f t="shared" si="55"/>
        <v>0</v>
      </c>
      <c r="AO96" s="31">
        <f t="shared" si="56"/>
        <v>0</v>
      </c>
      <c r="AP96" s="31">
        <f t="shared" si="57"/>
        <v>0</v>
      </c>
      <c r="AQ96" s="188">
        <f t="shared" si="43"/>
        <v>0</v>
      </c>
      <c r="AR96" s="188">
        <f t="shared" si="43"/>
        <v>0</v>
      </c>
      <c r="AS96" s="188">
        <f t="shared" si="43"/>
        <v>0</v>
      </c>
      <c r="AT96" s="188">
        <f t="shared" si="43"/>
        <v>0</v>
      </c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60"/>
        <v>0</v>
      </c>
      <c r="K97" s="31">
        <f t="shared" si="61"/>
        <v>0</v>
      </c>
      <c r="L97" s="31">
        <f t="shared" si="62"/>
        <v>0</v>
      </c>
      <c r="M97" s="31">
        <f t="shared" si="63"/>
        <v>0</v>
      </c>
      <c r="N97" s="31">
        <f t="shared" si="44"/>
        <v>0</v>
      </c>
      <c r="O97" s="32">
        <f t="shared" si="45"/>
        <v>0</v>
      </c>
      <c r="P97" s="53">
        <v>92</v>
      </c>
      <c r="Q97" s="31">
        <f t="shared" si="58"/>
        <v>0</v>
      </c>
      <c r="R97" s="31">
        <f t="shared" si="64"/>
        <v>0</v>
      </c>
      <c r="S97" s="31">
        <f t="shared" si="65"/>
        <v>0</v>
      </c>
      <c r="T97" s="31">
        <f t="shared" si="46"/>
        <v>0</v>
      </c>
      <c r="U97" s="31">
        <f t="shared" si="59"/>
        <v>0</v>
      </c>
      <c r="V97" s="31">
        <f t="shared" si="47"/>
        <v>0</v>
      </c>
      <c r="W97" s="31">
        <v>0</v>
      </c>
      <c r="X97" s="31">
        <f t="shared" si="48"/>
        <v>0</v>
      </c>
      <c r="Y97" s="36">
        <f t="shared" si="49"/>
        <v>0</v>
      </c>
      <c r="AA97" s="69">
        <v>92</v>
      </c>
      <c r="AB97" s="31">
        <f t="shared" si="50"/>
        <v>0</v>
      </c>
      <c r="AC97" s="203">
        <f t="shared" si="73"/>
        <v>0</v>
      </c>
      <c r="AD97" s="99">
        <f t="shared" si="51"/>
        <v>0</v>
      </c>
      <c r="AE97" s="99">
        <f t="shared" si="52"/>
        <v>0</v>
      </c>
      <c r="AF97" s="188">
        <f t="shared" si="69"/>
        <v>0</v>
      </c>
      <c r="AG97" s="188">
        <f t="shared" si="70"/>
        <v>0</v>
      </c>
      <c r="AH97" s="188">
        <f t="shared" si="71"/>
        <v>0</v>
      </c>
      <c r="AI97" s="193">
        <f t="shared" si="72"/>
        <v>0</v>
      </c>
      <c r="AK97" s="69">
        <v>92</v>
      </c>
      <c r="AL97" s="31">
        <f t="shared" si="53"/>
        <v>0</v>
      </c>
      <c r="AM97" s="31">
        <f t="shared" si="54"/>
        <v>0</v>
      </c>
      <c r="AN97" s="31">
        <f t="shared" si="55"/>
        <v>0</v>
      </c>
      <c r="AO97" s="31">
        <f t="shared" si="56"/>
        <v>0</v>
      </c>
      <c r="AP97" s="31">
        <f t="shared" si="57"/>
        <v>0</v>
      </c>
      <c r="AQ97" s="188">
        <f t="shared" si="43"/>
        <v>0</v>
      </c>
      <c r="AR97" s="188">
        <f t="shared" si="43"/>
        <v>0</v>
      </c>
      <c r="AS97" s="188">
        <f t="shared" si="43"/>
        <v>0</v>
      </c>
      <c r="AT97" s="188">
        <f t="shared" si="43"/>
        <v>0</v>
      </c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60"/>
        <v>0</v>
      </c>
      <c r="K98" s="31">
        <f t="shared" si="61"/>
        <v>0</v>
      </c>
      <c r="L98" s="31">
        <f t="shared" si="62"/>
        <v>0</v>
      </c>
      <c r="M98" s="31">
        <f t="shared" si="63"/>
        <v>0</v>
      </c>
      <c r="N98" s="31">
        <f t="shared" si="44"/>
        <v>0</v>
      </c>
      <c r="O98" s="32">
        <f t="shared" si="45"/>
        <v>0</v>
      </c>
      <c r="P98" s="53">
        <v>93</v>
      </c>
      <c r="Q98" s="31">
        <f t="shared" si="58"/>
        <v>0</v>
      </c>
      <c r="R98" s="31">
        <f t="shared" si="64"/>
        <v>0</v>
      </c>
      <c r="S98" s="31">
        <f t="shared" si="65"/>
        <v>0</v>
      </c>
      <c r="T98" s="31">
        <f t="shared" si="46"/>
        <v>0</v>
      </c>
      <c r="U98" s="31">
        <f t="shared" si="59"/>
        <v>0</v>
      </c>
      <c r="V98" s="31">
        <f t="shared" si="47"/>
        <v>0</v>
      </c>
      <c r="W98" s="31">
        <v>0</v>
      </c>
      <c r="X98" s="31">
        <f t="shared" si="48"/>
        <v>0</v>
      </c>
      <c r="Y98" s="36">
        <f t="shared" si="49"/>
        <v>0</v>
      </c>
      <c r="AA98" s="69">
        <v>93</v>
      </c>
      <c r="AB98" s="31">
        <f t="shared" si="50"/>
        <v>0</v>
      </c>
      <c r="AC98" s="203">
        <f t="shared" si="73"/>
        <v>0</v>
      </c>
      <c r="AD98" s="99">
        <f t="shared" si="51"/>
        <v>0</v>
      </c>
      <c r="AE98" s="99">
        <f t="shared" si="52"/>
        <v>0</v>
      </c>
      <c r="AF98" s="188">
        <f t="shared" si="69"/>
        <v>0</v>
      </c>
      <c r="AG98" s="188">
        <f t="shared" si="70"/>
        <v>0</v>
      </c>
      <c r="AH98" s="188">
        <f t="shared" si="71"/>
        <v>0</v>
      </c>
      <c r="AI98" s="193">
        <f t="shared" si="72"/>
        <v>0</v>
      </c>
      <c r="AK98" s="69">
        <v>93</v>
      </c>
      <c r="AL98" s="31">
        <f t="shared" si="53"/>
        <v>0</v>
      </c>
      <c r="AM98" s="31">
        <f t="shared" si="54"/>
        <v>0</v>
      </c>
      <c r="AN98" s="31">
        <f t="shared" si="55"/>
        <v>0</v>
      </c>
      <c r="AO98" s="31">
        <f t="shared" si="56"/>
        <v>0</v>
      </c>
      <c r="AP98" s="31">
        <f t="shared" si="57"/>
        <v>0</v>
      </c>
      <c r="AQ98" s="188">
        <f t="shared" si="43"/>
        <v>0</v>
      </c>
      <c r="AR98" s="188">
        <f t="shared" si="43"/>
        <v>0</v>
      </c>
      <c r="AS98" s="188">
        <f t="shared" si="43"/>
        <v>0</v>
      </c>
      <c r="AT98" s="188">
        <f t="shared" si="43"/>
        <v>0</v>
      </c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60"/>
        <v>0</v>
      </c>
      <c r="K99" s="31">
        <f t="shared" si="61"/>
        <v>0</v>
      </c>
      <c r="L99" s="31">
        <f t="shared" si="62"/>
        <v>0</v>
      </c>
      <c r="M99" s="31">
        <f t="shared" si="63"/>
        <v>0</v>
      </c>
      <c r="N99" s="31">
        <f t="shared" si="44"/>
        <v>0</v>
      </c>
      <c r="O99" s="32">
        <f t="shared" si="45"/>
        <v>0</v>
      </c>
      <c r="P99" s="53">
        <v>94</v>
      </c>
      <c r="Q99" s="31">
        <f t="shared" si="58"/>
        <v>0</v>
      </c>
      <c r="R99" s="31">
        <f t="shared" si="64"/>
        <v>0</v>
      </c>
      <c r="S99" s="31">
        <f t="shared" si="65"/>
        <v>0</v>
      </c>
      <c r="T99" s="31">
        <f t="shared" si="46"/>
        <v>0</v>
      </c>
      <c r="U99" s="31">
        <f t="shared" si="59"/>
        <v>0</v>
      </c>
      <c r="V99" s="31">
        <f t="shared" si="47"/>
        <v>0</v>
      </c>
      <c r="W99" s="31">
        <v>0</v>
      </c>
      <c r="X99" s="31">
        <f t="shared" si="48"/>
        <v>0</v>
      </c>
      <c r="Y99" s="36">
        <f t="shared" si="49"/>
        <v>0</v>
      </c>
      <c r="AA99" s="69">
        <v>94</v>
      </c>
      <c r="AB99" s="31">
        <f t="shared" si="50"/>
        <v>0</v>
      </c>
      <c r="AC99" s="203">
        <f t="shared" si="73"/>
        <v>0</v>
      </c>
      <c r="AD99" s="99">
        <f t="shared" si="51"/>
        <v>0</v>
      </c>
      <c r="AE99" s="99">
        <f t="shared" si="52"/>
        <v>0</v>
      </c>
      <c r="AF99" s="188">
        <f t="shared" si="69"/>
        <v>0</v>
      </c>
      <c r="AG99" s="188">
        <f t="shared" si="70"/>
        <v>0</v>
      </c>
      <c r="AH99" s="188">
        <f t="shared" si="71"/>
        <v>0</v>
      </c>
      <c r="AI99" s="193">
        <f t="shared" si="72"/>
        <v>0</v>
      </c>
      <c r="AK99" s="69">
        <v>94</v>
      </c>
      <c r="AL99" s="31">
        <f t="shared" si="53"/>
        <v>0</v>
      </c>
      <c r="AM99" s="31">
        <f t="shared" si="54"/>
        <v>0</v>
      </c>
      <c r="AN99" s="31">
        <f t="shared" si="55"/>
        <v>0</v>
      </c>
      <c r="AO99" s="31">
        <f t="shared" si="56"/>
        <v>0</v>
      </c>
      <c r="AP99" s="31">
        <f t="shared" si="57"/>
        <v>0</v>
      </c>
      <c r="AQ99" s="188">
        <f t="shared" si="43"/>
        <v>0</v>
      </c>
      <c r="AR99" s="188">
        <f t="shared" si="43"/>
        <v>0</v>
      </c>
      <c r="AS99" s="188">
        <f t="shared" si="43"/>
        <v>0</v>
      </c>
      <c r="AT99" s="188">
        <f t="shared" si="43"/>
        <v>0</v>
      </c>
      <c r="AU99" s="31"/>
      <c r="AV99" s="31"/>
      <c r="AW99" s="31"/>
      <c r="AX99" s="31"/>
      <c r="AY99" s="74"/>
    </row>
    <row r="100" spans="2:51" x14ac:dyDescent="0.3">
      <c r="B100" s="2" t="s">
        <v>131</v>
      </c>
      <c r="C100">
        <v>70</v>
      </c>
      <c r="D100">
        <v>0</v>
      </c>
      <c r="E100" s="6"/>
      <c r="I100" s="53">
        <v>95</v>
      </c>
      <c r="J100" s="31">
        <f t="shared" si="60"/>
        <v>0</v>
      </c>
      <c r="K100" s="31">
        <f t="shared" si="61"/>
        <v>0</v>
      </c>
      <c r="L100" s="31">
        <f t="shared" si="62"/>
        <v>0</v>
      </c>
      <c r="M100" s="31">
        <f t="shared" si="63"/>
        <v>0</v>
      </c>
      <c r="N100" s="31">
        <f t="shared" si="44"/>
        <v>0</v>
      </c>
      <c r="O100" s="32">
        <f t="shared" si="45"/>
        <v>0</v>
      </c>
      <c r="P100" s="53">
        <v>95</v>
      </c>
      <c r="Q100" s="31">
        <f t="shared" si="58"/>
        <v>0</v>
      </c>
      <c r="R100" s="31">
        <f t="shared" si="64"/>
        <v>0</v>
      </c>
      <c r="S100" s="31">
        <f t="shared" si="65"/>
        <v>0</v>
      </c>
      <c r="T100" s="31">
        <f t="shared" si="46"/>
        <v>0</v>
      </c>
      <c r="U100" s="31">
        <f t="shared" si="59"/>
        <v>0</v>
      </c>
      <c r="V100" s="31">
        <f t="shared" si="47"/>
        <v>0</v>
      </c>
      <c r="W100" s="31">
        <v>0</v>
      </c>
      <c r="X100" s="31">
        <f t="shared" si="48"/>
        <v>0</v>
      </c>
      <c r="Y100" s="36">
        <f t="shared" si="49"/>
        <v>0</v>
      </c>
      <c r="AA100" s="69">
        <v>95</v>
      </c>
      <c r="AB100" s="31">
        <f t="shared" si="50"/>
        <v>0</v>
      </c>
      <c r="AC100" s="203">
        <f t="shared" si="73"/>
        <v>0</v>
      </c>
      <c r="AD100" s="99">
        <f t="shared" si="51"/>
        <v>0</v>
      </c>
      <c r="AE100" s="99">
        <f t="shared" si="52"/>
        <v>0</v>
      </c>
      <c r="AF100" s="188">
        <f t="shared" si="69"/>
        <v>0</v>
      </c>
      <c r="AG100" s="188">
        <f t="shared" si="70"/>
        <v>0</v>
      </c>
      <c r="AH100" s="188">
        <f t="shared" si="71"/>
        <v>0</v>
      </c>
      <c r="AI100" s="193">
        <f t="shared" si="72"/>
        <v>0</v>
      </c>
      <c r="AK100" s="69">
        <v>95</v>
      </c>
      <c r="AL100" s="31">
        <f t="shared" si="53"/>
        <v>0</v>
      </c>
      <c r="AM100" s="31">
        <f t="shared" si="54"/>
        <v>0</v>
      </c>
      <c r="AN100" s="31">
        <f t="shared" si="55"/>
        <v>0</v>
      </c>
      <c r="AO100" s="31">
        <f t="shared" si="56"/>
        <v>0</v>
      </c>
      <c r="AP100" s="31">
        <f t="shared" si="57"/>
        <v>0</v>
      </c>
      <c r="AQ100" s="188">
        <f t="shared" si="43"/>
        <v>0</v>
      </c>
      <c r="AR100" s="188">
        <f t="shared" si="43"/>
        <v>0</v>
      </c>
      <c r="AS100" s="188">
        <f t="shared" si="43"/>
        <v>0</v>
      </c>
      <c r="AT100" s="188">
        <f t="shared" si="43"/>
        <v>0</v>
      </c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60"/>
        <v>0</v>
      </c>
      <c r="K101" s="31">
        <f t="shared" si="61"/>
        <v>0</v>
      </c>
      <c r="L101" s="31">
        <f t="shared" si="62"/>
        <v>0</v>
      </c>
      <c r="M101" s="31">
        <f t="shared" si="63"/>
        <v>0</v>
      </c>
      <c r="N101" s="31">
        <f t="shared" si="44"/>
        <v>0</v>
      </c>
      <c r="O101" s="32">
        <f t="shared" si="45"/>
        <v>0</v>
      </c>
      <c r="P101" s="53">
        <v>96</v>
      </c>
      <c r="Q101" s="31">
        <f t="shared" si="58"/>
        <v>0</v>
      </c>
      <c r="R101" s="31">
        <f t="shared" si="64"/>
        <v>0</v>
      </c>
      <c r="S101" s="31">
        <f t="shared" si="65"/>
        <v>0</v>
      </c>
      <c r="T101" s="31">
        <f t="shared" si="46"/>
        <v>0</v>
      </c>
      <c r="U101" s="31">
        <f t="shared" si="59"/>
        <v>0</v>
      </c>
      <c r="V101" s="31">
        <f t="shared" si="47"/>
        <v>0</v>
      </c>
      <c r="W101" s="31">
        <v>0</v>
      </c>
      <c r="X101" s="31">
        <f t="shared" si="48"/>
        <v>0</v>
      </c>
      <c r="Y101" s="36">
        <f t="shared" si="49"/>
        <v>0</v>
      </c>
      <c r="AA101" s="69">
        <v>96</v>
      </c>
      <c r="AB101" s="31">
        <f t="shared" si="50"/>
        <v>0</v>
      </c>
      <c r="AC101" s="203">
        <f t="shared" si="73"/>
        <v>0</v>
      </c>
      <c r="AD101" s="99">
        <f t="shared" si="51"/>
        <v>0</v>
      </c>
      <c r="AE101" s="99">
        <f t="shared" si="52"/>
        <v>0</v>
      </c>
      <c r="AF101" s="188">
        <f t="shared" si="69"/>
        <v>0</v>
      </c>
      <c r="AG101" s="188">
        <f t="shared" si="70"/>
        <v>0</v>
      </c>
      <c r="AH101" s="188">
        <f t="shared" si="71"/>
        <v>0</v>
      </c>
      <c r="AI101" s="193">
        <f t="shared" si="72"/>
        <v>0</v>
      </c>
      <c r="AK101" s="69">
        <v>96</v>
      </c>
      <c r="AL101" s="31">
        <f t="shared" si="53"/>
        <v>0</v>
      </c>
      <c r="AM101" s="31">
        <f t="shared" si="54"/>
        <v>0</v>
      </c>
      <c r="AN101" s="31">
        <f t="shared" si="55"/>
        <v>0</v>
      </c>
      <c r="AO101" s="31">
        <f t="shared" si="56"/>
        <v>0</v>
      </c>
      <c r="AP101" s="31">
        <f t="shared" si="57"/>
        <v>0</v>
      </c>
      <c r="AQ101" s="188">
        <f t="shared" si="43"/>
        <v>0</v>
      </c>
      <c r="AR101" s="188">
        <f t="shared" si="43"/>
        <v>0</v>
      </c>
      <c r="AS101" s="188">
        <f t="shared" si="43"/>
        <v>0</v>
      </c>
      <c r="AT101" s="188">
        <f t="shared" si="43"/>
        <v>0</v>
      </c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60"/>
        <v>0</v>
      </c>
      <c r="K102" s="31">
        <f t="shared" si="61"/>
        <v>0</v>
      </c>
      <c r="L102" s="31">
        <f t="shared" si="62"/>
        <v>0</v>
      </c>
      <c r="M102" s="31">
        <f t="shared" si="63"/>
        <v>0</v>
      </c>
      <c r="N102" s="31">
        <f t="shared" si="44"/>
        <v>0</v>
      </c>
      <c r="O102" s="32">
        <f t="shared" si="45"/>
        <v>0</v>
      </c>
      <c r="P102" s="53">
        <v>97</v>
      </c>
      <c r="Q102" s="31">
        <f t="shared" ref="Q102:Q133" si="74">IF(P102&lt;=$F$18,LOOKUP(P102-1,$B$25:$B$78,$G$25:$G$78),)</f>
        <v>0</v>
      </c>
      <c r="R102" s="31">
        <f t="shared" si="64"/>
        <v>0</v>
      </c>
      <c r="S102" s="31">
        <f t="shared" si="65"/>
        <v>0</v>
      </c>
      <c r="T102" s="31">
        <f t="shared" si="46"/>
        <v>0</v>
      </c>
      <c r="U102" s="31">
        <f t="shared" si="59"/>
        <v>0</v>
      </c>
      <c r="V102" s="31">
        <f t="shared" si="47"/>
        <v>0</v>
      </c>
      <c r="W102" s="31">
        <v>0</v>
      </c>
      <c r="X102" s="31">
        <f t="shared" si="48"/>
        <v>0</v>
      </c>
      <c r="Y102" s="36">
        <f t="shared" si="49"/>
        <v>0</v>
      </c>
      <c r="AA102" s="69">
        <v>97</v>
      </c>
      <c r="AB102" s="31">
        <f t="shared" si="50"/>
        <v>0</v>
      </c>
      <c r="AC102" s="203">
        <f t="shared" si="73"/>
        <v>0</v>
      </c>
      <c r="AD102" s="99">
        <f t="shared" si="51"/>
        <v>0</v>
      </c>
      <c r="AE102" s="99">
        <f t="shared" si="52"/>
        <v>0</v>
      </c>
      <c r="AF102" s="188">
        <f t="shared" si="69"/>
        <v>0</v>
      </c>
      <c r="AG102" s="188">
        <f t="shared" si="70"/>
        <v>0</v>
      </c>
      <c r="AH102" s="188">
        <f t="shared" si="71"/>
        <v>0</v>
      </c>
      <c r="AI102" s="193">
        <f t="shared" si="72"/>
        <v>0</v>
      </c>
      <c r="AK102" s="69">
        <v>97</v>
      </c>
      <c r="AL102" s="31">
        <f t="shared" si="53"/>
        <v>0</v>
      </c>
      <c r="AM102" s="31">
        <f t="shared" si="54"/>
        <v>0</v>
      </c>
      <c r="AN102" s="31">
        <f t="shared" si="55"/>
        <v>0</v>
      </c>
      <c r="AO102" s="31">
        <f t="shared" si="56"/>
        <v>0</v>
      </c>
      <c r="AP102" s="31">
        <f t="shared" si="57"/>
        <v>0</v>
      </c>
      <c r="AQ102" s="188">
        <f t="shared" si="43"/>
        <v>0</v>
      </c>
      <c r="AR102" s="188">
        <f t="shared" si="43"/>
        <v>0</v>
      </c>
      <c r="AS102" s="188">
        <f t="shared" si="43"/>
        <v>0</v>
      </c>
      <c r="AT102" s="188">
        <f t="shared" si="43"/>
        <v>0</v>
      </c>
      <c r="AU102" s="31"/>
      <c r="AV102" s="31"/>
      <c r="AW102" s="31"/>
      <c r="AX102" s="31"/>
      <c r="AY102" s="74"/>
    </row>
    <row r="103" spans="2:51" x14ac:dyDescent="0.3">
      <c r="C103" s="23" t="s">
        <v>153</v>
      </c>
      <c r="D103" s="133" t="s">
        <v>154</v>
      </c>
      <c r="F103" s="186" t="s">
        <v>198</v>
      </c>
      <c r="I103" s="53">
        <v>98</v>
      </c>
      <c r="J103" s="31">
        <f t="shared" si="60"/>
        <v>0</v>
      </c>
      <c r="K103" s="31">
        <f t="shared" si="61"/>
        <v>0</v>
      </c>
      <c r="L103" s="31">
        <f t="shared" si="62"/>
        <v>0</v>
      </c>
      <c r="M103" s="31">
        <f t="shared" si="63"/>
        <v>0</v>
      </c>
      <c r="N103" s="31">
        <f t="shared" si="44"/>
        <v>0</v>
      </c>
      <c r="O103" s="32">
        <f t="shared" si="45"/>
        <v>0</v>
      </c>
      <c r="P103" s="53">
        <v>98</v>
      </c>
      <c r="Q103" s="31">
        <f t="shared" si="74"/>
        <v>0</v>
      </c>
      <c r="R103" s="31">
        <f t="shared" si="64"/>
        <v>0</v>
      </c>
      <c r="S103" s="31">
        <f t="shared" si="65"/>
        <v>0</v>
      </c>
      <c r="T103" s="31">
        <f t="shared" si="46"/>
        <v>0</v>
      </c>
      <c r="U103" s="31">
        <f t="shared" si="59"/>
        <v>0</v>
      </c>
      <c r="V103" s="31">
        <f t="shared" si="47"/>
        <v>0</v>
      </c>
      <c r="W103" s="31">
        <v>0</v>
      </c>
      <c r="X103" s="31">
        <f t="shared" si="48"/>
        <v>0</v>
      </c>
      <c r="Y103" s="36">
        <f t="shared" si="49"/>
        <v>0</v>
      </c>
      <c r="AA103" s="69">
        <v>98</v>
      </c>
      <c r="AB103" s="31">
        <f t="shared" si="50"/>
        <v>0</v>
      </c>
      <c r="AC103" s="203">
        <f t="shared" si="73"/>
        <v>0</v>
      </c>
      <c r="AD103" s="99">
        <f t="shared" si="51"/>
        <v>0</v>
      </c>
      <c r="AE103" s="99">
        <f t="shared" si="52"/>
        <v>0</v>
      </c>
      <c r="AF103" s="188">
        <f t="shared" si="69"/>
        <v>0</v>
      </c>
      <c r="AG103" s="188">
        <f t="shared" si="70"/>
        <v>0</v>
      </c>
      <c r="AH103" s="188">
        <f t="shared" si="71"/>
        <v>0</v>
      </c>
      <c r="AI103" s="193">
        <f t="shared" si="72"/>
        <v>0</v>
      </c>
      <c r="AK103" s="69">
        <v>98</v>
      </c>
      <c r="AL103" s="31">
        <f t="shared" si="53"/>
        <v>0</v>
      </c>
      <c r="AM103" s="31">
        <f t="shared" si="54"/>
        <v>0</v>
      </c>
      <c r="AN103" s="31">
        <f t="shared" si="55"/>
        <v>0</v>
      </c>
      <c r="AO103" s="31">
        <f t="shared" si="56"/>
        <v>0</v>
      </c>
      <c r="AP103" s="31">
        <f t="shared" si="57"/>
        <v>0</v>
      </c>
      <c r="AQ103" s="188">
        <f t="shared" si="43"/>
        <v>0</v>
      </c>
      <c r="AR103" s="188">
        <f t="shared" si="43"/>
        <v>0</v>
      </c>
      <c r="AS103" s="188">
        <f t="shared" si="43"/>
        <v>0</v>
      </c>
      <c r="AT103" s="188">
        <f t="shared" si="43"/>
        <v>0</v>
      </c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85" t="s">
        <v>194</v>
      </c>
      <c r="G104" s="22">
        <v>0.25</v>
      </c>
      <c r="I104" s="53">
        <v>99</v>
      </c>
      <c r="J104" s="31">
        <f t="shared" si="60"/>
        <v>0</v>
      </c>
      <c r="K104" s="31">
        <f t="shared" si="61"/>
        <v>0</v>
      </c>
      <c r="L104" s="31">
        <f t="shared" si="62"/>
        <v>0</v>
      </c>
      <c r="M104" s="31">
        <f t="shared" si="63"/>
        <v>0</v>
      </c>
      <c r="N104" s="31">
        <f t="shared" si="44"/>
        <v>0</v>
      </c>
      <c r="O104" s="32">
        <f t="shared" si="45"/>
        <v>0</v>
      </c>
      <c r="P104" s="53">
        <v>99</v>
      </c>
      <c r="Q104" s="31">
        <f t="shared" si="74"/>
        <v>0</v>
      </c>
      <c r="R104" s="31">
        <f t="shared" si="64"/>
        <v>0</v>
      </c>
      <c r="S104" s="31">
        <f t="shared" si="65"/>
        <v>0</v>
      </c>
      <c r="T104" s="31">
        <f t="shared" si="46"/>
        <v>0</v>
      </c>
      <c r="U104" s="31">
        <f t="shared" si="59"/>
        <v>0</v>
      </c>
      <c r="V104" s="31">
        <f t="shared" si="47"/>
        <v>0</v>
      </c>
      <c r="W104" s="31">
        <v>0</v>
      </c>
      <c r="X104" s="31">
        <f t="shared" si="48"/>
        <v>0</v>
      </c>
      <c r="Y104" s="36">
        <f t="shared" si="49"/>
        <v>0</v>
      </c>
      <c r="AA104" s="69">
        <v>99</v>
      </c>
      <c r="AB104" s="31">
        <f t="shared" si="50"/>
        <v>0</v>
      </c>
      <c r="AC104" s="203">
        <f t="shared" si="73"/>
        <v>0</v>
      </c>
      <c r="AD104" s="99">
        <f t="shared" si="51"/>
        <v>0</v>
      </c>
      <c r="AE104" s="99">
        <f t="shared" si="52"/>
        <v>0</v>
      </c>
      <c r="AF104" s="188">
        <f t="shared" si="69"/>
        <v>0</v>
      </c>
      <c r="AG104" s="188">
        <f t="shared" si="70"/>
        <v>0</v>
      </c>
      <c r="AH104" s="188">
        <f t="shared" si="71"/>
        <v>0</v>
      </c>
      <c r="AI104" s="193">
        <f t="shared" si="72"/>
        <v>0</v>
      </c>
      <c r="AK104" s="69">
        <v>99</v>
      </c>
      <c r="AL104" s="31">
        <f t="shared" si="53"/>
        <v>0</v>
      </c>
      <c r="AM104" s="31">
        <f t="shared" si="54"/>
        <v>0</v>
      </c>
      <c r="AN104" s="31">
        <f t="shared" si="55"/>
        <v>0</v>
      </c>
      <c r="AO104" s="31">
        <f t="shared" si="56"/>
        <v>0</v>
      </c>
      <c r="AP104" s="31">
        <f t="shared" si="57"/>
        <v>0</v>
      </c>
      <c r="AQ104" s="188">
        <f t="shared" si="43"/>
        <v>0</v>
      </c>
      <c r="AR104" s="188">
        <f t="shared" si="43"/>
        <v>0</v>
      </c>
      <c r="AS104" s="188">
        <f t="shared" si="43"/>
        <v>0</v>
      </c>
      <c r="AT104" s="188">
        <f t="shared" si="43"/>
        <v>0</v>
      </c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85" t="s">
        <v>196</v>
      </c>
      <c r="G105" s="22">
        <v>1.03</v>
      </c>
      <c r="I105" s="53">
        <v>100</v>
      </c>
      <c r="J105" s="31">
        <f t="shared" si="60"/>
        <v>0</v>
      </c>
      <c r="K105" s="31">
        <f t="shared" si="61"/>
        <v>0</v>
      </c>
      <c r="L105" s="31">
        <f t="shared" si="62"/>
        <v>0</v>
      </c>
      <c r="M105" s="31">
        <f t="shared" si="63"/>
        <v>0</v>
      </c>
      <c r="N105" s="31">
        <f t="shared" si="44"/>
        <v>0</v>
      </c>
      <c r="O105" s="32">
        <f t="shared" si="45"/>
        <v>0</v>
      </c>
      <c r="P105" s="53">
        <v>100</v>
      </c>
      <c r="Q105" s="31">
        <f t="shared" si="74"/>
        <v>0</v>
      </c>
      <c r="R105" s="31">
        <f t="shared" si="64"/>
        <v>0</v>
      </c>
      <c r="S105" s="31">
        <f t="shared" si="65"/>
        <v>0</v>
      </c>
      <c r="T105" s="31">
        <f t="shared" si="46"/>
        <v>0</v>
      </c>
      <c r="U105" s="31">
        <f t="shared" si="59"/>
        <v>0</v>
      </c>
      <c r="V105" s="31">
        <f t="shared" si="47"/>
        <v>0</v>
      </c>
      <c r="W105" s="31">
        <v>0</v>
      </c>
      <c r="X105" s="31">
        <f t="shared" si="48"/>
        <v>0</v>
      </c>
      <c r="Y105" s="36">
        <f t="shared" si="49"/>
        <v>0</v>
      </c>
      <c r="AA105" s="69">
        <v>100</v>
      </c>
      <c r="AB105" s="31">
        <f t="shared" si="50"/>
        <v>0</v>
      </c>
      <c r="AC105" s="203">
        <f t="shared" si="73"/>
        <v>0</v>
      </c>
      <c r="AD105" s="99">
        <f t="shared" si="51"/>
        <v>0</v>
      </c>
      <c r="AE105" s="99">
        <f t="shared" si="52"/>
        <v>0</v>
      </c>
      <c r="AF105" s="188">
        <f t="shared" si="69"/>
        <v>0</v>
      </c>
      <c r="AG105" s="188">
        <f t="shared" si="70"/>
        <v>0</v>
      </c>
      <c r="AH105" s="188">
        <f t="shared" si="71"/>
        <v>0</v>
      </c>
      <c r="AI105" s="193">
        <f t="shared" si="72"/>
        <v>0</v>
      </c>
      <c r="AK105" s="69">
        <v>100</v>
      </c>
      <c r="AL105" s="31">
        <f t="shared" si="53"/>
        <v>0</v>
      </c>
      <c r="AM105" s="31">
        <f t="shared" si="54"/>
        <v>0</v>
      </c>
      <c r="AN105" s="31">
        <f t="shared" si="55"/>
        <v>0</v>
      </c>
      <c r="AO105" s="31">
        <f t="shared" si="56"/>
        <v>0</v>
      </c>
      <c r="AP105" s="31">
        <f t="shared" si="57"/>
        <v>0</v>
      </c>
      <c r="AQ105" s="188">
        <f t="shared" si="43"/>
        <v>0</v>
      </c>
      <c r="AR105" s="188">
        <f t="shared" si="43"/>
        <v>0</v>
      </c>
      <c r="AS105" s="188">
        <f t="shared" si="43"/>
        <v>0</v>
      </c>
      <c r="AT105" s="188">
        <f t="shared" ref="AT105:AT168" si="75">IF($AK105&lt;=$F$18,$AL105*AP105,)</f>
        <v>0</v>
      </c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85" t="s">
        <v>197</v>
      </c>
      <c r="G106" s="22">
        <v>0.59</v>
      </c>
      <c r="I106" s="53">
        <v>101</v>
      </c>
      <c r="J106" s="31">
        <f t="shared" si="60"/>
        <v>0</v>
      </c>
      <c r="K106" s="31">
        <f t="shared" si="61"/>
        <v>0</v>
      </c>
      <c r="L106" s="31">
        <f t="shared" si="62"/>
        <v>0</v>
      </c>
      <c r="M106" s="31">
        <f t="shared" si="63"/>
        <v>0</v>
      </c>
      <c r="N106" s="31">
        <f t="shared" si="44"/>
        <v>0</v>
      </c>
      <c r="O106" s="32">
        <f t="shared" si="45"/>
        <v>0</v>
      </c>
      <c r="P106" s="53">
        <v>101</v>
      </c>
      <c r="Q106" s="31">
        <f t="shared" si="74"/>
        <v>0</v>
      </c>
      <c r="R106" s="31">
        <f t="shared" si="64"/>
        <v>0</v>
      </c>
      <c r="S106" s="31">
        <f t="shared" si="65"/>
        <v>0</v>
      </c>
      <c r="T106" s="31">
        <f t="shared" si="46"/>
        <v>0</v>
      </c>
      <c r="U106" s="31">
        <f t="shared" si="59"/>
        <v>0</v>
      </c>
      <c r="V106" s="31">
        <f t="shared" si="47"/>
        <v>0</v>
      </c>
      <c r="W106" s="31">
        <v>0</v>
      </c>
      <c r="X106" s="31">
        <f t="shared" si="48"/>
        <v>0</v>
      </c>
      <c r="Y106" s="36">
        <f t="shared" si="49"/>
        <v>0</v>
      </c>
      <c r="AA106" s="69">
        <v>101</v>
      </c>
      <c r="AB106" s="31">
        <f t="shared" si="50"/>
        <v>0</v>
      </c>
      <c r="AC106" s="203">
        <f t="shared" si="73"/>
        <v>0</v>
      </c>
      <c r="AD106" s="99">
        <f t="shared" si="51"/>
        <v>0</v>
      </c>
      <c r="AE106" s="99">
        <f t="shared" si="52"/>
        <v>0</v>
      </c>
      <c r="AF106" s="188">
        <f t="shared" si="69"/>
        <v>0</v>
      </c>
      <c r="AG106" s="188">
        <f t="shared" si="70"/>
        <v>0</v>
      </c>
      <c r="AH106" s="188">
        <f t="shared" si="71"/>
        <v>0</v>
      </c>
      <c r="AI106" s="193">
        <f t="shared" si="72"/>
        <v>0</v>
      </c>
      <c r="AK106" s="69">
        <v>101</v>
      </c>
      <c r="AL106" s="31">
        <f t="shared" si="53"/>
        <v>0</v>
      </c>
      <c r="AM106" s="31">
        <f t="shared" si="54"/>
        <v>0</v>
      </c>
      <c r="AN106" s="31">
        <f t="shared" si="55"/>
        <v>0</v>
      </c>
      <c r="AO106" s="31">
        <f t="shared" si="56"/>
        <v>0</v>
      </c>
      <c r="AP106" s="31">
        <f t="shared" si="57"/>
        <v>0</v>
      </c>
      <c r="AQ106" s="188">
        <f t="shared" ref="AQ106:AT169" si="76">IF($AK106&lt;=$F$18,$AL106*AM106,)</f>
        <v>0</v>
      </c>
      <c r="AR106" s="188">
        <f t="shared" si="76"/>
        <v>0</v>
      </c>
      <c r="AS106" s="188">
        <f t="shared" si="76"/>
        <v>0</v>
      </c>
      <c r="AT106" s="188">
        <f t="shared" si="75"/>
        <v>0</v>
      </c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85" t="s">
        <v>195</v>
      </c>
      <c r="G107" s="22">
        <v>0.43</v>
      </c>
      <c r="I107" s="53">
        <v>102</v>
      </c>
      <c r="J107" s="31">
        <f t="shared" si="60"/>
        <v>0</v>
      </c>
      <c r="K107" s="31">
        <f t="shared" si="61"/>
        <v>0</v>
      </c>
      <c r="L107" s="31">
        <f t="shared" si="62"/>
        <v>0</v>
      </c>
      <c r="M107" s="31">
        <f t="shared" si="63"/>
        <v>0</v>
      </c>
      <c r="N107" s="31">
        <f t="shared" si="44"/>
        <v>0</v>
      </c>
      <c r="O107" s="32">
        <f t="shared" si="45"/>
        <v>0</v>
      </c>
      <c r="P107" s="53">
        <v>102</v>
      </c>
      <c r="Q107" s="31">
        <f t="shared" si="74"/>
        <v>0</v>
      </c>
      <c r="R107" s="31">
        <f t="shared" si="64"/>
        <v>0</v>
      </c>
      <c r="S107" s="31">
        <f t="shared" si="65"/>
        <v>0</v>
      </c>
      <c r="T107" s="31">
        <f t="shared" si="46"/>
        <v>0</v>
      </c>
      <c r="U107" s="31">
        <f t="shared" si="59"/>
        <v>0</v>
      </c>
      <c r="V107" s="31">
        <f t="shared" si="47"/>
        <v>0</v>
      </c>
      <c r="W107" s="31">
        <v>0</v>
      </c>
      <c r="X107" s="31">
        <f t="shared" si="48"/>
        <v>0</v>
      </c>
      <c r="Y107" s="36">
        <f t="shared" si="49"/>
        <v>0</v>
      </c>
      <c r="AA107" s="69">
        <v>102</v>
      </c>
      <c r="AB107" s="31">
        <f t="shared" si="50"/>
        <v>0</v>
      </c>
      <c r="AC107" s="203">
        <f t="shared" si="73"/>
        <v>0</v>
      </c>
      <c r="AD107" s="99">
        <f t="shared" si="51"/>
        <v>0</v>
      </c>
      <c r="AE107" s="99">
        <f t="shared" si="52"/>
        <v>0</v>
      </c>
      <c r="AF107" s="188">
        <f t="shared" si="69"/>
        <v>0</v>
      </c>
      <c r="AG107" s="188">
        <f t="shared" si="70"/>
        <v>0</v>
      </c>
      <c r="AH107" s="188">
        <f t="shared" si="71"/>
        <v>0</v>
      </c>
      <c r="AI107" s="193">
        <f t="shared" si="72"/>
        <v>0</v>
      </c>
      <c r="AK107" s="69">
        <v>102</v>
      </c>
      <c r="AL107" s="31">
        <f t="shared" si="53"/>
        <v>0</v>
      </c>
      <c r="AM107" s="31">
        <f t="shared" si="54"/>
        <v>0</v>
      </c>
      <c r="AN107" s="31">
        <f t="shared" si="55"/>
        <v>0</v>
      </c>
      <c r="AO107" s="31">
        <f t="shared" si="56"/>
        <v>0</v>
      </c>
      <c r="AP107" s="31">
        <f t="shared" si="57"/>
        <v>0</v>
      </c>
      <c r="AQ107" s="188">
        <f t="shared" si="76"/>
        <v>0</v>
      </c>
      <c r="AR107" s="188">
        <f t="shared" si="76"/>
        <v>0</v>
      </c>
      <c r="AS107" s="188">
        <f t="shared" si="76"/>
        <v>0</v>
      </c>
      <c r="AT107" s="188">
        <f t="shared" si="75"/>
        <v>0</v>
      </c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9" t="s">
        <v>199</v>
      </c>
      <c r="G108" s="200" t="e">
        <f>VLOOKUP(VLOOKUP(F17,C131:E195,3,FALSE),F104:G107,2,FALSE)</f>
        <v>#N/A</v>
      </c>
      <c r="I108" s="53">
        <v>103</v>
      </c>
      <c r="J108" s="31">
        <f t="shared" si="60"/>
        <v>0</v>
      </c>
      <c r="K108" s="31">
        <f t="shared" si="61"/>
        <v>0</v>
      </c>
      <c r="L108" s="31">
        <f t="shared" si="62"/>
        <v>0</v>
      </c>
      <c r="M108" s="31">
        <f t="shared" si="63"/>
        <v>0</v>
      </c>
      <c r="N108" s="31">
        <f t="shared" si="44"/>
        <v>0</v>
      </c>
      <c r="O108" s="32">
        <f t="shared" si="45"/>
        <v>0</v>
      </c>
      <c r="P108" s="53">
        <v>103</v>
      </c>
      <c r="Q108" s="31">
        <f t="shared" si="74"/>
        <v>0</v>
      </c>
      <c r="R108" s="31">
        <f t="shared" si="64"/>
        <v>0</v>
      </c>
      <c r="S108" s="31">
        <f t="shared" si="65"/>
        <v>0</v>
      </c>
      <c r="T108" s="31">
        <f t="shared" si="46"/>
        <v>0</v>
      </c>
      <c r="U108" s="31">
        <f t="shared" si="59"/>
        <v>0</v>
      </c>
      <c r="V108" s="31">
        <f t="shared" si="47"/>
        <v>0</v>
      </c>
      <c r="W108" s="31">
        <v>0</v>
      </c>
      <c r="X108" s="31">
        <f t="shared" si="48"/>
        <v>0</v>
      </c>
      <c r="Y108" s="36">
        <f t="shared" si="49"/>
        <v>0</v>
      </c>
      <c r="AA108" s="69">
        <v>103</v>
      </c>
      <c r="AB108" s="31">
        <f t="shared" si="50"/>
        <v>0</v>
      </c>
      <c r="AC108" s="203">
        <f t="shared" si="73"/>
        <v>0</v>
      </c>
      <c r="AD108" s="99">
        <f t="shared" si="51"/>
        <v>0</v>
      </c>
      <c r="AE108" s="99">
        <f t="shared" si="52"/>
        <v>0</v>
      </c>
      <c r="AF108" s="188">
        <f t="shared" si="69"/>
        <v>0</v>
      </c>
      <c r="AG108" s="188">
        <f t="shared" si="70"/>
        <v>0</v>
      </c>
      <c r="AH108" s="188">
        <f t="shared" si="71"/>
        <v>0</v>
      </c>
      <c r="AI108" s="193">
        <f t="shared" si="72"/>
        <v>0</v>
      </c>
      <c r="AK108" s="69">
        <v>103</v>
      </c>
      <c r="AL108" s="31">
        <f t="shared" si="53"/>
        <v>0</v>
      </c>
      <c r="AM108" s="31">
        <f t="shared" si="54"/>
        <v>0</v>
      </c>
      <c r="AN108" s="31">
        <f t="shared" si="55"/>
        <v>0</v>
      </c>
      <c r="AO108" s="31">
        <f t="shared" si="56"/>
        <v>0</v>
      </c>
      <c r="AP108" s="31">
        <f t="shared" si="57"/>
        <v>0</v>
      </c>
      <c r="AQ108" s="188">
        <f t="shared" si="76"/>
        <v>0</v>
      </c>
      <c r="AR108" s="188">
        <f t="shared" si="76"/>
        <v>0</v>
      </c>
      <c r="AS108" s="188">
        <f t="shared" si="76"/>
        <v>0</v>
      </c>
      <c r="AT108" s="188">
        <f t="shared" si="75"/>
        <v>0</v>
      </c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60"/>
        <v>0</v>
      </c>
      <c r="K109" s="31">
        <f t="shared" si="61"/>
        <v>0</v>
      </c>
      <c r="L109" s="31">
        <f t="shared" si="62"/>
        <v>0</v>
      </c>
      <c r="M109" s="31">
        <f t="shared" si="63"/>
        <v>0</v>
      </c>
      <c r="N109" s="31">
        <f t="shared" si="44"/>
        <v>0</v>
      </c>
      <c r="O109" s="32">
        <f t="shared" si="45"/>
        <v>0</v>
      </c>
      <c r="P109" s="53">
        <v>104</v>
      </c>
      <c r="Q109" s="31">
        <f t="shared" si="74"/>
        <v>0</v>
      </c>
      <c r="R109" s="31">
        <f t="shared" si="64"/>
        <v>0</v>
      </c>
      <c r="S109" s="31">
        <f t="shared" si="65"/>
        <v>0</v>
      </c>
      <c r="T109" s="31">
        <f t="shared" si="46"/>
        <v>0</v>
      </c>
      <c r="U109" s="31">
        <f t="shared" si="59"/>
        <v>0</v>
      </c>
      <c r="V109" s="31">
        <f t="shared" si="47"/>
        <v>0</v>
      </c>
      <c r="W109" s="31">
        <v>0</v>
      </c>
      <c r="X109" s="31">
        <f t="shared" si="48"/>
        <v>0</v>
      </c>
      <c r="Y109" s="36">
        <f t="shared" si="49"/>
        <v>0</v>
      </c>
      <c r="AA109" s="69">
        <v>104</v>
      </c>
      <c r="AB109" s="31">
        <f t="shared" si="50"/>
        <v>0</v>
      </c>
      <c r="AC109" s="203">
        <f t="shared" si="73"/>
        <v>0</v>
      </c>
      <c r="AD109" s="99">
        <f t="shared" si="51"/>
        <v>0</v>
      </c>
      <c r="AE109" s="99">
        <f t="shared" si="52"/>
        <v>0</v>
      </c>
      <c r="AF109" s="188">
        <f t="shared" si="69"/>
        <v>0</v>
      </c>
      <c r="AG109" s="188">
        <f t="shared" si="70"/>
        <v>0</v>
      </c>
      <c r="AH109" s="188">
        <f t="shared" si="71"/>
        <v>0</v>
      </c>
      <c r="AI109" s="193">
        <f t="shared" si="72"/>
        <v>0</v>
      </c>
      <c r="AK109" s="69">
        <v>104</v>
      </c>
      <c r="AL109" s="31">
        <f t="shared" si="53"/>
        <v>0</v>
      </c>
      <c r="AM109" s="31">
        <f t="shared" si="54"/>
        <v>0</v>
      </c>
      <c r="AN109" s="31">
        <f t="shared" si="55"/>
        <v>0</v>
      </c>
      <c r="AO109" s="31">
        <f t="shared" si="56"/>
        <v>0</v>
      </c>
      <c r="AP109" s="31">
        <f t="shared" si="57"/>
        <v>0</v>
      </c>
      <c r="AQ109" s="188">
        <f t="shared" si="76"/>
        <v>0</v>
      </c>
      <c r="AR109" s="188">
        <f t="shared" si="76"/>
        <v>0</v>
      </c>
      <c r="AS109" s="188">
        <f t="shared" si="76"/>
        <v>0</v>
      </c>
      <c r="AT109" s="188">
        <f t="shared" si="75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0"/>
        <v>0</v>
      </c>
      <c r="K110" s="31">
        <f t="shared" si="61"/>
        <v>0</v>
      </c>
      <c r="L110" s="31">
        <f t="shared" si="62"/>
        <v>0</v>
      </c>
      <c r="M110" s="31">
        <f t="shared" si="63"/>
        <v>0</v>
      </c>
      <c r="N110" s="31">
        <f t="shared" si="44"/>
        <v>0</v>
      </c>
      <c r="O110" s="32">
        <f t="shared" si="45"/>
        <v>0</v>
      </c>
      <c r="P110" s="53">
        <v>105</v>
      </c>
      <c r="Q110" s="31">
        <f t="shared" si="74"/>
        <v>0</v>
      </c>
      <c r="R110" s="31">
        <f t="shared" si="64"/>
        <v>0</v>
      </c>
      <c r="S110" s="31">
        <f t="shared" si="65"/>
        <v>0</v>
      </c>
      <c r="T110" s="31">
        <f t="shared" si="46"/>
        <v>0</v>
      </c>
      <c r="U110" s="31">
        <f t="shared" si="59"/>
        <v>0</v>
      </c>
      <c r="V110" s="31">
        <f t="shared" si="47"/>
        <v>0</v>
      </c>
      <c r="W110" s="31">
        <v>0</v>
      </c>
      <c r="X110" s="31">
        <f t="shared" si="48"/>
        <v>0</v>
      </c>
      <c r="Y110" s="36">
        <f t="shared" si="49"/>
        <v>0</v>
      </c>
      <c r="AA110" s="69">
        <v>105</v>
      </c>
      <c r="AB110" s="31">
        <f t="shared" si="50"/>
        <v>0</v>
      </c>
      <c r="AC110" s="203">
        <f t="shared" si="73"/>
        <v>0</v>
      </c>
      <c r="AD110" s="99">
        <f t="shared" si="51"/>
        <v>0</v>
      </c>
      <c r="AE110" s="99">
        <f t="shared" si="52"/>
        <v>0</v>
      </c>
      <c r="AF110" s="188">
        <f t="shared" si="69"/>
        <v>0</v>
      </c>
      <c r="AG110" s="188">
        <f t="shared" si="70"/>
        <v>0</v>
      </c>
      <c r="AH110" s="188">
        <f t="shared" si="71"/>
        <v>0</v>
      </c>
      <c r="AI110" s="193">
        <f t="shared" si="72"/>
        <v>0</v>
      </c>
      <c r="AK110" s="69">
        <v>105</v>
      </c>
      <c r="AL110" s="31">
        <f t="shared" si="53"/>
        <v>0</v>
      </c>
      <c r="AM110" s="31">
        <f t="shared" si="54"/>
        <v>0</v>
      </c>
      <c r="AN110" s="31">
        <f t="shared" si="55"/>
        <v>0</v>
      </c>
      <c r="AO110" s="31">
        <f t="shared" si="56"/>
        <v>0</v>
      </c>
      <c r="AP110" s="31">
        <f t="shared" si="57"/>
        <v>0</v>
      </c>
      <c r="AQ110" s="188">
        <f t="shared" si="76"/>
        <v>0</v>
      </c>
      <c r="AR110" s="188">
        <f t="shared" si="76"/>
        <v>0</v>
      </c>
      <c r="AS110" s="188">
        <f t="shared" si="76"/>
        <v>0</v>
      </c>
      <c r="AT110" s="188">
        <f t="shared" si="75"/>
        <v>0</v>
      </c>
      <c r="AU110" s="31"/>
      <c r="AV110" s="31"/>
      <c r="AW110" s="31"/>
      <c r="AX110" s="31"/>
      <c r="AY110" s="74"/>
    </row>
    <row r="111" spans="2:51" x14ac:dyDescent="0.3">
      <c r="C111" s="133" t="s">
        <v>165</v>
      </c>
      <c r="D111" s="133"/>
      <c r="E111" s="133"/>
      <c r="I111" s="53">
        <v>106</v>
      </c>
      <c r="J111" s="31">
        <f t="shared" si="60"/>
        <v>0</v>
      </c>
      <c r="K111" s="31">
        <f t="shared" si="61"/>
        <v>0</v>
      </c>
      <c r="L111" s="31">
        <f t="shared" si="62"/>
        <v>0</v>
      </c>
      <c r="M111" s="31">
        <f t="shared" si="63"/>
        <v>0</v>
      </c>
      <c r="N111" s="31">
        <f t="shared" si="44"/>
        <v>0</v>
      </c>
      <c r="O111" s="32">
        <f t="shared" si="45"/>
        <v>0</v>
      </c>
      <c r="P111" s="53">
        <v>106</v>
      </c>
      <c r="Q111" s="31">
        <f t="shared" si="74"/>
        <v>0</v>
      </c>
      <c r="R111" s="31">
        <f t="shared" si="64"/>
        <v>0</v>
      </c>
      <c r="S111" s="31">
        <f t="shared" si="65"/>
        <v>0</v>
      </c>
      <c r="T111" s="31">
        <f t="shared" si="46"/>
        <v>0</v>
      </c>
      <c r="U111" s="31">
        <f t="shared" si="59"/>
        <v>0</v>
      </c>
      <c r="V111" s="31">
        <f t="shared" si="47"/>
        <v>0</v>
      </c>
      <c r="W111" s="31">
        <v>0</v>
      </c>
      <c r="X111" s="31">
        <f t="shared" si="48"/>
        <v>0</v>
      </c>
      <c r="Y111" s="36">
        <f t="shared" si="49"/>
        <v>0</v>
      </c>
      <c r="AA111" s="69">
        <v>106</v>
      </c>
      <c r="AB111" s="31">
        <f t="shared" si="50"/>
        <v>0</v>
      </c>
      <c r="AC111" s="203">
        <f t="shared" si="73"/>
        <v>0</v>
      </c>
      <c r="AD111" s="99">
        <f t="shared" si="51"/>
        <v>0</v>
      </c>
      <c r="AE111" s="99">
        <f t="shared" si="52"/>
        <v>0</v>
      </c>
      <c r="AF111" s="188">
        <f t="shared" si="69"/>
        <v>0</v>
      </c>
      <c r="AG111" s="188">
        <f t="shared" si="70"/>
        <v>0</v>
      </c>
      <c r="AH111" s="188">
        <f t="shared" si="71"/>
        <v>0</v>
      </c>
      <c r="AI111" s="193">
        <f t="shared" si="72"/>
        <v>0</v>
      </c>
      <c r="AK111" s="69">
        <v>106</v>
      </c>
      <c r="AL111" s="31">
        <f t="shared" si="53"/>
        <v>0</v>
      </c>
      <c r="AM111" s="31">
        <f t="shared" si="54"/>
        <v>0</v>
      </c>
      <c r="AN111" s="31">
        <f t="shared" si="55"/>
        <v>0</v>
      </c>
      <c r="AO111" s="31">
        <f t="shared" si="56"/>
        <v>0</v>
      </c>
      <c r="AP111" s="31">
        <f t="shared" si="57"/>
        <v>0</v>
      </c>
      <c r="AQ111" s="188">
        <f t="shared" si="76"/>
        <v>0</v>
      </c>
      <c r="AR111" s="188">
        <f t="shared" si="76"/>
        <v>0</v>
      </c>
      <c r="AS111" s="188">
        <f t="shared" si="76"/>
        <v>0</v>
      </c>
      <c r="AT111" s="188">
        <f t="shared" si="75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141</v>
      </c>
      <c r="D112" s="72" t="s">
        <v>72</v>
      </c>
      <c r="E112" s="72" t="s">
        <v>162</v>
      </c>
      <c r="I112" s="53">
        <v>107</v>
      </c>
      <c r="J112" s="31">
        <f t="shared" si="60"/>
        <v>0</v>
      </c>
      <c r="K112" s="31">
        <f t="shared" si="61"/>
        <v>0</v>
      </c>
      <c r="L112" s="31">
        <f t="shared" si="62"/>
        <v>0</v>
      </c>
      <c r="M112" s="31">
        <f t="shared" si="63"/>
        <v>0</v>
      </c>
      <c r="N112" s="31">
        <f t="shared" si="44"/>
        <v>0</v>
      </c>
      <c r="O112" s="32">
        <f t="shared" si="45"/>
        <v>0</v>
      </c>
      <c r="P112" s="53">
        <v>107</v>
      </c>
      <c r="Q112" s="31">
        <f t="shared" si="74"/>
        <v>0</v>
      </c>
      <c r="R112" s="31">
        <f t="shared" si="64"/>
        <v>0</v>
      </c>
      <c r="S112" s="31">
        <f t="shared" si="65"/>
        <v>0</v>
      </c>
      <c r="T112" s="31">
        <f t="shared" si="46"/>
        <v>0</v>
      </c>
      <c r="U112" s="31">
        <f t="shared" si="59"/>
        <v>0</v>
      </c>
      <c r="V112" s="31">
        <f t="shared" si="47"/>
        <v>0</v>
      </c>
      <c r="W112" s="31">
        <v>0</v>
      </c>
      <c r="X112" s="31">
        <f t="shared" si="48"/>
        <v>0</v>
      </c>
      <c r="Y112" s="36">
        <f t="shared" si="49"/>
        <v>0</v>
      </c>
      <c r="AA112" s="69">
        <v>107</v>
      </c>
      <c r="AB112" s="31">
        <f t="shared" si="50"/>
        <v>0</v>
      </c>
      <c r="AC112" s="203">
        <f t="shared" si="73"/>
        <v>0</v>
      </c>
      <c r="AD112" s="99">
        <f t="shared" si="51"/>
        <v>0</v>
      </c>
      <c r="AE112" s="99">
        <f t="shared" si="52"/>
        <v>0</v>
      </c>
      <c r="AF112" s="188">
        <f t="shared" si="69"/>
        <v>0</v>
      </c>
      <c r="AG112" s="188">
        <f t="shared" si="70"/>
        <v>0</v>
      </c>
      <c r="AH112" s="188">
        <f t="shared" si="71"/>
        <v>0</v>
      </c>
      <c r="AI112" s="193">
        <f t="shared" si="72"/>
        <v>0</v>
      </c>
      <c r="AK112" s="69">
        <v>107</v>
      </c>
      <c r="AL112" s="31">
        <f t="shared" si="53"/>
        <v>0</v>
      </c>
      <c r="AM112" s="31">
        <f t="shared" si="54"/>
        <v>0</v>
      </c>
      <c r="AN112" s="31">
        <f t="shared" si="55"/>
        <v>0</v>
      </c>
      <c r="AO112" s="31">
        <f t="shared" si="56"/>
        <v>0</v>
      </c>
      <c r="AP112" s="31">
        <f t="shared" si="57"/>
        <v>0</v>
      </c>
      <c r="AQ112" s="188">
        <f t="shared" si="76"/>
        <v>0</v>
      </c>
      <c r="AR112" s="188">
        <f t="shared" si="76"/>
        <v>0</v>
      </c>
      <c r="AS112" s="188">
        <f t="shared" si="76"/>
        <v>0</v>
      </c>
      <c r="AT112" s="188">
        <f t="shared" si="75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163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60"/>
        <v>0</v>
      </c>
      <c r="K113" s="31">
        <f t="shared" si="61"/>
        <v>0</v>
      </c>
      <c r="L113" s="31">
        <f t="shared" si="62"/>
        <v>0</v>
      </c>
      <c r="M113" s="31">
        <f t="shared" si="63"/>
        <v>0</v>
      </c>
      <c r="N113" s="31">
        <f t="shared" si="44"/>
        <v>0</v>
      </c>
      <c r="O113" s="32">
        <f t="shared" si="45"/>
        <v>0</v>
      </c>
      <c r="P113" s="53">
        <v>108</v>
      </c>
      <c r="Q113" s="31">
        <f t="shared" si="74"/>
        <v>0</v>
      </c>
      <c r="R113" s="31">
        <f t="shared" si="64"/>
        <v>0</v>
      </c>
      <c r="S113" s="31">
        <f t="shared" si="65"/>
        <v>0</v>
      </c>
      <c r="T113" s="31">
        <f t="shared" si="46"/>
        <v>0</v>
      </c>
      <c r="U113" s="31">
        <f t="shared" si="59"/>
        <v>0</v>
      </c>
      <c r="V113" s="31">
        <f t="shared" si="47"/>
        <v>0</v>
      </c>
      <c r="W113" s="31">
        <v>0</v>
      </c>
      <c r="X113" s="31">
        <f t="shared" si="48"/>
        <v>0</v>
      </c>
      <c r="Y113" s="36">
        <f t="shared" si="49"/>
        <v>0</v>
      </c>
      <c r="AA113" s="69">
        <v>108</v>
      </c>
      <c r="AB113" s="31">
        <f t="shared" si="50"/>
        <v>0</v>
      </c>
      <c r="AC113" s="203">
        <f t="shared" si="73"/>
        <v>0</v>
      </c>
      <c r="AD113" s="99">
        <f t="shared" si="51"/>
        <v>0</v>
      </c>
      <c r="AE113" s="99">
        <f t="shared" si="52"/>
        <v>0</v>
      </c>
      <c r="AF113" s="188">
        <f t="shared" si="69"/>
        <v>0</v>
      </c>
      <c r="AG113" s="188">
        <f t="shared" si="70"/>
        <v>0</v>
      </c>
      <c r="AH113" s="188">
        <f t="shared" si="71"/>
        <v>0</v>
      </c>
      <c r="AI113" s="193">
        <f t="shared" si="72"/>
        <v>0</v>
      </c>
      <c r="AK113" s="69">
        <v>108</v>
      </c>
      <c r="AL113" s="31">
        <f t="shared" si="53"/>
        <v>0</v>
      </c>
      <c r="AM113" s="31">
        <f t="shared" si="54"/>
        <v>0</v>
      </c>
      <c r="AN113" s="31">
        <f t="shared" si="55"/>
        <v>0</v>
      </c>
      <c r="AO113" s="31">
        <f t="shared" si="56"/>
        <v>0</v>
      </c>
      <c r="AP113" s="31">
        <f t="shared" si="57"/>
        <v>0</v>
      </c>
      <c r="AQ113" s="188">
        <f t="shared" si="76"/>
        <v>0</v>
      </c>
      <c r="AR113" s="188">
        <f t="shared" si="76"/>
        <v>0</v>
      </c>
      <c r="AS113" s="188">
        <f t="shared" si="76"/>
        <v>0</v>
      </c>
      <c r="AT113" s="188">
        <f t="shared" si="75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164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60"/>
        <v>0</v>
      </c>
      <c r="K114" s="31">
        <f t="shared" si="61"/>
        <v>0</v>
      </c>
      <c r="L114" s="31">
        <f t="shared" si="62"/>
        <v>0</v>
      </c>
      <c r="M114" s="31">
        <f t="shared" si="63"/>
        <v>0</v>
      </c>
      <c r="N114" s="31">
        <f t="shared" si="44"/>
        <v>0</v>
      </c>
      <c r="O114" s="32">
        <f t="shared" si="45"/>
        <v>0</v>
      </c>
      <c r="P114" s="53">
        <v>109</v>
      </c>
      <c r="Q114" s="31">
        <f t="shared" si="74"/>
        <v>0</v>
      </c>
      <c r="R114" s="31">
        <f t="shared" si="64"/>
        <v>0</v>
      </c>
      <c r="S114" s="31">
        <f t="shared" si="65"/>
        <v>0</v>
      </c>
      <c r="T114" s="31">
        <f t="shared" si="46"/>
        <v>0</v>
      </c>
      <c r="U114" s="31">
        <f t="shared" si="59"/>
        <v>0</v>
      </c>
      <c r="V114" s="31">
        <f t="shared" si="47"/>
        <v>0</v>
      </c>
      <c r="W114" s="31">
        <v>0</v>
      </c>
      <c r="X114" s="31">
        <f t="shared" si="48"/>
        <v>0</v>
      </c>
      <c r="Y114" s="36">
        <f t="shared" si="49"/>
        <v>0</v>
      </c>
      <c r="AA114" s="69">
        <v>109</v>
      </c>
      <c r="AB114" s="31">
        <f t="shared" si="50"/>
        <v>0</v>
      </c>
      <c r="AC114" s="203">
        <f t="shared" si="73"/>
        <v>0</v>
      </c>
      <c r="AD114" s="99">
        <f t="shared" si="51"/>
        <v>0</v>
      </c>
      <c r="AE114" s="99">
        <f t="shared" si="52"/>
        <v>0</v>
      </c>
      <c r="AF114" s="188">
        <f t="shared" si="69"/>
        <v>0</v>
      </c>
      <c r="AG114" s="188">
        <f t="shared" si="70"/>
        <v>0</v>
      </c>
      <c r="AH114" s="188">
        <f t="shared" si="71"/>
        <v>0</v>
      </c>
      <c r="AI114" s="193">
        <f t="shared" si="72"/>
        <v>0</v>
      </c>
      <c r="AK114" s="69">
        <v>109</v>
      </c>
      <c r="AL114" s="31">
        <f t="shared" si="53"/>
        <v>0</v>
      </c>
      <c r="AM114" s="31">
        <f t="shared" si="54"/>
        <v>0</v>
      </c>
      <c r="AN114" s="31">
        <f t="shared" si="55"/>
        <v>0</v>
      </c>
      <c r="AO114" s="31">
        <f t="shared" si="56"/>
        <v>0</v>
      </c>
      <c r="AP114" s="31">
        <f t="shared" si="57"/>
        <v>0</v>
      </c>
      <c r="AQ114" s="188">
        <f t="shared" si="76"/>
        <v>0</v>
      </c>
      <c r="AR114" s="188">
        <f t="shared" si="76"/>
        <v>0</v>
      </c>
      <c r="AS114" s="188">
        <f t="shared" si="76"/>
        <v>0</v>
      </c>
      <c r="AT114" s="188">
        <f t="shared" si="75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0"/>
        <v>0</v>
      </c>
      <c r="K115" s="31">
        <f t="shared" si="61"/>
        <v>0</v>
      </c>
      <c r="L115" s="31">
        <f t="shared" si="62"/>
        <v>0</v>
      </c>
      <c r="M115" s="31">
        <f t="shared" si="63"/>
        <v>0</v>
      </c>
      <c r="N115" s="31">
        <f t="shared" si="44"/>
        <v>0</v>
      </c>
      <c r="O115" s="32">
        <f t="shared" si="45"/>
        <v>0</v>
      </c>
      <c r="P115" s="53">
        <v>110</v>
      </c>
      <c r="Q115" s="31">
        <f t="shared" si="74"/>
        <v>0</v>
      </c>
      <c r="R115" s="31">
        <f t="shared" si="64"/>
        <v>0</v>
      </c>
      <c r="S115" s="31">
        <f t="shared" si="65"/>
        <v>0</v>
      </c>
      <c r="T115" s="31">
        <f t="shared" si="46"/>
        <v>0</v>
      </c>
      <c r="U115" s="31">
        <f t="shared" si="59"/>
        <v>0</v>
      </c>
      <c r="V115" s="31">
        <f t="shared" si="47"/>
        <v>0</v>
      </c>
      <c r="W115" s="31">
        <v>0</v>
      </c>
      <c r="X115" s="31">
        <f t="shared" si="48"/>
        <v>0</v>
      </c>
      <c r="Y115" s="36">
        <f t="shared" si="49"/>
        <v>0</v>
      </c>
      <c r="AA115" s="69">
        <v>110</v>
      </c>
      <c r="AB115" s="31">
        <f t="shared" si="50"/>
        <v>0</v>
      </c>
      <c r="AC115" s="203">
        <f t="shared" si="73"/>
        <v>0</v>
      </c>
      <c r="AD115" s="99">
        <f t="shared" si="51"/>
        <v>0</v>
      </c>
      <c r="AE115" s="99">
        <f t="shared" si="52"/>
        <v>0</v>
      </c>
      <c r="AF115" s="188">
        <f t="shared" si="69"/>
        <v>0</v>
      </c>
      <c r="AG115" s="188">
        <f t="shared" si="70"/>
        <v>0</v>
      </c>
      <c r="AH115" s="188">
        <f t="shared" si="71"/>
        <v>0</v>
      </c>
      <c r="AI115" s="193">
        <f t="shared" si="72"/>
        <v>0</v>
      </c>
      <c r="AK115" s="69">
        <v>110</v>
      </c>
      <c r="AL115" s="31">
        <f t="shared" si="53"/>
        <v>0</v>
      </c>
      <c r="AM115" s="31">
        <f t="shared" si="54"/>
        <v>0</v>
      </c>
      <c r="AN115" s="31">
        <f t="shared" si="55"/>
        <v>0</v>
      </c>
      <c r="AO115" s="31">
        <f t="shared" si="56"/>
        <v>0</v>
      </c>
      <c r="AP115" s="31">
        <f t="shared" si="57"/>
        <v>0</v>
      </c>
      <c r="AQ115" s="188">
        <f t="shared" si="76"/>
        <v>0</v>
      </c>
      <c r="AR115" s="188">
        <f t="shared" si="76"/>
        <v>0</v>
      </c>
      <c r="AS115" s="188">
        <f t="shared" si="76"/>
        <v>0</v>
      </c>
      <c r="AT115" s="188">
        <f t="shared" si="75"/>
        <v>0</v>
      </c>
      <c r="AU115" s="31"/>
      <c r="AV115" s="31"/>
      <c r="AW115" s="31"/>
      <c r="AX115" s="31"/>
      <c r="AY115" s="74"/>
    </row>
    <row r="116" spans="2:51" x14ac:dyDescent="0.3">
      <c r="C116" s="132" t="s">
        <v>122</v>
      </c>
      <c r="D116" s="132"/>
      <c r="E116" s="132"/>
      <c r="I116" s="53">
        <v>111</v>
      </c>
      <c r="J116" s="31">
        <f t="shared" si="60"/>
        <v>0</v>
      </c>
      <c r="K116" s="31">
        <f t="shared" si="61"/>
        <v>0</v>
      </c>
      <c r="L116" s="31">
        <f t="shared" si="62"/>
        <v>0</v>
      </c>
      <c r="M116" s="31">
        <f t="shared" si="63"/>
        <v>0</v>
      </c>
      <c r="N116" s="31">
        <f t="shared" si="44"/>
        <v>0</v>
      </c>
      <c r="O116" s="32">
        <f t="shared" si="45"/>
        <v>0</v>
      </c>
      <c r="P116" s="53">
        <v>111</v>
      </c>
      <c r="Q116" s="31">
        <f t="shared" si="74"/>
        <v>0</v>
      </c>
      <c r="R116" s="31">
        <f t="shared" si="64"/>
        <v>0</v>
      </c>
      <c r="S116" s="31">
        <f t="shared" si="65"/>
        <v>0</v>
      </c>
      <c r="T116" s="31">
        <f t="shared" si="46"/>
        <v>0</v>
      </c>
      <c r="U116" s="31">
        <f t="shared" si="59"/>
        <v>0</v>
      </c>
      <c r="V116" s="31">
        <f t="shared" si="47"/>
        <v>0</v>
      </c>
      <c r="W116" s="31">
        <v>0</v>
      </c>
      <c r="X116" s="31">
        <f t="shared" si="48"/>
        <v>0</v>
      </c>
      <c r="Y116" s="36">
        <f t="shared" si="49"/>
        <v>0</v>
      </c>
      <c r="AA116" s="69">
        <v>111</v>
      </c>
      <c r="AB116" s="31">
        <f t="shared" si="50"/>
        <v>0</v>
      </c>
      <c r="AC116" s="203">
        <f t="shared" si="73"/>
        <v>0</v>
      </c>
      <c r="AD116" s="99">
        <f t="shared" si="51"/>
        <v>0</v>
      </c>
      <c r="AE116" s="99">
        <f t="shared" si="52"/>
        <v>0</v>
      </c>
      <c r="AF116" s="188">
        <f t="shared" si="69"/>
        <v>0</v>
      </c>
      <c r="AG116" s="188">
        <f t="shared" si="70"/>
        <v>0</v>
      </c>
      <c r="AH116" s="188">
        <f t="shared" si="71"/>
        <v>0</v>
      </c>
      <c r="AI116" s="193">
        <f t="shared" si="72"/>
        <v>0</v>
      </c>
      <c r="AK116" s="69">
        <v>111</v>
      </c>
      <c r="AL116" s="31">
        <f t="shared" si="53"/>
        <v>0</v>
      </c>
      <c r="AM116" s="31">
        <f t="shared" si="54"/>
        <v>0</v>
      </c>
      <c r="AN116" s="31">
        <f t="shared" si="55"/>
        <v>0</v>
      </c>
      <c r="AO116" s="31">
        <f t="shared" si="56"/>
        <v>0</v>
      </c>
      <c r="AP116" s="31">
        <f t="shared" si="57"/>
        <v>0</v>
      </c>
      <c r="AQ116" s="188">
        <f t="shared" si="76"/>
        <v>0</v>
      </c>
      <c r="AR116" s="188">
        <f t="shared" si="76"/>
        <v>0</v>
      </c>
      <c r="AS116" s="188">
        <f t="shared" si="76"/>
        <v>0</v>
      </c>
      <c r="AT116" s="188">
        <f t="shared" si="75"/>
        <v>0</v>
      </c>
      <c r="AU116" s="31"/>
      <c r="AV116" s="31"/>
      <c r="AW116" s="31"/>
      <c r="AX116" s="31"/>
      <c r="AY116" s="74"/>
    </row>
    <row r="117" spans="2:51" x14ac:dyDescent="0.3">
      <c r="C117" s="132" t="s">
        <v>141</v>
      </c>
      <c r="D117" s="132" t="s">
        <v>72</v>
      </c>
      <c r="E117" s="79" t="s">
        <v>162</v>
      </c>
      <c r="I117" s="53">
        <v>112</v>
      </c>
      <c r="J117" s="31">
        <f t="shared" si="60"/>
        <v>0</v>
      </c>
      <c r="K117" s="31">
        <f t="shared" si="61"/>
        <v>0</v>
      </c>
      <c r="L117" s="31">
        <f t="shared" si="62"/>
        <v>0</v>
      </c>
      <c r="M117" s="31">
        <f t="shared" si="63"/>
        <v>0</v>
      </c>
      <c r="N117" s="31">
        <f t="shared" si="44"/>
        <v>0</v>
      </c>
      <c r="O117" s="32">
        <f t="shared" si="45"/>
        <v>0</v>
      </c>
      <c r="P117" s="53">
        <v>112</v>
      </c>
      <c r="Q117" s="31">
        <f t="shared" si="74"/>
        <v>0</v>
      </c>
      <c r="R117" s="31">
        <f t="shared" si="64"/>
        <v>0</v>
      </c>
      <c r="S117" s="31">
        <f t="shared" si="65"/>
        <v>0</v>
      </c>
      <c r="T117" s="31">
        <f t="shared" si="46"/>
        <v>0</v>
      </c>
      <c r="U117" s="31">
        <f t="shared" si="59"/>
        <v>0</v>
      </c>
      <c r="V117" s="31">
        <f t="shared" si="47"/>
        <v>0</v>
      </c>
      <c r="W117" s="31">
        <v>0</v>
      </c>
      <c r="X117" s="31">
        <f t="shared" si="48"/>
        <v>0</v>
      </c>
      <c r="Y117" s="36">
        <f t="shared" si="49"/>
        <v>0</v>
      </c>
      <c r="AA117" s="69">
        <v>112</v>
      </c>
      <c r="AB117" s="31">
        <f t="shared" si="50"/>
        <v>0</v>
      </c>
      <c r="AC117" s="203">
        <f t="shared" si="73"/>
        <v>0</v>
      </c>
      <c r="AD117" s="99">
        <f t="shared" si="51"/>
        <v>0</v>
      </c>
      <c r="AE117" s="99">
        <f t="shared" si="52"/>
        <v>0</v>
      </c>
      <c r="AF117" s="188">
        <f t="shared" si="69"/>
        <v>0</v>
      </c>
      <c r="AG117" s="188">
        <f t="shared" si="70"/>
        <v>0</v>
      </c>
      <c r="AH117" s="188">
        <f t="shared" si="71"/>
        <v>0</v>
      </c>
      <c r="AI117" s="193">
        <f t="shared" si="72"/>
        <v>0</v>
      </c>
      <c r="AK117" s="69">
        <v>112</v>
      </c>
      <c r="AL117" s="31">
        <f t="shared" si="53"/>
        <v>0</v>
      </c>
      <c r="AM117" s="31">
        <f t="shared" si="54"/>
        <v>0</v>
      </c>
      <c r="AN117" s="31">
        <f t="shared" si="55"/>
        <v>0</v>
      </c>
      <c r="AO117" s="31">
        <f t="shared" si="56"/>
        <v>0</v>
      </c>
      <c r="AP117" s="31">
        <f t="shared" si="57"/>
        <v>0</v>
      </c>
      <c r="AQ117" s="188">
        <f t="shared" si="76"/>
        <v>0</v>
      </c>
      <c r="AR117" s="188">
        <f t="shared" si="76"/>
        <v>0</v>
      </c>
      <c r="AS117" s="188">
        <f t="shared" si="76"/>
        <v>0</v>
      </c>
      <c r="AT117" s="188">
        <f t="shared" si="75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205</v>
      </c>
      <c r="C118" s="201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60"/>
        <v>0</v>
      </c>
      <c r="K118" s="31">
        <f t="shared" si="61"/>
        <v>0</v>
      </c>
      <c r="L118" s="31">
        <f t="shared" si="62"/>
        <v>0</v>
      </c>
      <c r="M118" s="31">
        <f t="shared" si="63"/>
        <v>0</v>
      </c>
      <c r="N118" s="31">
        <f t="shared" si="44"/>
        <v>0</v>
      </c>
      <c r="O118" s="32">
        <f t="shared" si="45"/>
        <v>0</v>
      </c>
      <c r="P118" s="53">
        <v>113</v>
      </c>
      <c r="Q118" s="31">
        <f t="shared" si="74"/>
        <v>0</v>
      </c>
      <c r="R118" s="31">
        <f t="shared" si="64"/>
        <v>0</v>
      </c>
      <c r="S118" s="31">
        <f t="shared" si="65"/>
        <v>0</v>
      </c>
      <c r="T118" s="31">
        <f t="shared" si="46"/>
        <v>0</v>
      </c>
      <c r="U118" s="31">
        <f t="shared" si="59"/>
        <v>0</v>
      </c>
      <c r="V118" s="31">
        <f t="shared" si="47"/>
        <v>0</v>
      </c>
      <c r="W118" s="31">
        <v>0</v>
      </c>
      <c r="X118" s="31">
        <f t="shared" si="48"/>
        <v>0</v>
      </c>
      <c r="Y118" s="36">
        <f t="shared" si="49"/>
        <v>0</v>
      </c>
      <c r="AA118" s="69">
        <v>113</v>
      </c>
      <c r="AB118" s="31">
        <f t="shared" si="50"/>
        <v>0</v>
      </c>
      <c r="AC118" s="203">
        <f t="shared" si="73"/>
        <v>0</v>
      </c>
      <c r="AD118" s="99">
        <f t="shared" si="51"/>
        <v>0</v>
      </c>
      <c r="AE118" s="99">
        <f t="shared" si="52"/>
        <v>0</v>
      </c>
      <c r="AF118" s="188">
        <f t="shared" si="69"/>
        <v>0</v>
      </c>
      <c r="AG118" s="188">
        <f t="shared" si="70"/>
        <v>0</v>
      </c>
      <c r="AH118" s="188">
        <f t="shared" si="71"/>
        <v>0</v>
      </c>
      <c r="AI118" s="193">
        <f t="shared" si="72"/>
        <v>0</v>
      </c>
      <c r="AK118" s="69">
        <v>113</v>
      </c>
      <c r="AL118" s="31">
        <f t="shared" si="53"/>
        <v>0</v>
      </c>
      <c r="AM118" s="31">
        <f t="shared" si="54"/>
        <v>0</v>
      </c>
      <c r="AN118" s="31">
        <f t="shared" si="55"/>
        <v>0</v>
      </c>
      <c r="AO118" s="31">
        <f t="shared" si="56"/>
        <v>0</v>
      </c>
      <c r="AP118" s="31">
        <f t="shared" si="57"/>
        <v>0</v>
      </c>
      <c r="AQ118" s="188">
        <f t="shared" si="76"/>
        <v>0</v>
      </c>
      <c r="AR118" s="188">
        <f t="shared" si="76"/>
        <v>0</v>
      </c>
      <c r="AS118" s="188">
        <f t="shared" si="76"/>
        <v>0</v>
      </c>
      <c r="AT118" s="188">
        <f t="shared" si="75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0"/>
        <v>0</v>
      </c>
      <c r="K119" s="31">
        <f t="shared" si="61"/>
        <v>0</v>
      </c>
      <c r="L119" s="31">
        <f t="shared" si="62"/>
        <v>0</v>
      </c>
      <c r="M119" s="31">
        <f t="shared" si="63"/>
        <v>0</v>
      </c>
      <c r="N119" s="31">
        <f t="shared" si="44"/>
        <v>0</v>
      </c>
      <c r="O119" s="32">
        <f t="shared" si="45"/>
        <v>0</v>
      </c>
      <c r="P119" s="53">
        <v>114</v>
      </c>
      <c r="Q119" s="31">
        <f t="shared" si="74"/>
        <v>0</v>
      </c>
      <c r="R119" s="31">
        <f t="shared" si="64"/>
        <v>0</v>
      </c>
      <c r="S119" s="31">
        <f t="shared" si="65"/>
        <v>0</v>
      </c>
      <c r="T119" s="31">
        <f t="shared" si="46"/>
        <v>0</v>
      </c>
      <c r="U119" s="31">
        <f t="shared" si="59"/>
        <v>0</v>
      </c>
      <c r="V119" s="31">
        <f t="shared" si="47"/>
        <v>0</v>
      </c>
      <c r="W119" s="31">
        <v>0</v>
      </c>
      <c r="X119" s="31">
        <f t="shared" si="48"/>
        <v>0</v>
      </c>
      <c r="Y119" s="36">
        <f t="shared" si="49"/>
        <v>0</v>
      </c>
      <c r="AA119" s="69">
        <v>114</v>
      </c>
      <c r="AB119" s="31">
        <f t="shared" si="50"/>
        <v>0</v>
      </c>
      <c r="AC119" s="203">
        <f t="shared" si="73"/>
        <v>0</v>
      </c>
      <c r="AD119" s="99">
        <f t="shared" si="51"/>
        <v>0</v>
      </c>
      <c r="AE119" s="99">
        <f t="shared" si="52"/>
        <v>0</v>
      </c>
      <c r="AF119" s="188">
        <f t="shared" si="69"/>
        <v>0</v>
      </c>
      <c r="AG119" s="188">
        <f t="shared" si="70"/>
        <v>0</v>
      </c>
      <c r="AH119" s="188">
        <f t="shared" si="71"/>
        <v>0</v>
      </c>
      <c r="AI119" s="193">
        <f t="shared" si="72"/>
        <v>0</v>
      </c>
      <c r="AK119" s="69">
        <v>114</v>
      </c>
      <c r="AL119" s="31">
        <f t="shared" si="53"/>
        <v>0</v>
      </c>
      <c r="AM119" s="31">
        <f t="shared" si="54"/>
        <v>0</v>
      </c>
      <c r="AN119" s="31">
        <f t="shared" si="55"/>
        <v>0</v>
      </c>
      <c r="AO119" s="31">
        <f t="shared" si="56"/>
        <v>0</v>
      </c>
      <c r="AP119" s="31">
        <f t="shared" si="57"/>
        <v>0</v>
      </c>
      <c r="AQ119" s="188">
        <f t="shared" si="76"/>
        <v>0</v>
      </c>
      <c r="AR119" s="188">
        <f t="shared" si="76"/>
        <v>0</v>
      </c>
      <c r="AS119" s="188">
        <f t="shared" si="76"/>
        <v>0</v>
      </c>
      <c r="AT119" s="188">
        <f t="shared" si="75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0"/>
        <v>0</v>
      </c>
      <c r="K120" s="31">
        <f t="shared" si="61"/>
        <v>0</v>
      </c>
      <c r="L120" s="31">
        <f t="shared" si="62"/>
        <v>0</v>
      </c>
      <c r="M120" s="31">
        <f t="shared" si="63"/>
        <v>0</v>
      </c>
      <c r="N120" s="31">
        <f t="shared" si="44"/>
        <v>0</v>
      </c>
      <c r="O120" s="32">
        <f t="shared" si="45"/>
        <v>0</v>
      </c>
      <c r="P120" s="53">
        <v>115</v>
      </c>
      <c r="Q120" s="31">
        <f t="shared" si="74"/>
        <v>0</v>
      </c>
      <c r="R120" s="31">
        <f t="shared" si="64"/>
        <v>0</v>
      </c>
      <c r="S120" s="31">
        <f t="shared" si="65"/>
        <v>0</v>
      </c>
      <c r="T120" s="31">
        <f t="shared" si="46"/>
        <v>0</v>
      </c>
      <c r="U120" s="31">
        <f t="shared" si="59"/>
        <v>0</v>
      </c>
      <c r="V120" s="31">
        <f t="shared" si="47"/>
        <v>0</v>
      </c>
      <c r="W120" s="31">
        <v>0</v>
      </c>
      <c r="X120" s="31">
        <f t="shared" si="48"/>
        <v>0</v>
      </c>
      <c r="Y120" s="36">
        <f t="shared" si="49"/>
        <v>0</v>
      </c>
      <c r="AA120" s="69">
        <v>115</v>
      </c>
      <c r="AB120" s="31">
        <f t="shared" si="50"/>
        <v>0</v>
      </c>
      <c r="AC120" s="203">
        <f t="shared" si="73"/>
        <v>0</v>
      </c>
      <c r="AD120" s="99">
        <f t="shared" si="51"/>
        <v>0</v>
      </c>
      <c r="AE120" s="99">
        <f t="shared" si="52"/>
        <v>0</v>
      </c>
      <c r="AF120" s="188">
        <f t="shared" si="69"/>
        <v>0</v>
      </c>
      <c r="AG120" s="188">
        <f t="shared" si="70"/>
        <v>0</v>
      </c>
      <c r="AH120" s="188">
        <f t="shared" si="71"/>
        <v>0</v>
      </c>
      <c r="AI120" s="193">
        <f t="shared" si="72"/>
        <v>0</v>
      </c>
      <c r="AK120" s="69">
        <v>115</v>
      </c>
      <c r="AL120" s="31">
        <f t="shared" si="53"/>
        <v>0</v>
      </c>
      <c r="AM120" s="31">
        <f t="shared" si="54"/>
        <v>0</v>
      </c>
      <c r="AN120" s="31">
        <f t="shared" si="55"/>
        <v>0</v>
      </c>
      <c r="AO120" s="31">
        <f t="shared" si="56"/>
        <v>0</v>
      </c>
      <c r="AP120" s="31">
        <f t="shared" si="57"/>
        <v>0</v>
      </c>
      <c r="AQ120" s="188">
        <f t="shared" si="76"/>
        <v>0</v>
      </c>
      <c r="AR120" s="188">
        <f t="shared" si="76"/>
        <v>0</v>
      </c>
      <c r="AS120" s="188">
        <f t="shared" si="76"/>
        <v>0</v>
      </c>
      <c r="AT120" s="188">
        <f t="shared" si="75"/>
        <v>0</v>
      </c>
      <c r="AU120" s="31"/>
      <c r="AV120" s="31"/>
      <c r="AW120" s="31"/>
      <c r="AX120" s="31"/>
      <c r="AY120" s="74"/>
    </row>
    <row r="121" spans="2:51" x14ac:dyDescent="0.3">
      <c r="C121" s="132" t="s">
        <v>156</v>
      </c>
      <c r="D121" s="132"/>
      <c r="E121" s="132"/>
      <c r="I121" s="53">
        <v>116</v>
      </c>
      <c r="J121" s="31">
        <f t="shared" si="60"/>
        <v>0</v>
      </c>
      <c r="K121" s="31">
        <f t="shared" si="61"/>
        <v>0</v>
      </c>
      <c r="L121" s="31">
        <f t="shared" si="62"/>
        <v>0</v>
      </c>
      <c r="M121" s="31">
        <f t="shared" si="63"/>
        <v>0</v>
      </c>
      <c r="N121" s="31">
        <f t="shared" si="44"/>
        <v>0</v>
      </c>
      <c r="O121" s="32">
        <f t="shared" si="45"/>
        <v>0</v>
      </c>
      <c r="P121" s="53">
        <v>116</v>
      </c>
      <c r="Q121" s="31">
        <f t="shared" si="74"/>
        <v>0</v>
      </c>
      <c r="R121" s="31">
        <f t="shared" si="64"/>
        <v>0</v>
      </c>
      <c r="S121" s="31">
        <f t="shared" si="65"/>
        <v>0</v>
      </c>
      <c r="T121" s="31">
        <f t="shared" si="46"/>
        <v>0</v>
      </c>
      <c r="U121" s="31">
        <f t="shared" si="59"/>
        <v>0</v>
      </c>
      <c r="V121" s="31">
        <f t="shared" si="47"/>
        <v>0</v>
      </c>
      <c r="W121" s="31">
        <v>0</v>
      </c>
      <c r="X121" s="31">
        <f t="shared" si="48"/>
        <v>0</v>
      </c>
      <c r="Y121" s="36">
        <f t="shared" si="49"/>
        <v>0</v>
      </c>
      <c r="AA121" s="69">
        <v>116</v>
      </c>
      <c r="AB121" s="31">
        <f t="shared" si="50"/>
        <v>0</v>
      </c>
      <c r="AC121" s="203">
        <f t="shared" si="73"/>
        <v>0</v>
      </c>
      <c r="AD121" s="99">
        <f t="shared" si="51"/>
        <v>0</v>
      </c>
      <c r="AE121" s="99">
        <f t="shared" si="52"/>
        <v>0</v>
      </c>
      <c r="AF121" s="188">
        <f t="shared" si="69"/>
        <v>0</v>
      </c>
      <c r="AG121" s="188">
        <f t="shared" si="70"/>
        <v>0</v>
      </c>
      <c r="AH121" s="188">
        <f t="shared" si="71"/>
        <v>0</v>
      </c>
      <c r="AI121" s="193">
        <f t="shared" si="72"/>
        <v>0</v>
      </c>
      <c r="AK121" s="69">
        <v>116</v>
      </c>
      <c r="AL121" s="31">
        <f t="shared" si="53"/>
        <v>0</v>
      </c>
      <c r="AM121" s="31">
        <f t="shared" si="54"/>
        <v>0</v>
      </c>
      <c r="AN121" s="31">
        <f t="shared" si="55"/>
        <v>0</v>
      </c>
      <c r="AO121" s="31">
        <f t="shared" si="56"/>
        <v>0</v>
      </c>
      <c r="AP121" s="31">
        <f t="shared" si="57"/>
        <v>0</v>
      </c>
      <c r="AQ121" s="188">
        <f t="shared" si="76"/>
        <v>0</v>
      </c>
      <c r="AR121" s="188">
        <f t="shared" si="76"/>
        <v>0</v>
      </c>
      <c r="AS121" s="188">
        <f t="shared" si="76"/>
        <v>0</v>
      </c>
      <c r="AT121" s="188">
        <f t="shared" si="75"/>
        <v>0</v>
      </c>
      <c r="AU121" s="31"/>
      <c r="AV121" s="31"/>
      <c r="AW121" s="31"/>
      <c r="AX121" s="31"/>
      <c r="AY121" s="74"/>
    </row>
    <row r="122" spans="2:51" x14ac:dyDescent="0.3">
      <c r="C122" s="132" t="s">
        <v>141</v>
      </c>
      <c r="D122" s="132" t="s">
        <v>72</v>
      </c>
      <c r="E122" s="79" t="s">
        <v>162</v>
      </c>
      <c r="I122" s="53">
        <v>117</v>
      </c>
      <c r="J122" s="31">
        <f t="shared" si="60"/>
        <v>0</v>
      </c>
      <c r="K122" s="31">
        <f t="shared" si="61"/>
        <v>0</v>
      </c>
      <c r="L122" s="31">
        <f t="shared" si="62"/>
        <v>0</v>
      </c>
      <c r="M122" s="31">
        <f t="shared" si="63"/>
        <v>0</v>
      </c>
      <c r="N122" s="31">
        <f t="shared" si="44"/>
        <v>0</v>
      </c>
      <c r="O122" s="32">
        <f t="shared" si="45"/>
        <v>0</v>
      </c>
      <c r="P122" s="53">
        <v>117</v>
      </c>
      <c r="Q122" s="31">
        <f t="shared" si="74"/>
        <v>0</v>
      </c>
      <c r="R122" s="31">
        <f t="shared" si="64"/>
        <v>0</v>
      </c>
      <c r="S122" s="31">
        <f t="shared" si="65"/>
        <v>0</v>
      </c>
      <c r="T122" s="31">
        <f t="shared" si="46"/>
        <v>0</v>
      </c>
      <c r="U122" s="31">
        <f t="shared" si="59"/>
        <v>0</v>
      </c>
      <c r="V122" s="31">
        <f t="shared" si="47"/>
        <v>0</v>
      </c>
      <c r="W122" s="31">
        <v>0</v>
      </c>
      <c r="X122" s="31">
        <f t="shared" si="48"/>
        <v>0</v>
      </c>
      <c r="Y122" s="36">
        <f t="shared" si="49"/>
        <v>0</v>
      </c>
      <c r="AA122" s="69">
        <v>117</v>
      </c>
      <c r="AB122" s="31">
        <f t="shared" si="50"/>
        <v>0</v>
      </c>
      <c r="AC122" s="203">
        <f t="shared" si="73"/>
        <v>0</v>
      </c>
      <c r="AD122" s="99">
        <f t="shared" si="51"/>
        <v>0</v>
      </c>
      <c r="AE122" s="99">
        <f t="shared" si="52"/>
        <v>0</v>
      </c>
      <c r="AF122" s="188">
        <f t="shared" si="69"/>
        <v>0</v>
      </c>
      <c r="AG122" s="188">
        <f t="shared" si="70"/>
        <v>0</v>
      </c>
      <c r="AH122" s="188">
        <f t="shared" si="71"/>
        <v>0</v>
      </c>
      <c r="AI122" s="193">
        <f t="shared" si="72"/>
        <v>0</v>
      </c>
      <c r="AK122" s="69">
        <v>117</v>
      </c>
      <c r="AL122" s="31">
        <f t="shared" si="53"/>
        <v>0</v>
      </c>
      <c r="AM122" s="31">
        <f t="shared" si="54"/>
        <v>0</v>
      </c>
      <c r="AN122" s="31">
        <f t="shared" si="55"/>
        <v>0</v>
      </c>
      <c r="AO122" s="31">
        <f t="shared" si="56"/>
        <v>0</v>
      </c>
      <c r="AP122" s="31">
        <f t="shared" si="57"/>
        <v>0</v>
      </c>
      <c r="AQ122" s="188">
        <f t="shared" si="76"/>
        <v>0</v>
      </c>
      <c r="AR122" s="188">
        <f t="shared" si="76"/>
        <v>0</v>
      </c>
      <c r="AS122" s="188">
        <f t="shared" si="76"/>
        <v>0</v>
      </c>
      <c r="AT122" s="188">
        <f t="shared" si="75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164</v>
      </c>
      <c r="C123" s="80">
        <f>AY35</f>
        <v>0</v>
      </c>
      <c r="D123" s="202">
        <f>IF(AND(D8=B100,F12=C194),J34*50%*G107,0)</f>
        <v>0</v>
      </c>
      <c r="E123" s="76">
        <f>C123-D123</f>
        <v>0</v>
      </c>
      <c r="I123" s="53">
        <v>118</v>
      </c>
      <c r="J123" s="31">
        <f t="shared" si="60"/>
        <v>0</v>
      </c>
      <c r="K123" s="31">
        <f t="shared" si="61"/>
        <v>0</v>
      </c>
      <c r="L123" s="31">
        <f t="shared" si="62"/>
        <v>0</v>
      </c>
      <c r="M123" s="31">
        <f t="shared" si="63"/>
        <v>0</v>
      </c>
      <c r="N123" s="31">
        <f t="shared" si="44"/>
        <v>0</v>
      </c>
      <c r="O123" s="32">
        <f t="shared" si="45"/>
        <v>0</v>
      </c>
      <c r="P123" s="53">
        <v>118</v>
      </c>
      <c r="Q123" s="31">
        <f t="shared" si="74"/>
        <v>0</v>
      </c>
      <c r="R123" s="31">
        <f t="shared" si="64"/>
        <v>0</v>
      </c>
      <c r="S123" s="31">
        <f t="shared" si="65"/>
        <v>0</v>
      </c>
      <c r="T123" s="31">
        <f t="shared" si="46"/>
        <v>0</v>
      </c>
      <c r="U123" s="31">
        <f t="shared" si="59"/>
        <v>0</v>
      </c>
      <c r="V123" s="31">
        <f t="shared" si="47"/>
        <v>0</v>
      </c>
      <c r="W123" s="31">
        <v>0</v>
      </c>
      <c r="X123" s="31">
        <f t="shared" si="48"/>
        <v>0</v>
      </c>
      <c r="Y123" s="36">
        <f t="shared" si="49"/>
        <v>0</v>
      </c>
      <c r="AA123" s="69">
        <v>118</v>
      </c>
      <c r="AB123" s="31">
        <f t="shared" si="50"/>
        <v>0</v>
      </c>
      <c r="AC123" s="203">
        <f t="shared" si="73"/>
        <v>0</v>
      </c>
      <c r="AD123" s="99">
        <f t="shared" si="51"/>
        <v>0</v>
      </c>
      <c r="AE123" s="99">
        <f t="shared" si="52"/>
        <v>0</v>
      </c>
      <c r="AF123" s="188">
        <f t="shared" si="69"/>
        <v>0</v>
      </c>
      <c r="AG123" s="188">
        <f t="shared" si="70"/>
        <v>0</v>
      </c>
      <c r="AH123" s="188">
        <f t="shared" si="71"/>
        <v>0</v>
      </c>
      <c r="AI123" s="193">
        <f t="shared" si="72"/>
        <v>0</v>
      </c>
      <c r="AK123" s="69">
        <v>118</v>
      </c>
      <c r="AL123" s="31">
        <f t="shared" si="53"/>
        <v>0</v>
      </c>
      <c r="AM123" s="31">
        <f t="shared" si="54"/>
        <v>0</v>
      </c>
      <c r="AN123" s="31">
        <f t="shared" si="55"/>
        <v>0</v>
      </c>
      <c r="AO123" s="31">
        <f t="shared" si="56"/>
        <v>0</v>
      </c>
      <c r="AP123" s="31">
        <f t="shared" si="57"/>
        <v>0</v>
      </c>
      <c r="AQ123" s="188">
        <f t="shared" si="76"/>
        <v>0</v>
      </c>
      <c r="AR123" s="188">
        <f t="shared" si="76"/>
        <v>0</v>
      </c>
      <c r="AS123" s="188">
        <f t="shared" si="76"/>
        <v>0</v>
      </c>
      <c r="AT123" s="188">
        <f t="shared" si="75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0"/>
        <v>0</v>
      </c>
      <c r="K124" s="31">
        <f t="shared" si="61"/>
        <v>0</v>
      </c>
      <c r="L124" s="31">
        <f t="shared" si="62"/>
        <v>0</v>
      </c>
      <c r="M124" s="31">
        <f t="shared" si="63"/>
        <v>0</v>
      </c>
      <c r="N124" s="31">
        <f t="shared" si="44"/>
        <v>0</v>
      </c>
      <c r="O124" s="32">
        <f t="shared" si="45"/>
        <v>0</v>
      </c>
      <c r="P124" s="53">
        <v>119</v>
      </c>
      <c r="Q124" s="31">
        <f t="shared" si="74"/>
        <v>0</v>
      </c>
      <c r="R124" s="31">
        <f t="shared" si="64"/>
        <v>0</v>
      </c>
      <c r="S124" s="31">
        <f t="shared" si="65"/>
        <v>0</v>
      </c>
      <c r="T124" s="31">
        <f t="shared" si="46"/>
        <v>0</v>
      </c>
      <c r="U124" s="31">
        <f t="shared" si="59"/>
        <v>0</v>
      </c>
      <c r="V124" s="31">
        <f t="shared" si="47"/>
        <v>0</v>
      </c>
      <c r="W124" s="31">
        <v>0</v>
      </c>
      <c r="X124" s="31">
        <f t="shared" si="48"/>
        <v>0</v>
      </c>
      <c r="Y124" s="36">
        <f t="shared" si="49"/>
        <v>0</v>
      </c>
      <c r="AA124" s="69">
        <v>119</v>
      </c>
      <c r="AB124" s="31">
        <f t="shared" si="50"/>
        <v>0</v>
      </c>
      <c r="AC124" s="203">
        <f t="shared" si="73"/>
        <v>0</v>
      </c>
      <c r="AD124" s="99">
        <f t="shared" si="51"/>
        <v>0</v>
      </c>
      <c r="AE124" s="99">
        <f t="shared" si="52"/>
        <v>0</v>
      </c>
      <c r="AF124" s="188">
        <f t="shared" si="69"/>
        <v>0</v>
      </c>
      <c r="AG124" s="188">
        <f t="shared" si="70"/>
        <v>0</v>
      </c>
      <c r="AH124" s="188">
        <f t="shared" si="71"/>
        <v>0</v>
      </c>
      <c r="AI124" s="193">
        <f t="shared" si="72"/>
        <v>0</v>
      </c>
      <c r="AK124" s="69">
        <v>119</v>
      </c>
      <c r="AL124" s="31">
        <f t="shared" si="53"/>
        <v>0</v>
      </c>
      <c r="AM124" s="31">
        <f t="shared" si="54"/>
        <v>0</v>
      </c>
      <c r="AN124" s="31">
        <f t="shared" si="55"/>
        <v>0</v>
      </c>
      <c r="AO124" s="31">
        <f t="shared" si="56"/>
        <v>0</v>
      </c>
      <c r="AP124" s="31">
        <f t="shared" si="57"/>
        <v>0</v>
      </c>
      <c r="AQ124" s="188">
        <f t="shared" si="76"/>
        <v>0</v>
      </c>
      <c r="AR124" s="188">
        <f t="shared" si="76"/>
        <v>0</v>
      </c>
      <c r="AS124" s="188">
        <f t="shared" si="76"/>
        <v>0</v>
      </c>
      <c r="AT124" s="188">
        <f t="shared" si="75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0"/>
        <v>0</v>
      </c>
      <c r="K125" s="31">
        <f t="shared" si="61"/>
        <v>0</v>
      </c>
      <c r="L125" s="31">
        <f t="shared" si="62"/>
        <v>0</v>
      </c>
      <c r="M125" s="31">
        <f t="shared" si="63"/>
        <v>0</v>
      </c>
      <c r="N125" s="31">
        <f t="shared" si="44"/>
        <v>0</v>
      </c>
      <c r="O125" s="32">
        <f t="shared" si="45"/>
        <v>0</v>
      </c>
      <c r="P125" s="53">
        <v>120</v>
      </c>
      <c r="Q125" s="31">
        <f t="shared" si="74"/>
        <v>0</v>
      </c>
      <c r="R125" s="31">
        <f t="shared" si="64"/>
        <v>0</v>
      </c>
      <c r="S125" s="31">
        <f t="shared" si="65"/>
        <v>0</v>
      </c>
      <c r="T125" s="31">
        <f t="shared" si="46"/>
        <v>0</v>
      </c>
      <c r="U125" s="31">
        <f t="shared" si="59"/>
        <v>0</v>
      </c>
      <c r="V125" s="31">
        <f t="shared" si="47"/>
        <v>0</v>
      </c>
      <c r="W125" s="31">
        <v>0</v>
      </c>
      <c r="X125" s="31">
        <f t="shared" si="48"/>
        <v>0</v>
      </c>
      <c r="Y125" s="36">
        <f t="shared" si="49"/>
        <v>0</v>
      </c>
      <c r="AA125" s="69">
        <v>120</v>
      </c>
      <c r="AB125" s="31">
        <f t="shared" si="50"/>
        <v>0</v>
      </c>
      <c r="AC125" s="203">
        <f t="shared" si="73"/>
        <v>0</v>
      </c>
      <c r="AD125" s="99">
        <f t="shared" si="51"/>
        <v>0</v>
      </c>
      <c r="AE125" s="99">
        <f t="shared" si="52"/>
        <v>0</v>
      </c>
      <c r="AF125" s="188">
        <f t="shared" si="69"/>
        <v>0</v>
      </c>
      <c r="AG125" s="188">
        <f t="shared" si="70"/>
        <v>0</v>
      </c>
      <c r="AH125" s="188">
        <f t="shared" si="71"/>
        <v>0</v>
      </c>
      <c r="AI125" s="193">
        <f t="shared" si="72"/>
        <v>0</v>
      </c>
      <c r="AK125" s="69">
        <v>120</v>
      </c>
      <c r="AL125" s="31">
        <f t="shared" si="53"/>
        <v>0</v>
      </c>
      <c r="AM125" s="31">
        <f t="shared" si="54"/>
        <v>0</v>
      </c>
      <c r="AN125" s="31">
        <f t="shared" si="55"/>
        <v>0</v>
      </c>
      <c r="AO125" s="31">
        <f t="shared" si="56"/>
        <v>0</v>
      </c>
      <c r="AP125" s="31">
        <f t="shared" si="57"/>
        <v>0</v>
      </c>
      <c r="AQ125" s="188">
        <f t="shared" si="76"/>
        <v>0</v>
      </c>
      <c r="AR125" s="188">
        <f t="shared" si="76"/>
        <v>0</v>
      </c>
      <c r="AS125" s="188">
        <f t="shared" si="76"/>
        <v>0</v>
      </c>
      <c r="AT125" s="188">
        <f t="shared" si="75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125</v>
      </c>
      <c r="D126" s="82" t="s">
        <v>126</v>
      </c>
      <c r="E126" s="82" t="s">
        <v>156</v>
      </c>
      <c r="F126" s="133" t="s">
        <v>166</v>
      </c>
      <c r="I126" s="53">
        <v>121</v>
      </c>
      <c r="J126" s="31">
        <f t="shared" si="60"/>
        <v>0</v>
      </c>
      <c r="K126" s="31">
        <f t="shared" si="61"/>
        <v>0</v>
      </c>
      <c r="L126" s="31">
        <f t="shared" si="62"/>
        <v>0</v>
      </c>
      <c r="M126" s="31">
        <f t="shared" si="63"/>
        <v>0</v>
      </c>
      <c r="N126" s="31">
        <f t="shared" si="44"/>
        <v>0</v>
      </c>
      <c r="O126" s="32">
        <f t="shared" si="45"/>
        <v>0</v>
      </c>
      <c r="P126" s="53">
        <v>121</v>
      </c>
      <c r="Q126" s="31">
        <f t="shared" si="74"/>
        <v>0</v>
      </c>
      <c r="R126" s="31">
        <f t="shared" si="64"/>
        <v>0</v>
      </c>
      <c r="S126" s="31">
        <f t="shared" si="65"/>
        <v>0</v>
      </c>
      <c r="T126" s="31">
        <f t="shared" si="46"/>
        <v>0</v>
      </c>
      <c r="U126" s="31">
        <f t="shared" si="59"/>
        <v>0</v>
      </c>
      <c r="V126" s="31">
        <f t="shared" si="47"/>
        <v>0</v>
      </c>
      <c r="W126" s="31">
        <v>0</v>
      </c>
      <c r="X126" s="31">
        <f t="shared" si="48"/>
        <v>0</v>
      </c>
      <c r="Y126" s="36">
        <f t="shared" si="49"/>
        <v>0</v>
      </c>
      <c r="AA126" s="69">
        <v>121</v>
      </c>
      <c r="AB126" s="31">
        <f t="shared" si="50"/>
        <v>0</v>
      </c>
      <c r="AC126" s="203">
        <f t="shared" si="73"/>
        <v>0</v>
      </c>
      <c r="AD126" s="99">
        <f t="shared" si="51"/>
        <v>0</v>
      </c>
      <c r="AE126" s="99">
        <f t="shared" si="52"/>
        <v>0</v>
      </c>
      <c r="AF126" s="188">
        <f t="shared" si="69"/>
        <v>0</v>
      </c>
      <c r="AG126" s="188">
        <f t="shared" si="70"/>
        <v>0</v>
      </c>
      <c r="AH126" s="188">
        <f t="shared" si="71"/>
        <v>0</v>
      </c>
      <c r="AI126" s="193">
        <f t="shared" si="72"/>
        <v>0</v>
      </c>
      <c r="AK126" s="69">
        <v>121</v>
      </c>
      <c r="AL126" s="31">
        <f t="shared" si="53"/>
        <v>0</v>
      </c>
      <c r="AM126" s="31">
        <f t="shared" si="54"/>
        <v>0</v>
      </c>
      <c r="AN126" s="31">
        <f t="shared" si="55"/>
        <v>0</v>
      </c>
      <c r="AO126" s="31">
        <f t="shared" si="56"/>
        <v>0</v>
      </c>
      <c r="AP126" s="31">
        <f t="shared" si="57"/>
        <v>0</v>
      </c>
      <c r="AQ126" s="188">
        <f t="shared" si="76"/>
        <v>0</v>
      </c>
      <c r="AR126" s="188">
        <f t="shared" si="76"/>
        <v>0</v>
      </c>
      <c r="AS126" s="188">
        <f t="shared" si="76"/>
        <v>0</v>
      </c>
      <c r="AT126" s="188">
        <f t="shared" si="75"/>
        <v>0</v>
      </c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60"/>
        <v>0</v>
      </c>
      <c r="K127" s="31">
        <f t="shared" si="61"/>
        <v>0</v>
      </c>
      <c r="L127" s="31">
        <f t="shared" si="62"/>
        <v>0</v>
      </c>
      <c r="M127" s="31">
        <f t="shared" si="63"/>
        <v>0</v>
      </c>
      <c r="N127" s="31">
        <f t="shared" si="44"/>
        <v>0</v>
      </c>
      <c r="O127" s="32">
        <f t="shared" si="45"/>
        <v>0</v>
      </c>
      <c r="P127" s="53">
        <v>122</v>
      </c>
      <c r="Q127" s="31">
        <f t="shared" si="74"/>
        <v>0</v>
      </c>
      <c r="R127" s="31">
        <f t="shared" si="64"/>
        <v>0</v>
      </c>
      <c r="S127" s="31">
        <f t="shared" si="65"/>
        <v>0</v>
      </c>
      <c r="T127" s="31">
        <f t="shared" si="46"/>
        <v>0</v>
      </c>
      <c r="U127" s="31">
        <f t="shared" si="59"/>
        <v>0</v>
      </c>
      <c r="V127" s="31">
        <f t="shared" si="47"/>
        <v>0</v>
      </c>
      <c r="W127" s="31">
        <v>0</v>
      </c>
      <c r="X127" s="31">
        <f t="shared" si="48"/>
        <v>0</v>
      </c>
      <c r="Y127" s="36">
        <f t="shared" si="49"/>
        <v>0</v>
      </c>
      <c r="AA127" s="69">
        <v>122</v>
      </c>
      <c r="AB127" s="31">
        <f t="shared" si="50"/>
        <v>0</v>
      </c>
      <c r="AC127" s="203">
        <f t="shared" si="73"/>
        <v>0</v>
      </c>
      <c r="AD127" s="99">
        <f t="shared" si="51"/>
        <v>0</v>
      </c>
      <c r="AE127" s="99">
        <f t="shared" si="52"/>
        <v>0</v>
      </c>
      <c r="AF127" s="188">
        <f t="shared" si="69"/>
        <v>0</v>
      </c>
      <c r="AG127" s="188">
        <f t="shared" si="70"/>
        <v>0</v>
      </c>
      <c r="AH127" s="188">
        <f t="shared" si="71"/>
        <v>0</v>
      </c>
      <c r="AI127" s="193">
        <f t="shared" si="72"/>
        <v>0</v>
      </c>
      <c r="AK127" s="69">
        <v>122</v>
      </c>
      <c r="AL127" s="31">
        <f t="shared" si="53"/>
        <v>0</v>
      </c>
      <c r="AM127" s="31">
        <f t="shared" si="54"/>
        <v>0</v>
      </c>
      <c r="AN127" s="31">
        <f t="shared" si="55"/>
        <v>0</v>
      </c>
      <c r="AO127" s="31">
        <f t="shared" si="56"/>
        <v>0</v>
      </c>
      <c r="AP127" s="31">
        <f t="shared" si="57"/>
        <v>0</v>
      </c>
      <c r="AQ127" s="188">
        <f t="shared" si="76"/>
        <v>0</v>
      </c>
      <c r="AR127" s="188">
        <f t="shared" si="76"/>
        <v>0</v>
      </c>
      <c r="AS127" s="188">
        <f t="shared" si="76"/>
        <v>0</v>
      </c>
      <c r="AT127" s="188">
        <f t="shared" si="75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0"/>
        <v>0</v>
      </c>
      <c r="K128" s="31">
        <f t="shared" si="61"/>
        <v>0</v>
      </c>
      <c r="L128" s="31">
        <f t="shared" si="62"/>
        <v>0</v>
      </c>
      <c r="M128" s="31">
        <f t="shared" si="63"/>
        <v>0</v>
      </c>
      <c r="N128" s="31">
        <f t="shared" si="44"/>
        <v>0</v>
      </c>
      <c r="O128" s="32">
        <f t="shared" si="45"/>
        <v>0</v>
      </c>
      <c r="P128" s="53">
        <v>123</v>
      </c>
      <c r="Q128" s="31">
        <f t="shared" si="74"/>
        <v>0</v>
      </c>
      <c r="R128" s="31">
        <f t="shared" si="64"/>
        <v>0</v>
      </c>
      <c r="S128" s="31">
        <f t="shared" si="65"/>
        <v>0</v>
      </c>
      <c r="T128" s="31">
        <f t="shared" si="46"/>
        <v>0</v>
      </c>
      <c r="U128" s="31">
        <f t="shared" si="59"/>
        <v>0</v>
      </c>
      <c r="V128" s="31">
        <f t="shared" si="47"/>
        <v>0</v>
      </c>
      <c r="W128" s="31">
        <v>0</v>
      </c>
      <c r="X128" s="31">
        <f t="shared" si="48"/>
        <v>0</v>
      </c>
      <c r="Y128" s="36">
        <f t="shared" si="49"/>
        <v>0</v>
      </c>
      <c r="AA128" s="69">
        <v>123</v>
      </c>
      <c r="AB128" s="31">
        <f t="shared" si="50"/>
        <v>0</v>
      </c>
      <c r="AC128" s="203">
        <f t="shared" si="73"/>
        <v>0</v>
      </c>
      <c r="AD128" s="99">
        <f t="shared" si="51"/>
        <v>0</v>
      </c>
      <c r="AE128" s="99">
        <f t="shared" si="52"/>
        <v>0</v>
      </c>
      <c r="AF128" s="188">
        <f t="shared" si="69"/>
        <v>0</v>
      </c>
      <c r="AG128" s="188">
        <f t="shared" si="70"/>
        <v>0</v>
      </c>
      <c r="AH128" s="188">
        <f t="shared" si="71"/>
        <v>0</v>
      </c>
      <c r="AI128" s="193">
        <f t="shared" si="72"/>
        <v>0</v>
      </c>
      <c r="AK128" s="69">
        <v>123</v>
      </c>
      <c r="AL128" s="31">
        <f t="shared" si="53"/>
        <v>0</v>
      </c>
      <c r="AM128" s="31">
        <f t="shared" si="54"/>
        <v>0</v>
      </c>
      <c r="AN128" s="31">
        <f t="shared" si="55"/>
        <v>0</v>
      </c>
      <c r="AO128" s="31">
        <f t="shared" si="56"/>
        <v>0</v>
      </c>
      <c r="AP128" s="31">
        <f t="shared" si="57"/>
        <v>0</v>
      </c>
      <c r="AQ128" s="188">
        <f t="shared" si="76"/>
        <v>0</v>
      </c>
      <c r="AR128" s="188">
        <f t="shared" si="76"/>
        <v>0</v>
      </c>
      <c r="AS128" s="188">
        <f t="shared" si="76"/>
        <v>0</v>
      </c>
      <c r="AT128" s="188">
        <f t="shared" si="75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0"/>
        <v>0</v>
      </c>
      <c r="K129" s="31">
        <f t="shared" si="61"/>
        <v>0</v>
      </c>
      <c r="L129" s="31">
        <f t="shared" si="62"/>
        <v>0</v>
      </c>
      <c r="M129" s="31">
        <f t="shared" si="63"/>
        <v>0</v>
      </c>
      <c r="N129" s="31">
        <f t="shared" si="44"/>
        <v>0</v>
      </c>
      <c r="O129" s="32">
        <f t="shared" si="45"/>
        <v>0</v>
      </c>
      <c r="P129" s="53">
        <v>124</v>
      </c>
      <c r="Q129" s="31">
        <f t="shared" si="74"/>
        <v>0</v>
      </c>
      <c r="R129" s="31">
        <f t="shared" si="64"/>
        <v>0</v>
      </c>
      <c r="S129" s="31">
        <f t="shared" si="65"/>
        <v>0</v>
      </c>
      <c r="T129" s="31">
        <f t="shared" si="46"/>
        <v>0</v>
      </c>
      <c r="U129" s="31">
        <f t="shared" si="59"/>
        <v>0</v>
      </c>
      <c r="V129" s="31">
        <f t="shared" si="47"/>
        <v>0</v>
      </c>
      <c r="W129" s="31">
        <v>0</v>
      </c>
      <c r="X129" s="31">
        <f t="shared" si="48"/>
        <v>0</v>
      </c>
      <c r="Y129" s="36">
        <f t="shared" si="49"/>
        <v>0</v>
      </c>
      <c r="AA129" s="69">
        <v>124</v>
      </c>
      <c r="AB129" s="31">
        <f t="shared" si="50"/>
        <v>0</v>
      </c>
      <c r="AC129" s="203">
        <f t="shared" si="73"/>
        <v>0</v>
      </c>
      <c r="AD129" s="99">
        <f t="shared" si="51"/>
        <v>0</v>
      </c>
      <c r="AE129" s="99">
        <f t="shared" si="52"/>
        <v>0</v>
      </c>
      <c r="AF129" s="188">
        <f t="shared" si="69"/>
        <v>0</v>
      </c>
      <c r="AG129" s="188">
        <f t="shared" si="70"/>
        <v>0</v>
      </c>
      <c r="AH129" s="188">
        <f t="shared" si="71"/>
        <v>0</v>
      </c>
      <c r="AI129" s="193">
        <f t="shared" si="72"/>
        <v>0</v>
      </c>
      <c r="AK129" s="69">
        <v>124</v>
      </c>
      <c r="AL129" s="31">
        <f t="shared" si="53"/>
        <v>0</v>
      </c>
      <c r="AM129" s="31">
        <f t="shared" si="54"/>
        <v>0</v>
      </c>
      <c r="AN129" s="31">
        <f t="shared" si="55"/>
        <v>0</v>
      </c>
      <c r="AO129" s="31">
        <f t="shared" si="56"/>
        <v>0</v>
      </c>
      <c r="AP129" s="31">
        <f t="shared" si="57"/>
        <v>0</v>
      </c>
      <c r="AQ129" s="188">
        <f t="shared" si="76"/>
        <v>0</v>
      </c>
      <c r="AR129" s="188">
        <f t="shared" si="76"/>
        <v>0</v>
      </c>
      <c r="AS129" s="188">
        <f t="shared" si="76"/>
        <v>0</v>
      </c>
      <c r="AT129" s="188">
        <f t="shared" si="75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84" t="s">
        <v>193</v>
      </c>
      <c r="I130" s="53">
        <v>125</v>
      </c>
      <c r="J130" s="31">
        <f t="shared" si="60"/>
        <v>0</v>
      </c>
      <c r="K130" s="31">
        <f t="shared" si="61"/>
        <v>0</v>
      </c>
      <c r="L130" s="31">
        <f t="shared" si="62"/>
        <v>0</v>
      </c>
      <c r="M130" s="31">
        <f t="shared" si="63"/>
        <v>0</v>
      </c>
      <c r="N130" s="31">
        <f t="shared" si="44"/>
        <v>0</v>
      </c>
      <c r="O130" s="32">
        <f t="shared" si="45"/>
        <v>0</v>
      </c>
      <c r="P130" s="53">
        <v>125</v>
      </c>
      <c r="Q130" s="31">
        <f t="shared" si="74"/>
        <v>0</v>
      </c>
      <c r="R130" s="31">
        <f t="shared" si="64"/>
        <v>0</v>
      </c>
      <c r="S130" s="31">
        <f t="shared" si="65"/>
        <v>0</v>
      </c>
      <c r="T130" s="31">
        <f t="shared" si="46"/>
        <v>0</v>
      </c>
      <c r="U130" s="31">
        <f t="shared" si="59"/>
        <v>0</v>
      </c>
      <c r="V130" s="31">
        <f t="shared" si="47"/>
        <v>0</v>
      </c>
      <c r="W130" s="31">
        <v>0</v>
      </c>
      <c r="X130" s="31">
        <f t="shared" si="48"/>
        <v>0</v>
      </c>
      <c r="Y130" s="36">
        <f t="shared" si="49"/>
        <v>0</v>
      </c>
      <c r="AA130" s="69">
        <v>125</v>
      </c>
      <c r="AB130" s="31">
        <f t="shared" si="50"/>
        <v>0</v>
      </c>
      <c r="AC130" s="203">
        <f t="shared" si="73"/>
        <v>0</v>
      </c>
      <c r="AD130" s="99">
        <f t="shared" si="51"/>
        <v>0</v>
      </c>
      <c r="AE130" s="99">
        <f t="shared" si="52"/>
        <v>0</v>
      </c>
      <c r="AF130" s="188">
        <f t="shared" si="69"/>
        <v>0</v>
      </c>
      <c r="AG130" s="188">
        <f t="shared" si="70"/>
        <v>0</v>
      </c>
      <c r="AH130" s="188">
        <f t="shared" si="71"/>
        <v>0</v>
      </c>
      <c r="AI130" s="193">
        <f t="shared" si="72"/>
        <v>0</v>
      </c>
      <c r="AK130" s="69">
        <v>125</v>
      </c>
      <c r="AL130" s="31">
        <f t="shared" si="53"/>
        <v>0</v>
      </c>
      <c r="AM130" s="31">
        <f t="shared" si="54"/>
        <v>0</v>
      </c>
      <c r="AN130" s="31">
        <f t="shared" si="55"/>
        <v>0</v>
      </c>
      <c r="AO130" s="31">
        <f t="shared" si="56"/>
        <v>0</v>
      </c>
      <c r="AP130" s="31">
        <f t="shared" si="57"/>
        <v>0</v>
      </c>
      <c r="AQ130" s="188">
        <f t="shared" si="76"/>
        <v>0</v>
      </c>
      <c r="AR130" s="188">
        <f t="shared" si="76"/>
        <v>0</v>
      </c>
      <c r="AS130" s="188">
        <f t="shared" si="76"/>
        <v>0</v>
      </c>
      <c r="AT130" s="188">
        <f t="shared" si="75"/>
        <v>0</v>
      </c>
      <c r="AU130" s="31"/>
      <c r="AV130" s="31"/>
      <c r="AW130" s="31"/>
      <c r="AX130" s="31"/>
      <c r="AY130" s="74"/>
    </row>
    <row r="131" spans="3:51" x14ac:dyDescent="0.3">
      <c r="C131" s="172" t="s">
        <v>7</v>
      </c>
      <c r="D131" s="4">
        <v>0.62</v>
      </c>
      <c r="E131" s="184" t="s">
        <v>194</v>
      </c>
      <c r="I131" s="53">
        <v>126</v>
      </c>
      <c r="J131" s="31">
        <f t="shared" si="60"/>
        <v>0</v>
      </c>
      <c r="K131" s="31">
        <f t="shared" si="61"/>
        <v>0</v>
      </c>
      <c r="L131" s="31">
        <f t="shared" si="62"/>
        <v>0</v>
      </c>
      <c r="M131" s="31">
        <f t="shared" si="63"/>
        <v>0</v>
      </c>
      <c r="N131" s="31">
        <f t="shared" si="44"/>
        <v>0</v>
      </c>
      <c r="O131" s="32">
        <f t="shared" si="45"/>
        <v>0</v>
      </c>
      <c r="P131" s="53">
        <v>126</v>
      </c>
      <c r="Q131" s="31">
        <f t="shared" si="74"/>
        <v>0</v>
      </c>
      <c r="R131" s="31">
        <f t="shared" si="64"/>
        <v>0</v>
      </c>
      <c r="S131" s="31">
        <f t="shared" si="65"/>
        <v>0</v>
      </c>
      <c r="T131" s="31">
        <f t="shared" si="46"/>
        <v>0</v>
      </c>
      <c r="U131" s="31">
        <f t="shared" si="59"/>
        <v>0</v>
      </c>
      <c r="V131" s="31">
        <f t="shared" si="47"/>
        <v>0</v>
      </c>
      <c r="W131" s="31">
        <v>0</v>
      </c>
      <c r="X131" s="31">
        <f t="shared" si="48"/>
        <v>0</v>
      </c>
      <c r="Y131" s="36">
        <f t="shared" si="49"/>
        <v>0</v>
      </c>
      <c r="AA131" s="69">
        <v>126</v>
      </c>
      <c r="AB131" s="31">
        <f t="shared" si="50"/>
        <v>0</v>
      </c>
      <c r="AC131" s="203">
        <f t="shared" si="73"/>
        <v>0</v>
      </c>
      <c r="AD131" s="99">
        <f t="shared" si="51"/>
        <v>0</v>
      </c>
      <c r="AE131" s="99">
        <f t="shared" si="52"/>
        <v>0</v>
      </c>
      <c r="AF131" s="188">
        <f t="shared" si="69"/>
        <v>0</v>
      </c>
      <c r="AG131" s="188">
        <f t="shared" si="70"/>
        <v>0</v>
      </c>
      <c r="AH131" s="188">
        <f t="shared" si="71"/>
        <v>0</v>
      </c>
      <c r="AI131" s="193">
        <f t="shared" si="72"/>
        <v>0</v>
      </c>
      <c r="AK131" s="69">
        <v>126</v>
      </c>
      <c r="AL131" s="31">
        <f t="shared" si="53"/>
        <v>0</v>
      </c>
      <c r="AM131" s="31">
        <f t="shared" si="54"/>
        <v>0</v>
      </c>
      <c r="AN131" s="31">
        <f t="shared" si="55"/>
        <v>0</v>
      </c>
      <c r="AO131" s="31">
        <f t="shared" si="56"/>
        <v>0</v>
      </c>
      <c r="AP131" s="31">
        <f t="shared" si="57"/>
        <v>0</v>
      </c>
      <c r="AQ131" s="188">
        <f t="shared" si="76"/>
        <v>0</v>
      </c>
      <c r="AR131" s="188">
        <f t="shared" si="76"/>
        <v>0</v>
      </c>
      <c r="AS131" s="188">
        <f t="shared" si="76"/>
        <v>0</v>
      </c>
      <c r="AT131" s="188">
        <f t="shared" si="75"/>
        <v>0</v>
      </c>
      <c r="AU131" s="31"/>
      <c r="AV131" s="31"/>
      <c r="AW131" s="31"/>
      <c r="AX131" s="31"/>
      <c r="AY131" s="74"/>
    </row>
    <row r="132" spans="3:51" x14ac:dyDescent="0.3">
      <c r="C132" s="172" t="s">
        <v>4</v>
      </c>
      <c r="D132" s="4">
        <v>0.64</v>
      </c>
      <c r="E132" s="184" t="s">
        <v>194</v>
      </c>
      <c r="I132" s="53">
        <v>127</v>
      </c>
      <c r="J132" s="31">
        <f t="shared" si="60"/>
        <v>0</v>
      </c>
      <c r="K132" s="31">
        <f t="shared" si="61"/>
        <v>0</v>
      </c>
      <c r="L132" s="31">
        <f t="shared" si="62"/>
        <v>0</v>
      </c>
      <c r="M132" s="31">
        <f t="shared" si="63"/>
        <v>0</v>
      </c>
      <c r="N132" s="31">
        <f t="shared" si="44"/>
        <v>0</v>
      </c>
      <c r="O132" s="32">
        <f t="shared" si="45"/>
        <v>0</v>
      </c>
      <c r="P132" s="53">
        <v>127</v>
      </c>
      <c r="Q132" s="31">
        <f t="shared" si="74"/>
        <v>0</v>
      </c>
      <c r="R132" s="31">
        <f t="shared" si="64"/>
        <v>0</v>
      </c>
      <c r="S132" s="31">
        <f t="shared" si="65"/>
        <v>0</v>
      </c>
      <c r="T132" s="31">
        <f t="shared" si="46"/>
        <v>0</v>
      </c>
      <c r="U132" s="31">
        <f t="shared" si="59"/>
        <v>0</v>
      </c>
      <c r="V132" s="31">
        <f t="shared" si="47"/>
        <v>0</v>
      </c>
      <c r="W132" s="31">
        <v>0</v>
      </c>
      <c r="X132" s="31">
        <f t="shared" si="48"/>
        <v>0</v>
      </c>
      <c r="Y132" s="36">
        <f t="shared" si="49"/>
        <v>0</v>
      </c>
      <c r="AA132" s="69">
        <v>127</v>
      </c>
      <c r="AB132" s="31">
        <f t="shared" si="50"/>
        <v>0</v>
      </c>
      <c r="AC132" s="203">
        <f t="shared" si="73"/>
        <v>0</v>
      </c>
      <c r="AD132" s="99">
        <f t="shared" si="51"/>
        <v>0</v>
      </c>
      <c r="AE132" s="99">
        <f t="shared" si="52"/>
        <v>0</v>
      </c>
      <c r="AF132" s="188">
        <f t="shared" si="69"/>
        <v>0</v>
      </c>
      <c r="AG132" s="188">
        <f t="shared" si="70"/>
        <v>0</v>
      </c>
      <c r="AH132" s="188">
        <f t="shared" si="71"/>
        <v>0</v>
      </c>
      <c r="AI132" s="193">
        <f t="shared" si="72"/>
        <v>0</v>
      </c>
      <c r="AK132" s="69">
        <v>127</v>
      </c>
      <c r="AL132" s="31">
        <f t="shared" si="53"/>
        <v>0</v>
      </c>
      <c r="AM132" s="31">
        <f t="shared" si="54"/>
        <v>0</v>
      </c>
      <c r="AN132" s="31">
        <f t="shared" si="55"/>
        <v>0</v>
      </c>
      <c r="AO132" s="31">
        <f t="shared" si="56"/>
        <v>0</v>
      </c>
      <c r="AP132" s="31">
        <f t="shared" si="57"/>
        <v>0</v>
      </c>
      <c r="AQ132" s="188">
        <f t="shared" si="76"/>
        <v>0</v>
      </c>
      <c r="AR132" s="188">
        <f t="shared" si="76"/>
        <v>0</v>
      </c>
      <c r="AS132" s="188">
        <f t="shared" si="76"/>
        <v>0</v>
      </c>
      <c r="AT132" s="188">
        <f t="shared" si="75"/>
        <v>0</v>
      </c>
      <c r="AU132" s="31"/>
      <c r="AV132" s="31"/>
      <c r="AW132" s="31"/>
      <c r="AX132" s="31"/>
      <c r="AY132" s="74"/>
    </row>
    <row r="133" spans="3:51" x14ac:dyDescent="0.3">
      <c r="C133" s="172" t="s">
        <v>8</v>
      </c>
      <c r="D133" s="4">
        <v>0.42</v>
      </c>
      <c r="E133" s="184" t="s">
        <v>194</v>
      </c>
      <c r="I133" s="53">
        <v>128</v>
      </c>
      <c r="J133" s="31">
        <f t="shared" si="60"/>
        <v>0</v>
      </c>
      <c r="K133" s="31">
        <f t="shared" si="61"/>
        <v>0</v>
      </c>
      <c r="L133" s="31">
        <f t="shared" si="62"/>
        <v>0</v>
      </c>
      <c r="M133" s="31">
        <f t="shared" si="63"/>
        <v>0</v>
      </c>
      <c r="N133" s="31">
        <f t="shared" ref="N133:N196" si="77">IF(P134&lt;=$F$18,0,)</f>
        <v>0</v>
      </c>
      <c r="O133" s="32">
        <f t="shared" ref="O133:O196" si="78">((J133+K133)*0.475+L133+M133+N133)*44/12</f>
        <v>0</v>
      </c>
      <c r="P133" s="53">
        <v>128</v>
      </c>
      <c r="Q133" s="31">
        <f t="shared" si="74"/>
        <v>0</v>
      </c>
      <c r="R133" s="31">
        <f t="shared" si="64"/>
        <v>0</v>
      </c>
      <c r="S133" s="31">
        <f t="shared" si="65"/>
        <v>0</v>
      </c>
      <c r="T133" s="31">
        <f t="shared" ref="T133:T196" si="79">IF(S133=0,0,EXP(-1.0587+0.8836*LN(S133)+0.284))</f>
        <v>0</v>
      </c>
      <c r="U133" s="31">
        <f t="shared" si="59"/>
        <v>0</v>
      </c>
      <c r="V133" s="31">
        <f t="shared" ref="V133:V196" si="80">IF(P133&lt;=$F$18,IF(P133&lt;=30,P133*($F$16-$F$6)/30,$F$16-$F$6),)</f>
        <v>0</v>
      </c>
      <c r="W133" s="31">
        <v>0</v>
      </c>
      <c r="X133" s="31">
        <f t="shared" ref="X133:X196" si="81">((S133+T133)*0.475+U133+V133+W133)*44/12</f>
        <v>0</v>
      </c>
      <c r="Y133" s="36">
        <f t="shared" ref="Y133:Y196" si="82">IF(P133&lt;=$F$18,X133-O133,)</f>
        <v>0</v>
      </c>
      <c r="AA133" s="69">
        <v>128</v>
      </c>
      <c r="AB133" s="31">
        <f t="shared" ref="AB133:AB196" si="83">IF(AA133&lt;=$F$18,IFERROR(VLOOKUP($AA133,$B$82:$G$94,2,FALSE),0),)</f>
        <v>0</v>
      </c>
      <c r="AC133" s="203">
        <f t="shared" si="73"/>
        <v>0</v>
      </c>
      <c r="AD133" s="99">
        <f t="shared" ref="AD133:AD196" si="84">IF(AA133&lt;=$F$18,IFERROR(VLOOKUP($AA133,$B$82:$G$94,4,FALSE),0),)</f>
        <v>0</v>
      </c>
      <c r="AE133" s="99">
        <f t="shared" ref="AE133:AE196" si="85">IF(AA133&lt;=$F$18,IFERROR(VLOOKUP($AA133,$B$82:$G$94,5,FALSE),0),)</f>
        <v>0</v>
      </c>
      <c r="AF133" s="188">
        <f t="shared" si="69"/>
        <v>0</v>
      </c>
      <c r="AG133" s="188">
        <f t="shared" si="70"/>
        <v>0</v>
      </c>
      <c r="AH133" s="188">
        <f t="shared" si="71"/>
        <v>0</v>
      </c>
      <c r="AI133" s="193">
        <f t="shared" si="72"/>
        <v>0</v>
      </c>
      <c r="AK133" s="69">
        <v>128</v>
      </c>
      <c r="AL133" s="31">
        <f t="shared" ref="AL133:AL196" si="86">IF(AK133&lt;=$F$18,IFERROR(VLOOKUP($AA133,$B$82:$G$94,2,FALSE),0),)</f>
        <v>0</v>
      </c>
      <c r="AM133" s="31">
        <f t="shared" ref="AM133:AM196" si="87">IF(AK133&lt;=$F$18,IFERROR(VLOOKUP($AA133,$B$82:$G$94,3,FALSE),0),)</f>
        <v>0</v>
      </c>
      <c r="AN133" s="31">
        <f t="shared" ref="AN133:AN196" si="88">IF(AK133&lt;=$F$18,IFERROR(VLOOKUP($AA133,$B$82:$G$94,4,FALSE),0),)</f>
        <v>0</v>
      </c>
      <c r="AO133" s="31">
        <f t="shared" ref="AO133:AO196" si="89">IF(AK133&lt;=$F$18,IFERROR(VLOOKUP($AA133,$B$82:$G$94,5,FALSE),0),)</f>
        <v>0</v>
      </c>
      <c r="AP133" s="31">
        <f t="shared" ref="AP133:AP196" si="90">IF(AK133&lt;=$F$18,IFERROR(VLOOKUP($AA133,$B$82:$G$94,6,FALSE),0),)</f>
        <v>0</v>
      </c>
      <c r="AQ133" s="188">
        <f t="shared" si="76"/>
        <v>0</v>
      </c>
      <c r="AR133" s="188">
        <f t="shared" si="76"/>
        <v>0</v>
      </c>
      <c r="AS133" s="188">
        <f t="shared" si="76"/>
        <v>0</v>
      </c>
      <c r="AT133" s="188">
        <f t="shared" si="75"/>
        <v>0</v>
      </c>
      <c r="AU133" s="31"/>
      <c r="AV133" s="31"/>
      <c r="AW133" s="31"/>
      <c r="AX133" s="31"/>
      <c r="AY133" s="74"/>
    </row>
    <row r="134" spans="3:51" x14ac:dyDescent="0.3">
      <c r="C134" s="172" t="s">
        <v>9</v>
      </c>
      <c r="D134" s="4">
        <v>0.42</v>
      </c>
      <c r="E134" s="184" t="s">
        <v>194</v>
      </c>
      <c r="I134" s="53">
        <v>129</v>
      </c>
      <c r="J134" s="31">
        <f t="shared" si="60"/>
        <v>0</v>
      </c>
      <c r="K134" s="31">
        <f t="shared" si="61"/>
        <v>0</v>
      </c>
      <c r="L134" s="31">
        <f t="shared" si="62"/>
        <v>0</v>
      </c>
      <c r="M134" s="31">
        <f t="shared" si="63"/>
        <v>0</v>
      </c>
      <c r="N134" s="31">
        <f t="shared" si="77"/>
        <v>0</v>
      </c>
      <c r="O134" s="32">
        <f t="shared" si="78"/>
        <v>0</v>
      </c>
      <c r="P134" s="53">
        <v>129</v>
      </c>
      <c r="Q134" s="31">
        <f t="shared" ref="Q134:Q165" si="91">IF(P134&lt;=$F$18,LOOKUP(P134-1,$B$25:$B$78,$G$25:$G$78),)</f>
        <v>0</v>
      </c>
      <c r="R134" s="31">
        <f t="shared" si="64"/>
        <v>0</v>
      </c>
      <c r="S134" s="31">
        <f t="shared" si="65"/>
        <v>0</v>
      </c>
      <c r="T134" s="31">
        <f t="shared" si="79"/>
        <v>0</v>
      </c>
      <c r="U134" s="31">
        <f t="shared" ref="U134:U197" si="92">IF(P134&lt;=$F$18,$F$5+($F$15-$F$5)*(1-EXP(-0.0175*P134)),)</f>
        <v>0</v>
      </c>
      <c r="V134" s="31">
        <f t="shared" si="80"/>
        <v>0</v>
      </c>
      <c r="W134" s="31">
        <v>0</v>
      </c>
      <c r="X134" s="31">
        <f t="shared" si="81"/>
        <v>0</v>
      </c>
      <c r="Y134" s="36">
        <f t="shared" si="82"/>
        <v>0</v>
      </c>
      <c r="AA134" s="69">
        <v>129</v>
      </c>
      <c r="AB134" s="31">
        <f t="shared" si="83"/>
        <v>0</v>
      </c>
      <c r="AC134" s="203">
        <f t="shared" si="73"/>
        <v>0</v>
      </c>
      <c r="AD134" s="99">
        <f t="shared" si="84"/>
        <v>0</v>
      </c>
      <c r="AE134" s="99">
        <f t="shared" si="85"/>
        <v>0</v>
      </c>
      <c r="AF134" s="188">
        <f t="shared" si="69"/>
        <v>0</v>
      </c>
      <c r="AG134" s="188">
        <f t="shared" si="70"/>
        <v>0</v>
      </c>
      <c r="AH134" s="188">
        <f t="shared" si="71"/>
        <v>0</v>
      </c>
      <c r="AI134" s="193">
        <f t="shared" si="72"/>
        <v>0</v>
      </c>
      <c r="AK134" s="69">
        <v>129</v>
      </c>
      <c r="AL134" s="31">
        <f t="shared" si="86"/>
        <v>0</v>
      </c>
      <c r="AM134" s="31">
        <f t="shared" si="87"/>
        <v>0</v>
      </c>
      <c r="AN134" s="31">
        <f t="shared" si="88"/>
        <v>0</v>
      </c>
      <c r="AO134" s="31">
        <f t="shared" si="89"/>
        <v>0</v>
      </c>
      <c r="AP134" s="31">
        <f t="shared" si="90"/>
        <v>0</v>
      </c>
      <c r="AQ134" s="188">
        <f t="shared" si="76"/>
        <v>0</v>
      </c>
      <c r="AR134" s="188">
        <f t="shared" si="76"/>
        <v>0</v>
      </c>
      <c r="AS134" s="188">
        <f t="shared" si="76"/>
        <v>0</v>
      </c>
      <c r="AT134" s="188">
        <f t="shared" si="75"/>
        <v>0</v>
      </c>
      <c r="AU134" s="31"/>
      <c r="AV134" s="31"/>
      <c r="AW134" s="31"/>
      <c r="AX134" s="31"/>
      <c r="AY134" s="74"/>
    </row>
    <row r="135" spans="3:51" x14ac:dyDescent="0.3">
      <c r="C135" s="172" t="s">
        <v>10</v>
      </c>
      <c r="D135" s="4">
        <v>0.52</v>
      </c>
      <c r="E135" s="184" t="s">
        <v>194</v>
      </c>
      <c r="I135" s="53">
        <v>130</v>
      </c>
      <c r="J135" s="31">
        <f t="shared" ref="J135:J198" si="93">IF($I135&lt;=$F$10,$F$11*$F$13+J134,)</f>
        <v>0</v>
      </c>
      <c r="K135" s="31">
        <f t="shared" ref="K135:K198" si="94">IF(J135=0,0,EXP(-1.0587+0.8836*LN(J135)+0.284))</f>
        <v>0</v>
      </c>
      <c r="L135" s="31">
        <f t="shared" ref="L135:L198" si="95">IF(I135&lt;=$F$10,$F$5+($F$8-$F$5)*(1-EXP(-0.0175*I135)),)</f>
        <v>0</v>
      </c>
      <c r="M135" s="31">
        <f t="shared" ref="M135:M198" si="96">IF(I135&lt;=$F$10,IF(I135&lt;=30,I135*($F$9-$F$6)/30,$F$9-$F$6),)</f>
        <v>0</v>
      </c>
      <c r="N135" s="31">
        <f t="shared" si="77"/>
        <v>0</v>
      </c>
      <c r="O135" s="32">
        <f t="shared" si="78"/>
        <v>0</v>
      </c>
      <c r="P135" s="53">
        <v>130</v>
      </c>
      <c r="Q135" s="31">
        <f t="shared" si="91"/>
        <v>0</v>
      </c>
      <c r="R135" s="31">
        <f t="shared" ref="R135:R198" si="97">IF(P135&lt;=$F$18,Q135+R134,)</f>
        <v>0</v>
      </c>
      <c r="S135" s="31">
        <f t="shared" ref="S135:S198" si="98">$F$19*R135</f>
        <v>0</v>
      </c>
      <c r="T135" s="31">
        <f t="shared" si="79"/>
        <v>0</v>
      </c>
      <c r="U135" s="31">
        <f t="shared" si="92"/>
        <v>0</v>
      </c>
      <c r="V135" s="31">
        <f t="shared" si="80"/>
        <v>0</v>
      </c>
      <c r="W135" s="31">
        <v>0</v>
      </c>
      <c r="X135" s="31">
        <f t="shared" si="81"/>
        <v>0</v>
      </c>
      <c r="Y135" s="36">
        <f t="shared" si="82"/>
        <v>0</v>
      </c>
      <c r="AA135" s="69">
        <v>130</v>
      </c>
      <c r="AB135" s="31">
        <f t="shared" si="83"/>
        <v>0</v>
      </c>
      <c r="AC135" s="203">
        <f t="shared" si="73"/>
        <v>0</v>
      </c>
      <c r="AD135" s="99">
        <f t="shared" si="84"/>
        <v>0</v>
      </c>
      <c r="AE135" s="99">
        <f t="shared" si="85"/>
        <v>0</v>
      </c>
      <c r="AF135" s="188">
        <f t="shared" si="69"/>
        <v>0</v>
      </c>
      <c r="AG135" s="188">
        <f t="shared" si="70"/>
        <v>0</v>
      </c>
      <c r="AH135" s="188">
        <f t="shared" si="71"/>
        <v>0</v>
      </c>
      <c r="AI135" s="193">
        <f t="shared" si="72"/>
        <v>0</v>
      </c>
      <c r="AK135" s="69">
        <v>130</v>
      </c>
      <c r="AL135" s="31">
        <f t="shared" si="86"/>
        <v>0</v>
      </c>
      <c r="AM135" s="31">
        <f t="shared" si="87"/>
        <v>0</v>
      </c>
      <c r="AN135" s="31">
        <f t="shared" si="88"/>
        <v>0</v>
      </c>
      <c r="AO135" s="31">
        <f t="shared" si="89"/>
        <v>0</v>
      </c>
      <c r="AP135" s="31">
        <f t="shared" si="90"/>
        <v>0</v>
      </c>
      <c r="AQ135" s="188">
        <f t="shared" si="76"/>
        <v>0</v>
      </c>
      <c r="AR135" s="188">
        <f t="shared" si="76"/>
        <v>0</v>
      </c>
      <c r="AS135" s="188">
        <f t="shared" si="76"/>
        <v>0</v>
      </c>
      <c r="AT135" s="188">
        <f t="shared" si="75"/>
        <v>0</v>
      </c>
      <c r="AU135" s="31"/>
      <c r="AV135" s="31"/>
      <c r="AW135" s="31"/>
      <c r="AX135" s="31"/>
      <c r="AY135" s="74"/>
    </row>
    <row r="136" spans="3:51" x14ac:dyDescent="0.3">
      <c r="C136" s="172" t="s">
        <v>11</v>
      </c>
      <c r="D136" s="4">
        <v>0.36</v>
      </c>
      <c r="E136" s="184" t="s">
        <v>195</v>
      </c>
      <c r="I136" s="53">
        <v>131</v>
      </c>
      <c r="J136" s="31">
        <f t="shared" si="93"/>
        <v>0</v>
      </c>
      <c r="K136" s="31">
        <f t="shared" si="94"/>
        <v>0</v>
      </c>
      <c r="L136" s="31">
        <f t="shared" si="95"/>
        <v>0</v>
      </c>
      <c r="M136" s="31">
        <f t="shared" si="96"/>
        <v>0</v>
      </c>
      <c r="N136" s="31">
        <f t="shared" si="77"/>
        <v>0</v>
      </c>
      <c r="O136" s="32">
        <f t="shared" si="78"/>
        <v>0</v>
      </c>
      <c r="P136" s="53">
        <v>131</v>
      </c>
      <c r="Q136" s="31">
        <f t="shared" si="91"/>
        <v>0</v>
      </c>
      <c r="R136" s="31">
        <f t="shared" si="97"/>
        <v>0</v>
      </c>
      <c r="S136" s="31">
        <f t="shared" si="98"/>
        <v>0</v>
      </c>
      <c r="T136" s="31">
        <f t="shared" si="79"/>
        <v>0</v>
      </c>
      <c r="U136" s="31">
        <f t="shared" si="92"/>
        <v>0</v>
      </c>
      <c r="V136" s="31">
        <f t="shared" si="80"/>
        <v>0</v>
      </c>
      <c r="W136" s="31">
        <v>0</v>
      </c>
      <c r="X136" s="31">
        <f t="shared" si="81"/>
        <v>0</v>
      </c>
      <c r="Y136" s="36">
        <f t="shared" si="82"/>
        <v>0</v>
      </c>
      <c r="AA136" s="69">
        <v>131</v>
      </c>
      <c r="AB136" s="31">
        <f t="shared" si="83"/>
        <v>0</v>
      </c>
      <c r="AC136" s="203">
        <f t="shared" si="73"/>
        <v>0</v>
      </c>
      <c r="AD136" s="99">
        <f t="shared" si="84"/>
        <v>0</v>
      </c>
      <c r="AE136" s="99">
        <f t="shared" si="85"/>
        <v>0</v>
      </c>
      <c r="AF136" s="188">
        <f t="shared" si="69"/>
        <v>0</v>
      </c>
      <c r="AG136" s="188">
        <f t="shared" si="70"/>
        <v>0</v>
      </c>
      <c r="AH136" s="188">
        <f t="shared" si="71"/>
        <v>0</v>
      </c>
      <c r="AI136" s="193">
        <f t="shared" si="72"/>
        <v>0</v>
      </c>
      <c r="AK136" s="69">
        <v>131</v>
      </c>
      <c r="AL136" s="31">
        <f t="shared" si="86"/>
        <v>0</v>
      </c>
      <c r="AM136" s="31">
        <f t="shared" si="87"/>
        <v>0</v>
      </c>
      <c r="AN136" s="31">
        <f t="shared" si="88"/>
        <v>0</v>
      </c>
      <c r="AO136" s="31">
        <f t="shared" si="89"/>
        <v>0</v>
      </c>
      <c r="AP136" s="31">
        <f t="shared" si="90"/>
        <v>0</v>
      </c>
      <c r="AQ136" s="188">
        <f t="shared" si="76"/>
        <v>0</v>
      </c>
      <c r="AR136" s="188">
        <f t="shared" si="76"/>
        <v>0</v>
      </c>
      <c r="AS136" s="188">
        <f t="shared" si="76"/>
        <v>0</v>
      </c>
      <c r="AT136" s="188">
        <f t="shared" si="75"/>
        <v>0</v>
      </c>
      <c r="AU136" s="31"/>
      <c r="AV136" s="31"/>
      <c r="AW136" s="31"/>
      <c r="AX136" s="31"/>
      <c r="AY136" s="74"/>
    </row>
    <row r="137" spans="3:51" x14ac:dyDescent="0.3">
      <c r="C137" s="172" t="s">
        <v>12</v>
      </c>
      <c r="D137" s="4">
        <v>0.61</v>
      </c>
      <c r="E137" s="184" t="s">
        <v>194</v>
      </c>
      <c r="I137" s="53">
        <v>132</v>
      </c>
      <c r="J137" s="31">
        <f t="shared" si="93"/>
        <v>0</v>
      </c>
      <c r="K137" s="31">
        <f t="shared" si="94"/>
        <v>0</v>
      </c>
      <c r="L137" s="31">
        <f t="shared" si="95"/>
        <v>0</v>
      </c>
      <c r="M137" s="31">
        <f t="shared" si="96"/>
        <v>0</v>
      </c>
      <c r="N137" s="31">
        <f t="shared" si="77"/>
        <v>0</v>
      </c>
      <c r="O137" s="32">
        <f t="shared" si="78"/>
        <v>0</v>
      </c>
      <c r="P137" s="53">
        <v>132</v>
      </c>
      <c r="Q137" s="31">
        <f t="shared" si="91"/>
        <v>0</v>
      </c>
      <c r="R137" s="31">
        <f t="shared" si="97"/>
        <v>0</v>
      </c>
      <c r="S137" s="31">
        <f t="shared" si="98"/>
        <v>0</v>
      </c>
      <c r="T137" s="31">
        <f t="shared" si="79"/>
        <v>0</v>
      </c>
      <c r="U137" s="31">
        <f t="shared" si="92"/>
        <v>0</v>
      </c>
      <c r="V137" s="31">
        <f t="shared" si="80"/>
        <v>0</v>
      </c>
      <c r="W137" s="31">
        <v>0</v>
      </c>
      <c r="X137" s="31">
        <f t="shared" si="81"/>
        <v>0</v>
      </c>
      <c r="Y137" s="36">
        <f t="shared" si="82"/>
        <v>0</v>
      </c>
      <c r="AA137" s="69">
        <v>132</v>
      </c>
      <c r="AB137" s="31">
        <f t="shared" si="83"/>
        <v>0</v>
      </c>
      <c r="AC137" s="203">
        <f t="shared" si="73"/>
        <v>0</v>
      </c>
      <c r="AD137" s="99">
        <f t="shared" si="84"/>
        <v>0</v>
      </c>
      <c r="AE137" s="99">
        <f t="shared" si="85"/>
        <v>0</v>
      </c>
      <c r="AF137" s="188">
        <f t="shared" si="69"/>
        <v>0</v>
      </c>
      <c r="AG137" s="188">
        <f t="shared" si="70"/>
        <v>0</v>
      </c>
      <c r="AH137" s="188">
        <f t="shared" si="71"/>
        <v>0</v>
      </c>
      <c r="AI137" s="193">
        <f t="shared" si="72"/>
        <v>0</v>
      </c>
      <c r="AK137" s="69">
        <v>132</v>
      </c>
      <c r="AL137" s="31">
        <f t="shared" si="86"/>
        <v>0</v>
      </c>
      <c r="AM137" s="31">
        <f t="shared" si="87"/>
        <v>0</v>
      </c>
      <c r="AN137" s="31">
        <f t="shared" si="88"/>
        <v>0</v>
      </c>
      <c r="AO137" s="31">
        <f t="shared" si="89"/>
        <v>0</v>
      </c>
      <c r="AP137" s="31">
        <f t="shared" si="90"/>
        <v>0</v>
      </c>
      <c r="AQ137" s="188">
        <f t="shared" si="76"/>
        <v>0</v>
      </c>
      <c r="AR137" s="188">
        <f t="shared" si="76"/>
        <v>0</v>
      </c>
      <c r="AS137" s="188">
        <f t="shared" si="76"/>
        <v>0</v>
      </c>
      <c r="AT137" s="188">
        <f t="shared" si="75"/>
        <v>0</v>
      </c>
      <c r="AU137" s="31"/>
      <c r="AV137" s="31"/>
      <c r="AW137" s="31"/>
      <c r="AX137" s="31"/>
      <c r="AY137" s="74"/>
    </row>
    <row r="138" spans="3:51" x14ac:dyDescent="0.3">
      <c r="C138" s="172" t="s">
        <v>13</v>
      </c>
      <c r="D138" s="4">
        <v>0.66</v>
      </c>
      <c r="E138" s="184" t="s">
        <v>194</v>
      </c>
      <c r="I138" s="53">
        <v>133</v>
      </c>
      <c r="J138" s="31">
        <f t="shared" si="93"/>
        <v>0</v>
      </c>
      <c r="K138" s="31">
        <f t="shared" si="94"/>
        <v>0</v>
      </c>
      <c r="L138" s="31">
        <f t="shared" si="95"/>
        <v>0</v>
      </c>
      <c r="M138" s="31">
        <f t="shared" si="96"/>
        <v>0</v>
      </c>
      <c r="N138" s="31">
        <f t="shared" si="77"/>
        <v>0</v>
      </c>
      <c r="O138" s="32">
        <f t="shared" si="78"/>
        <v>0</v>
      </c>
      <c r="P138" s="53">
        <v>133</v>
      </c>
      <c r="Q138" s="31">
        <f t="shared" si="91"/>
        <v>0</v>
      </c>
      <c r="R138" s="31">
        <f t="shared" si="97"/>
        <v>0</v>
      </c>
      <c r="S138" s="31">
        <f t="shared" si="98"/>
        <v>0</v>
      </c>
      <c r="T138" s="31">
        <f t="shared" si="79"/>
        <v>0</v>
      </c>
      <c r="U138" s="31">
        <f t="shared" si="92"/>
        <v>0</v>
      </c>
      <c r="V138" s="31">
        <f t="shared" si="80"/>
        <v>0</v>
      </c>
      <c r="W138" s="31">
        <v>0</v>
      </c>
      <c r="X138" s="31">
        <f t="shared" si="81"/>
        <v>0</v>
      </c>
      <c r="Y138" s="36">
        <f t="shared" si="82"/>
        <v>0</v>
      </c>
      <c r="AA138" s="69">
        <v>133</v>
      </c>
      <c r="AB138" s="31">
        <f t="shared" si="83"/>
        <v>0</v>
      </c>
      <c r="AC138" s="203">
        <f t="shared" si="73"/>
        <v>0</v>
      </c>
      <c r="AD138" s="99">
        <f t="shared" si="84"/>
        <v>0</v>
      </c>
      <c r="AE138" s="99">
        <f t="shared" si="85"/>
        <v>0</v>
      </c>
      <c r="AF138" s="188">
        <f t="shared" si="69"/>
        <v>0</v>
      </c>
      <c r="AG138" s="188">
        <f t="shared" si="70"/>
        <v>0</v>
      </c>
      <c r="AH138" s="188">
        <f t="shared" si="71"/>
        <v>0</v>
      </c>
      <c r="AI138" s="193">
        <f t="shared" si="72"/>
        <v>0</v>
      </c>
      <c r="AK138" s="69">
        <v>133</v>
      </c>
      <c r="AL138" s="31">
        <f t="shared" si="86"/>
        <v>0</v>
      </c>
      <c r="AM138" s="31">
        <f t="shared" si="87"/>
        <v>0</v>
      </c>
      <c r="AN138" s="31">
        <f t="shared" si="88"/>
        <v>0</v>
      </c>
      <c r="AO138" s="31">
        <f t="shared" si="89"/>
        <v>0</v>
      </c>
      <c r="AP138" s="31">
        <f t="shared" si="90"/>
        <v>0</v>
      </c>
      <c r="AQ138" s="188">
        <f t="shared" si="76"/>
        <v>0</v>
      </c>
      <c r="AR138" s="188">
        <f t="shared" si="76"/>
        <v>0</v>
      </c>
      <c r="AS138" s="188">
        <f t="shared" si="76"/>
        <v>0</v>
      </c>
      <c r="AT138" s="188">
        <f t="shared" si="75"/>
        <v>0</v>
      </c>
      <c r="AU138" s="31"/>
      <c r="AV138" s="31"/>
      <c r="AW138" s="31"/>
      <c r="AX138" s="31"/>
      <c r="AY138" s="74"/>
    </row>
    <row r="139" spans="3:51" x14ac:dyDescent="0.3">
      <c r="C139" s="173" t="s">
        <v>14</v>
      </c>
      <c r="D139" s="131">
        <v>0.47</v>
      </c>
      <c r="E139" s="184" t="s">
        <v>194</v>
      </c>
      <c r="I139" s="53">
        <v>134</v>
      </c>
      <c r="J139" s="31">
        <f t="shared" si="93"/>
        <v>0</v>
      </c>
      <c r="K139" s="31">
        <f t="shared" si="94"/>
        <v>0</v>
      </c>
      <c r="L139" s="31">
        <f t="shared" si="95"/>
        <v>0</v>
      </c>
      <c r="M139" s="31">
        <f t="shared" si="96"/>
        <v>0</v>
      </c>
      <c r="N139" s="31">
        <f t="shared" si="77"/>
        <v>0</v>
      </c>
      <c r="O139" s="32">
        <f t="shared" si="78"/>
        <v>0</v>
      </c>
      <c r="P139" s="53">
        <v>134</v>
      </c>
      <c r="Q139" s="31">
        <f t="shared" si="91"/>
        <v>0</v>
      </c>
      <c r="R139" s="31">
        <f t="shared" si="97"/>
        <v>0</v>
      </c>
      <c r="S139" s="31">
        <f t="shared" si="98"/>
        <v>0</v>
      </c>
      <c r="T139" s="31">
        <f t="shared" si="79"/>
        <v>0</v>
      </c>
      <c r="U139" s="31">
        <f t="shared" si="92"/>
        <v>0</v>
      </c>
      <c r="V139" s="31">
        <f t="shared" si="80"/>
        <v>0</v>
      </c>
      <c r="W139" s="31">
        <v>0</v>
      </c>
      <c r="X139" s="31">
        <f t="shared" si="81"/>
        <v>0</v>
      </c>
      <c r="Y139" s="36">
        <f t="shared" si="82"/>
        <v>0</v>
      </c>
      <c r="AA139" s="69">
        <v>134</v>
      </c>
      <c r="AB139" s="31">
        <f t="shared" si="83"/>
        <v>0</v>
      </c>
      <c r="AC139" s="203">
        <f t="shared" si="73"/>
        <v>0</v>
      </c>
      <c r="AD139" s="99">
        <f t="shared" si="84"/>
        <v>0</v>
      </c>
      <c r="AE139" s="99">
        <f t="shared" si="85"/>
        <v>0</v>
      </c>
      <c r="AF139" s="188">
        <f t="shared" si="69"/>
        <v>0</v>
      </c>
      <c r="AG139" s="188">
        <f t="shared" si="70"/>
        <v>0</v>
      </c>
      <c r="AH139" s="188">
        <f t="shared" si="71"/>
        <v>0</v>
      </c>
      <c r="AI139" s="193">
        <f t="shared" si="72"/>
        <v>0</v>
      </c>
      <c r="AK139" s="69">
        <v>134</v>
      </c>
      <c r="AL139" s="31">
        <f t="shared" si="86"/>
        <v>0</v>
      </c>
      <c r="AM139" s="31">
        <f t="shared" si="87"/>
        <v>0</v>
      </c>
      <c r="AN139" s="31">
        <f t="shared" si="88"/>
        <v>0</v>
      </c>
      <c r="AO139" s="31">
        <f t="shared" si="89"/>
        <v>0</v>
      </c>
      <c r="AP139" s="31">
        <f t="shared" si="90"/>
        <v>0</v>
      </c>
      <c r="AQ139" s="188">
        <f t="shared" si="76"/>
        <v>0</v>
      </c>
      <c r="AR139" s="188">
        <f t="shared" si="76"/>
        <v>0</v>
      </c>
      <c r="AS139" s="188">
        <f t="shared" si="76"/>
        <v>0</v>
      </c>
      <c r="AT139" s="188">
        <f t="shared" si="75"/>
        <v>0</v>
      </c>
      <c r="AU139" s="31"/>
      <c r="AV139" s="31"/>
      <c r="AW139" s="31"/>
      <c r="AX139" s="31"/>
      <c r="AY139" s="74"/>
    </row>
    <row r="140" spans="3:51" x14ac:dyDescent="0.3">
      <c r="C140" s="172" t="s">
        <v>15</v>
      </c>
      <c r="D140" s="4">
        <v>0.67</v>
      </c>
      <c r="E140" s="184" t="s">
        <v>194</v>
      </c>
      <c r="I140" s="53">
        <v>135</v>
      </c>
      <c r="J140" s="31">
        <f t="shared" si="93"/>
        <v>0</v>
      </c>
      <c r="K140" s="31">
        <f t="shared" si="94"/>
        <v>0</v>
      </c>
      <c r="L140" s="31">
        <f t="shared" si="95"/>
        <v>0</v>
      </c>
      <c r="M140" s="31">
        <f t="shared" si="96"/>
        <v>0</v>
      </c>
      <c r="N140" s="31">
        <f t="shared" si="77"/>
        <v>0</v>
      </c>
      <c r="O140" s="32">
        <f t="shared" si="78"/>
        <v>0</v>
      </c>
      <c r="P140" s="53">
        <v>135</v>
      </c>
      <c r="Q140" s="31">
        <f t="shared" si="91"/>
        <v>0</v>
      </c>
      <c r="R140" s="31">
        <f t="shared" si="97"/>
        <v>0</v>
      </c>
      <c r="S140" s="31">
        <f t="shared" si="98"/>
        <v>0</v>
      </c>
      <c r="T140" s="31">
        <f t="shared" si="79"/>
        <v>0</v>
      </c>
      <c r="U140" s="31">
        <f t="shared" si="92"/>
        <v>0</v>
      </c>
      <c r="V140" s="31">
        <f t="shared" si="80"/>
        <v>0</v>
      </c>
      <c r="W140" s="31">
        <v>0</v>
      </c>
      <c r="X140" s="31">
        <f t="shared" si="81"/>
        <v>0</v>
      </c>
      <c r="Y140" s="36">
        <f t="shared" si="82"/>
        <v>0</v>
      </c>
      <c r="AA140" s="69">
        <v>135</v>
      </c>
      <c r="AB140" s="31">
        <f t="shared" si="83"/>
        <v>0</v>
      </c>
      <c r="AC140" s="203">
        <f t="shared" si="73"/>
        <v>0</v>
      </c>
      <c r="AD140" s="99">
        <f t="shared" si="84"/>
        <v>0</v>
      </c>
      <c r="AE140" s="99">
        <f t="shared" si="85"/>
        <v>0</v>
      </c>
      <c r="AF140" s="188">
        <f t="shared" si="69"/>
        <v>0</v>
      </c>
      <c r="AG140" s="188">
        <f t="shared" si="70"/>
        <v>0</v>
      </c>
      <c r="AH140" s="188">
        <f t="shared" si="71"/>
        <v>0</v>
      </c>
      <c r="AI140" s="193">
        <f t="shared" si="72"/>
        <v>0</v>
      </c>
      <c r="AK140" s="69">
        <v>135</v>
      </c>
      <c r="AL140" s="31">
        <f t="shared" si="86"/>
        <v>0</v>
      </c>
      <c r="AM140" s="31">
        <f t="shared" si="87"/>
        <v>0</v>
      </c>
      <c r="AN140" s="31">
        <f t="shared" si="88"/>
        <v>0</v>
      </c>
      <c r="AO140" s="31">
        <f t="shared" si="89"/>
        <v>0</v>
      </c>
      <c r="AP140" s="31">
        <f t="shared" si="90"/>
        <v>0</v>
      </c>
      <c r="AQ140" s="188">
        <f t="shared" si="76"/>
        <v>0</v>
      </c>
      <c r="AR140" s="188">
        <f t="shared" si="76"/>
        <v>0</v>
      </c>
      <c r="AS140" s="188">
        <f t="shared" si="76"/>
        <v>0</v>
      </c>
      <c r="AT140" s="188">
        <f t="shared" si="75"/>
        <v>0</v>
      </c>
      <c r="AU140" s="31"/>
      <c r="AV140" s="31"/>
      <c r="AW140" s="31"/>
      <c r="AX140" s="31"/>
      <c r="AY140" s="74"/>
    </row>
    <row r="141" spans="3:51" x14ac:dyDescent="0.3">
      <c r="C141" s="172" t="s">
        <v>16</v>
      </c>
      <c r="D141" s="4">
        <v>0.7</v>
      </c>
      <c r="E141" s="184" t="s">
        <v>194</v>
      </c>
      <c r="I141" s="53">
        <v>136</v>
      </c>
      <c r="J141" s="31">
        <f t="shared" si="93"/>
        <v>0</v>
      </c>
      <c r="K141" s="31">
        <f t="shared" si="94"/>
        <v>0</v>
      </c>
      <c r="L141" s="31">
        <f t="shared" si="95"/>
        <v>0</v>
      </c>
      <c r="M141" s="31">
        <f t="shared" si="96"/>
        <v>0</v>
      </c>
      <c r="N141" s="31">
        <f t="shared" si="77"/>
        <v>0</v>
      </c>
      <c r="O141" s="32">
        <f t="shared" si="78"/>
        <v>0</v>
      </c>
      <c r="P141" s="53">
        <v>136</v>
      </c>
      <c r="Q141" s="31">
        <f t="shared" si="91"/>
        <v>0</v>
      </c>
      <c r="R141" s="31">
        <f t="shared" si="97"/>
        <v>0</v>
      </c>
      <c r="S141" s="31">
        <f t="shared" si="98"/>
        <v>0</v>
      </c>
      <c r="T141" s="31">
        <f t="shared" si="79"/>
        <v>0</v>
      </c>
      <c r="U141" s="31">
        <f t="shared" si="92"/>
        <v>0</v>
      </c>
      <c r="V141" s="31">
        <f t="shared" si="80"/>
        <v>0</v>
      </c>
      <c r="W141" s="31">
        <v>0</v>
      </c>
      <c r="X141" s="31">
        <f t="shared" si="81"/>
        <v>0</v>
      </c>
      <c r="Y141" s="36">
        <f t="shared" si="82"/>
        <v>0</v>
      </c>
      <c r="AA141" s="69">
        <v>136</v>
      </c>
      <c r="AB141" s="31">
        <f t="shared" si="83"/>
        <v>0</v>
      </c>
      <c r="AC141" s="203">
        <f t="shared" si="73"/>
        <v>0</v>
      </c>
      <c r="AD141" s="99">
        <f t="shared" si="84"/>
        <v>0</v>
      </c>
      <c r="AE141" s="99">
        <f t="shared" si="85"/>
        <v>0</v>
      </c>
      <c r="AF141" s="188">
        <f t="shared" si="69"/>
        <v>0</v>
      </c>
      <c r="AG141" s="188">
        <f t="shared" si="70"/>
        <v>0</v>
      </c>
      <c r="AH141" s="188">
        <f t="shared" si="71"/>
        <v>0</v>
      </c>
      <c r="AI141" s="193">
        <f t="shared" si="72"/>
        <v>0</v>
      </c>
      <c r="AK141" s="69">
        <v>136</v>
      </c>
      <c r="AL141" s="31">
        <f t="shared" si="86"/>
        <v>0</v>
      </c>
      <c r="AM141" s="31">
        <f t="shared" si="87"/>
        <v>0</v>
      </c>
      <c r="AN141" s="31">
        <f t="shared" si="88"/>
        <v>0</v>
      </c>
      <c r="AO141" s="31">
        <f t="shared" si="89"/>
        <v>0</v>
      </c>
      <c r="AP141" s="31">
        <f t="shared" si="90"/>
        <v>0</v>
      </c>
      <c r="AQ141" s="188">
        <f t="shared" si="76"/>
        <v>0</v>
      </c>
      <c r="AR141" s="188">
        <f t="shared" si="76"/>
        <v>0</v>
      </c>
      <c r="AS141" s="188">
        <f t="shared" si="76"/>
        <v>0</v>
      </c>
      <c r="AT141" s="188">
        <f t="shared" si="75"/>
        <v>0</v>
      </c>
      <c r="AU141" s="31"/>
      <c r="AV141" s="31"/>
      <c r="AW141" s="31"/>
      <c r="AX141" s="31"/>
      <c r="AY141" s="74"/>
    </row>
    <row r="142" spans="3:51" x14ac:dyDescent="0.3">
      <c r="C142" s="172" t="s">
        <v>17</v>
      </c>
      <c r="D142" s="4">
        <v>0.54</v>
      </c>
      <c r="E142" s="184" t="s">
        <v>194</v>
      </c>
      <c r="I142" s="53">
        <v>137</v>
      </c>
      <c r="J142" s="31">
        <f t="shared" si="93"/>
        <v>0</v>
      </c>
      <c r="K142" s="31">
        <f t="shared" si="94"/>
        <v>0</v>
      </c>
      <c r="L142" s="31">
        <f t="shared" si="95"/>
        <v>0</v>
      </c>
      <c r="M142" s="31">
        <f t="shared" si="96"/>
        <v>0</v>
      </c>
      <c r="N142" s="31">
        <f t="shared" si="77"/>
        <v>0</v>
      </c>
      <c r="O142" s="32">
        <f t="shared" si="78"/>
        <v>0</v>
      </c>
      <c r="P142" s="53">
        <v>137</v>
      </c>
      <c r="Q142" s="31">
        <f t="shared" si="91"/>
        <v>0</v>
      </c>
      <c r="R142" s="31">
        <f t="shared" si="97"/>
        <v>0</v>
      </c>
      <c r="S142" s="31">
        <f t="shared" si="98"/>
        <v>0</v>
      </c>
      <c r="T142" s="31">
        <f t="shared" si="79"/>
        <v>0</v>
      </c>
      <c r="U142" s="31">
        <f t="shared" si="92"/>
        <v>0</v>
      </c>
      <c r="V142" s="31">
        <f t="shared" si="80"/>
        <v>0</v>
      </c>
      <c r="W142" s="31">
        <v>0</v>
      </c>
      <c r="X142" s="31">
        <f t="shared" si="81"/>
        <v>0</v>
      </c>
      <c r="Y142" s="36">
        <f t="shared" si="82"/>
        <v>0</v>
      </c>
      <c r="AA142" s="69">
        <v>137</v>
      </c>
      <c r="AB142" s="31">
        <f t="shared" si="83"/>
        <v>0</v>
      </c>
      <c r="AC142" s="203">
        <f t="shared" si="73"/>
        <v>0</v>
      </c>
      <c r="AD142" s="99">
        <f t="shared" si="84"/>
        <v>0</v>
      </c>
      <c r="AE142" s="99">
        <f t="shared" si="85"/>
        <v>0</v>
      </c>
      <c r="AF142" s="188">
        <f t="shared" si="69"/>
        <v>0</v>
      </c>
      <c r="AG142" s="188">
        <f t="shared" si="70"/>
        <v>0</v>
      </c>
      <c r="AH142" s="188">
        <f t="shared" si="71"/>
        <v>0</v>
      </c>
      <c r="AI142" s="193">
        <f t="shared" si="72"/>
        <v>0</v>
      </c>
      <c r="AK142" s="69">
        <v>137</v>
      </c>
      <c r="AL142" s="31">
        <f t="shared" si="86"/>
        <v>0</v>
      </c>
      <c r="AM142" s="31">
        <f t="shared" si="87"/>
        <v>0</v>
      </c>
      <c r="AN142" s="31">
        <f t="shared" si="88"/>
        <v>0</v>
      </c>
      <c r="AO142" s="31">
        <f t="shared" si="89"/>
        <v>0</v>
      </c>
      <c r="AP142" s="31">
        <f t="shared" si="90"/>
        <v>0</v>
      </c>
      <c r="AQ142" s="188">
        <f t="shared" si="76"/>
        <v>0</v>
      </c>
      <c r="AR142" s="188">
        <f t="shared" si="76"/>
        <v>0</v>
      </c>
      <c r="AS142" s="188">
        <f t="shared" si="76"/>
        <v>0</v>
      </c>
      <c r="AT142" s="188">
        <f t="shared" si="75"/>
        <v>0</v>
      </c>
      <c r="AU142" s="31"/>
      <c r="AV142" s="31"/>
      <c r="AW142" s="31"/>
      <c r="AX142" s="31"/>
      <c r="AY142" s="74"/>
    </row>
    <row r="143" spans="3:51" x14ac:dyDescent="0.3">
      <c r="C143" s="172" t="s">
        <v>18</v>
      </c>
      <c r="D143" s="4">
        <v>0.65</v>
      </c>
      <c r="E143" s="184" t="s">
        <v>194</v>
      </c>
      <c r="I143" s="53">
        <v>138</v>
      </c>
      <c r="J143" s="31">
        <f t="shared" si="93"/>
        <v>0</v>
      </c>
      <c r="K143" s="31">
        <f t="shared" si="94"/>
        <v>0</v>
      </c>
      <c r="L143" s="31">
        <f t="shared" si="95"/>
        <v>0</v>
      </c>
      <c r="M143" s="31">
        <f t="shared" si="96"/>
        <v>0</v>
      </c>
      <c r="N143" s="31">
        <f t="shared" si="77"/>
        <v>0</v>
      </c>
      <c r="O143" s="32">
        <f t="shared" si="78"/>
        <v>0</v>
      </c>
      <c r="P143" s="53">
        <v>138</v>
      </c>
      <c r="Q143" s="31">
        <f t="shared" si="91"/>
        <v>0</v>
      </c>
      <c r="R143" s="31">
        <f t="shared" si="97"/>
        <v>0</v>
      </c>
      <c r="S143" s="31">
        <f t="shared" si="98"/>
        <v>0</v>
      </c>
      <c r="T143" s="31">
        <f t="shared" si="79"/>
        <v>0</v>
      </c>
      <c r="U143" s="31">
        <f t="shared" si="92"/>
        <v>0</v>
      </c>
      <c r="V143" s="31">
        <f t="shared" si="80"/>
        <v>0</v>
      </c>
      <c r="W143" s="31">
        <v>0</v>
      </c>
      <c r="X143" s="31">
        <f t="shared" si="81"/>
        <v>0</v>
      </c>
      <c r="Y143" s="36">
        <f t="shared" si="82"/>
        <v>0</v>
      </c>
      <c r="AA143" s="69">
        <v>138</v>
      </c>
      <c r="AB143" s="31">
        <f t="shared" si="83"/>
        <v>0</v>
      </c>
      <c r="AC143" s="203">
        <f t="shared" si="73"/>
        <v>0</v>
      </c>
      <c r="AD143" s="99">
        <f t="shared" si="84"/>
        <v>0</v>
      </c>
      <c r="AE143" s="99">
        <f t="shared" si="85"/>
        <v>0</v>
      </c>
      <c r="AF143" s="188">
        <f t="shared" si="69"/>
        <v>0</v>
      </c>
      <c r="AG143" s="188">
        <f t="shared" si="70"/>
        <v>0</v>
      </c>
      <c r="AH143" s="188">
        <f t="shared" si="71"/>
        <v>0</v>
      </c>
      <c r="AI143" s="193">
        <f t="shared" si="72"/>
        <v>0</v>
      </c>
      <c r="AK143" s="69">
        <v>138</v>
      </c>
      <c r="AL143" s="31">
        <f t="shared" si="86"/>
        <v>0</v>
      </c>
      <c r="AM143" s="31">
        <f t="shared" si="87"/>
        <v>0</v>
      </c>
      <c r="AN143" s="31">
        <f t="shared" si="88"/>
        <v>0</v>
      </c>
      <c r="AO143" s="31">
        <f t="shared" si="89"/>
        <v>0</v>
      </c>
      <c r="AP143" s="31">
        <f t="shared" si="90"/>
        <v>0</v>
      </c>
      <c r="AQ143" s="188">
        <f t="shared" si="76"/>
        <v>0</v>
      </c>
      <c r="AR143" s="188">
        <f t="shared" si="76"/>
        <v>0</v>
      </c>
      <c r="AS143" s="188">
        <f t="shared" si="76"/>
        <v>0</v>
      </c>
      <c r="AT143" s="188">
        <f t="shared" si="75"/>
        <v>0</v>
      </c>
      <c r="AU143" s="31"/>
      <c r="AV143" s="31"/>
      <c r="AW143" s="31"/>
      <c r="AX143" s="31"/>
      <c r="AY143" s="74"/>
    </row>
    <row r="144" spans="3:51" x14ac:dyDescent="0.3">
      <c r="C144" s="172" t="s">
        <v>19</v>
      </c>
      <c r="D144" s="4">
        <v>0.56000000000000005</v>
      </c>
      <c r="E144" s="184" t="s">
        <v>194</v>
      </c>
      <c r="I144" s="53">
        <v>139</v>
      </c>
      <c r="J144" s="31">
        <f t="shared" si="93"/>
        <v>0</v>
      </c>
      <c r="K144" s="31">
        <f t="shared" si="94"/>
        <v>0</v>
      </c>
      <c r="L144" s="31">
        <f t="shared" si="95"/>
        <v>0</v>
      </c>
      <c r="M144" s="31">
        <f t="shared" si="96"/>
        <v>0</v>
      </c>
      <c r="N144" s="31">
        <f t="shared" si="77"/>
        <v>0</v>
      </c>
      <c r="O144" s="32">
        <f t="shared" si="78"/>
        <v>0</v>
      </c>
      <c r="P144" s="53">
        <v>139</v>
      </c>
      <c r="Q144" s="31">
        <f t="shared" si="91"/>
        <v>0</v>
      </c>
      <c r="R144" s="31">
        <f t="shared" si="97"/>
        <v>0</v>
      </c>
      <c r="S144" s="31">
        <f t="shared" si="98"/>
        <v>0</v>
      </c>
      <c r="T144" s="31">
        <f t="shared" si="79"/>
        <v>0</v>
      </c>
      <c r="U144" s="31">
        <f t="shared" si="92"/>
        <v>0</v>
      </c>
      <c r="V144" s="31">
        <f t="shared" si="80"/>
        <v>0</v>
      </c>
      <c r="W144" s="31">
        <v>0</v>
      </c>
      <c r="X144" s="31">
        <f t="shared" si="81"/>
        <v>0</v>
      </c>
      <c r="Y144" s="36">
        <f t="shared" si="82"/>
        <v>0</v>
      </c>
      <c r="AA144" s="69">
        <v>139</v>
      </c>
      <c r="AB144" s="31">
        <f t="shared" si="83"/>
        <v>0</v>
      </c>
      <c r="AC144" s="203">
        <f t="shared" si="73"/>
        <v>0</v>
      </c>
      <c r="AD144" s="99">
        <f t="shared" si="84"/>
        <v>0</v>
      </c>
      <c r="AE144" s="99">
        <f t="shared" si="85"/>
        <v>0</v>
      </c>
      <c r="AF144" s="188">
        <f t="shared" si="69"/>
        <v>0</v>
      </c>
      <c r="AG144" s="188">
        <f t="shared" si="70"/>
        <v>0</v>
      </c>
      <c r="AH144" s="188">
        <f t="shared" si="71"/>
        <v>0</v>
      </c>
      <c r="AI144" s="193">
        <f t="shared" si="72"/>
        <v>0</v>
      </c>
      <c r="AK144" s="69">
        <v>139</v>
      </c>
      <c r="AL144" s="31">
        <f t="shared" si="86"/>
        <v>0</v>
      </c>
      <c r="AM144" s="31">
        <f t="shared" si="87"/>
        <v>0</v>
      </c>
      <c r="AN144" s="31">
        <f t="shared" si="88"/>
        <v>0</v>
      </c>
      <c r="AO144" s="31">
        <f t="shared" si="89"/>
        <v>0</v>
      </c>
      <c r="AP144" s="31">
        <f t="shared" si="90"/>
        <v>0</v>
      </c>
      <c r="AQ144" s="188">
        <f t="shared" si="76"/>
        <v>0</v>
      </c>
      <c r="AR144" s="188">
        <f t="shared" si="76"/>
        <v>0</v>
      </c>
      <c r="AS144" s="188">
        <f t="shared" si="76"/>
        <v>0</v>
      </c>
      <c r="AT144" s="188">
        <f t="shared" si="75"/>
        <v>0</v>
      </c>
      <c r="AU144" s="31"/>
      <c r="AV144" s="31"/>
      <c r="AW144" s="31"/>
      <c r="AX144" s="31"/>
      <c r="AY144" s="74"/>
    </row>
    <row r="145" spans="3:51" x14ac:dyDescent="0.3">
      <c r="C145" s="172" t="s">
        <v>20</v>
      </c>
      <c r="D145" s="4">
        <v>0.57999999999999996</v>
      </c>
      <c r="E145" s="184" t="s">
        <v>194</v>
      </c>
      <c r="I145" s="53">
        <v>140</v>
      </c>
      <c r="J145" s="31">
        <f t="shared" si="93"/>
        <v>0</v>
      </c>
      <c r="K145" s="31">
        <f t="shared" si="94"/>
        <v>0</v>
      </c>
      <c r="L145" s="31">
        <f t="shared" si="95"/>
        <v>0</v>
      </c>
      <c r="M145" s="31">
        <f t="shared" si="96"/>
        <v>0</v>
      </c>
      <c r="N145" s="31">
        <f t="shared" si="77"/>
        <v>0</v>
      </c>
      <c r="O145" s="32">
        <f t="shared" si="78"/>
        <v>0</v>
      </c>
      <c r="P145" s="53">
        <v>140</v>
      </c>
      <c r="Q145" s="31">
        <f t="shared" si="91"/>
        <v>0</v>
      </c>
      <c r="R145" s="31">
        <f t="shared" si="97"/>
        <v>0</v>
      </c>
      <c r="S145" s="31">
        <f t="shared" si="98"/>
        <v>0</v>
      </c>
      <c r="T145" s="31">
        <f t="shared" si="79"/>
        <v>0</v>
      </c>
      <c r="U145" s="31">
        <f t="shared" si="92"/>
        <v>0</v>
      </c>
      <c r="V145" s="31">
        <f t="shared" si="80"/>
        <v>0</v>
      </c>
      <c r="W145" s="31">
        <v>0</v>
      </c>
      <c r="X145" s="31">
        <f t="shared" si="81"/>
        <v>0</v>
      </c>
      <c r="Y145" s="36">
        <f t="shared" si="82"/>
        <v>0</v>
      </c>
      <c r="AA145" s="69">
        <v>140</v>
      </c>
      <c r="AB145" s="31">
        <f t="shared" si="83"/>
        <v>0</v>
      </c>
      <c r="AC145" s="203">
        <f t="shared" si="73"/>
        <v>0</v>
      </c>
      <c r="AD145" s="99">
        <f t="shared" si="84"/>
        <v>0</v>
      </c>
      <c r="AE145" s="99">
        <f t="shared" si="85"/>
        <v>0</v>
      </c>
      <c r="AF145" s="188">
        <f t="shared" si="69"/>
        <v>0</v>
      </c>
      <c r="AG145" s="188">
        <f t="shared" si="70"/>
        <v>0</v>
      </c>
      <c r="AH145" s="188">
        <f t="shared" si="71"/>
        <v>0</v>
      </c>
      <c r="AI145" s="193">
        <f t="shared" si="72"/>
        <v>0</v>
      </c>
      <c r="AK145" s="69">
        <v>140</v>
      </c>
      <c r="AL145" s="31">
        <f t="shared" si="86"/>
        <v>0</v>
      </c>
      <c r="AM145" s="31">
        <f t="shared" si="87"/>
        <v>0</v>
      </c>
      <c r="AN145" s="31">
        <f t="shared" si="88"/>
        <v>0</v>
      </c>
      <c r="AO145" s="31">
        <f t="shared" si="89"/>
        <v>0</v>
      </c>
      <c r="AP145" s="31">
        <f t="shared" si="90"/>
        <v>0</v>
      </c>
      <c r="AQ145" s="188">
        <f t="shared" si="76"/>
        <v>0</v>
      </c>
      <c r="AR145" s="188">
        <f t="shared" si="76"/>
        <v>0</v>
      </c>
      <c r="AS145" s="188">
        <f t="shared" si="76"/>
        <v>0</v>
      </c>
      <c r="AT145" s="188">
        <f t="shared" si="75"/>
        <v>0</v>
      </c>
      <c r="AU145" s="31"/>
      <c r="AV145" s="31"/>
      <c r="AW145" s="31"/>
      <c r="AX145" s="31"/>
      <c r="AY145" s="74"/>
    </row>
    <row r="146" spans="3:51" x14ac:dyDescent="0.3">
      <c r="C146" s="172" t="s">
        <v>21</v>
      </c>
      <c r="D146" s="4">
        <v>0.64</v>
      </c>
      <c r="E146" s="184" t="s">
        <v>194</v>
      </c>
      <c r="I146" s="53">
        <v>141</v>
      </c>
      <c r="J146" s="31">
        <f t="shared" si="93"/>
        <v>0</v>
      </c>
      <c r="K146" s="31">
        <f t="shared" si="94"/>
        <v>0</v>
      </c>
      <c r="L146" s="31">
        <f t="shared" si="95"/>
        <v>0</v>
      </c>
      <c r="M146" s="31">
        <f t="shared" si="96"/>
        <v>0</v>
      </c>
      <c r="N146" s="31">
        <f t="shared" si="77"/>
        <v>0</v>
      </c>
      <c r="O146" s="32">
        <f t="shared" si="78"/>
        <v>0</v>
      </c>
      <c r="P146" s="53">
        <v>141</v>
      </c>
      <c r="Q146" s="31">
        <f t="shared" si="91"/>
        <v>0</v>
      </c>
      <c r="R146" s="31">
        <f t="shared" si="97"/>
        <v>0</v>
      </c>
      <c r="S146" s="31">
        <f t="shared" si="98"/>
        <v>0</v>
      </c>
      <c r="T146" s="31">
        <f t="shared" si="79"/>
        <v>0</v>
      </c>
      <c r="U146" s="31">
        <f t="shared" si="92"/>
        <v>0</v>
      </c>
      <c r="V146" s="31">
        <f t="shared" si="80"/>
        <v>0</v>
      </c>
      <c r="W146" s="31">
        <v>0</v>
      </c>
      <c r="X146" s="31">
        <f t="shared" si="81"/>
        <v>0</v>
      </c>
      <c r="Y146" s="36">
        <f t="shared" si="82"/>
        <v>0</v>
      </c>
      <c r="AA146" s="69">
        <v>141</v>
      </c>
      <c r="AB146" s="31">
        <f t="shared" si="83"/>
        <v>0</v>
      </c>
      <c r="AC146" s="203">
        <f t="shared" si="73"/>
        <v>0</v>
      </c>
      <c r="AD146" s="99">
        <f t="shared" si="84"/>
        <v>0</v>
      </c>
      <c r="AE146" s="99">
        <f t="shared" si="85"/>
        <v>0</v>
      </c>
      <c r="AF146" s="188">
        <f t="shared" si="69"/>
        <v>0</v>
      </c>
      <c r="AG146" s="188">
        <f t="shared" si="70"/>
        <v>0</v>
      </c>
      <c r="AH146" s="188">
        <f t="shared" si="71"/>
        <v>0</v>
      </c>
      <c r="AI146" s="193">
        <f t="shared" si="72"/>
        <v>0</v>
      </c>
      <c r="AK146" s="69">
        <v>141</v>
      </c>
      <c r="AL146" s="31">
        <f t="shared" si="86"/>
        <v>0</v>
      </c>
      <c r="AM146" s="31">
        <f t="shared" si="87"/>
        <v>0</v>
      </c>
      <c r="AN146" s="31">
        <f t="shared" si="88"/>
        <v>0</v>
      </c>
      <c r="AO146" s="31">
        <f t="shared" si="89"/>
        <v>0</v>
      </c>
      <c r="AP146" s="31">
        <f t="shared" si="90"/>
        <v>0</v>
      </c>
      <c r="AQ146" s="188">
        <f t="shared" si="76"/>
        <v>0</v>
      </c>
      <c r="AR146" s="188">
        <f t="shared" si="76"/>
        <v>0</v>
      </c>
      <c r="AS146" s="188">
        <f t="shared" si="76"/>
        <v>0</v>
      </c>
      <c r="AT146" s="188">
        <f t="shared" si="75"/>
        <v>0</v>
      </c>
      <c r="AU146" s="31"/>
      <c r="AV146" s="31"/>
      <c r="AW146" s="31"/>
      <c r="AX146" s="31"/>
      <c r="AY146" s="74"/>
    </row>
    <row r="147" spans="3:51" x14ac:dyDescent="0.3">
      <c r="C147" s="172" t="s">
        <v>22</v>
      </c>
      <c r="D147" s="4">
        <v>0.73</v>
      </c>
      <c r="E147" s="184" t="s">
        <v>194</v>
      </c>
      <c r="I147" s="53">
        <v>142</v>
      </c>
      <c r="J147" s="31">
        <f t="shared" si="93"/>
        <v>0</v>
      </c>
      <c r="K147" s="31">
        <f t="shared" si="94"/>
        <v>0</v>
      </c>
      <c r="L147" s="31">
        <f t="shared" si="95"/>
        <v>0</v>
      </c>
      <c r="M147" s="31">
        <f t="shared" si="96"/>
        <v>0</v>
      </c>
      <c r="N147" s="31">
        <f t="shared" si="77"/>
        <v>0</v>
      </c>
      <c r="O147" s="32">
        <f t="shared" si="78"/>
        <v>0</v>
      </c>
      <c r="P147" s="53">
        <v>142</v>
      </c>
      <c r="Q147" s="31">
        <f t="shared" si="91"/>
        <v>0</v>
      </c>
      <c r="R147" s="31">
        <f t="shared" si="97"/>
        <v>0</v>
      </c>
      <c r="S147" s="31">
        <f t="shared" si="98"/>
        <v>0</v>
      </c>
      <c r="T147" s="31">
        <f t="shared" si="79"/>
        <v>0</v>
      </c>
      <c r="U147" s="31">
        <f t="shared" si="92"/>
        <v>0</v>
      </c>
      <c r="V147" s="31">
        <f t="shared" si="80"/>
        <v>0</v>
      </c>
      <c r="W147" s="31">
        <v>0</v>
      </c>
      <c r="X147" s="31">
        <f t="shared" si="81"/>
        <v>0</v>
      </c>
      <c r="Y147" s="36">
        <f t="shared" si="82"/>
        <v>0</v>
      </c>
      <c r="AA147" s="69">
        <v>142</v>
      </c>
      <c r="AB147" s="31">
        <f t="shared" si="83"/>
        <v>0</v>
      </c>
      <c r="AC147" s="203">
        <f t="shared" si="73"/>
        <v>0</v>
      </c>
      <c r="AD147" s="99">
        <f t="shared" si="84"/>
        <v>0</v>
      </c>
      <c r="AE147" s="99">
        <f t="shared" si="85"/>
        <v>0</v>
      </c>
      <c r="AF147" s="188">
        <f t="shared" si="69"/>
        <v>0</v>
      </c>
      <c r="AG147" s="188">
        <f t="shared" si="70"/>
        <v>0</v>
      </c>
      <c r="AH147" s="188">
        <f t="shared" si="71"/>
        <v>0</v>
      </c>
      <c r="AI147" s="193">
        <f t="shared" si="72"/>
        <v>0</v>
      </c>
      <c r="AK147" s="69">
        <v>142</v>
      </c>
      <c r="AL147" s="31">
        <f t="shared" si="86"/>
        <v>0</v>
      </c>
      <c r="AM147" s="31">
        <f t="shared" si="87"/>
        <v>0</v>
      </c>
      <c r="AN147" s="31">
        <f t="shared" si="88"/>
        <v>0</v>
      </c>
      <c r="AO147" s="31">
        <f t="shared" si="89"/>
        <v>0</v>
      </c>
      <c r="AP147" s="31">
        <f t="shared" si="90"/>
        <v>0</v>
      </c>
      <c r="AQ147" s="188">
        <f t="shared" si="76"/>
        <v>0</v>
      </c>
      <c r="AR147" s="188">
        <f t="shared" si="76"/>
        <v>0</v>
      </c>
      <c r="AS147" s="188">
        <f t="shared" si="76"/>
        <v>0</v>
      </c>
      <c r="AT147" s="188">
        <f t="shared" si="75"/>
        <v>0</v>
      </c>
      <c r="AU147" s="31"/>
      <c r="AV147" s="31"/>
      <c r="AW147" s="31"/>
      <c r="AX147" s="31"/>
      <c r="AY147" s="74"/>
    </row>
    <row r="148" spans="3:51" x14ac:dyDescent="0.3">
      <c r="C148" s="172" t="s">
        <v>23</v>
      </c>
      <c r="D148" s="4">
        <v>0.56000000000000005</v>
      </c>
      <c r="E148" s="184" t="s">
        <v>194</v>
      </c>
      <c r="I148" s="53">
        <v>143</v>
      </c>
      <c r="J148" s="31">
        <f t="shared" si="93"/>
        <v>0</v>
      </c>
      <c r="K148" s="31">
        <f t="shared" si="94"/>
        <v>0</v>
      </c>
      <c r="L148" s="31">
        <f t="shared" si="95"/>
        <v>0</v>
      </c>
      <c r="M148" s="31">
        <f t="shared" si="96"/>
        <v>0</v>
      </c>
      <c r="N148" s="31">
        <f t="shared" si="77"/>
        <v>0</v>
      </c>
      <c r="O148" s="32">
        <f t="shared" si="78"/>
        <v>0</v>
      </c>
      <c r="P148" s="53">
        <v>143</v>
      </c>
      <c r="Q148" s="31">
        <f t="shared" si="91"/>
        <v>0</v>
      </c>
      <c r="R148" s="31">
        <f t="shared" si="97"/>
        <v>0</v>
      </c>
      <c r="S148" s="31">
        <f t="shared" si="98"/>
        <v>0</v>
      </c>
      <c r="T148" s="31">
        <f t="shared" si="79"/>
        <v>0</v>
      </c>
      <c r="U148" s="31">
        <f t="shared" si="92"/>
        <v>0</v>
      </c>
      <c r="V148" s="31">
        <f t="shared" si="80"/>
        <v>0</v>
      </c>
      <c r="W148" s="31">
        <v>0</v>
      </c>
      <c r="X148" s="31">
        <f t="shared" si="81"/>
        <v>0</v>
      </c>
      <c r="Y148" s="36">
        <f t="shared" si="82"/>
        <v>0</v>
      </c>
      <c r="AA148" s="69">
        <v>143</v>
      </c>
      <c r="AB148" s="31">
        <f t="shared" si="83"/>
        <v>0</v>
      </c>
      <c r="AC148" s="203">
        <f t="shared" si="73"/>
        <v>0</v>
      </c>
      <c r="AD148" s="99">
        <f t="shared" si="84"/>
        <v>0</v>
      </c>
      <c r="AE148" s="99">
        <f t="shared" si="85"/>
        <v>0</v>
      </c>
      <c r="AF148" s="188">
        <f t="shared" si="69"/>
        <v>0</v>
      </c>
      <c r="AG148" s="188">
        <f t="shared" si="70"/>
        <v>0</v>
      </c>
      <c r="AH148" s="188">
        <f t="shared" si="71"/>
        <v>0</v>
      </c>
      <c r="AI148" s="193">
        <f t="shared" si="72"/>
        <v>0</v>
      </c>
      <c r="AK148" s="69">
        <v>143</v>
      </c>
      <c r="AL148" s="31">
        <f t="shared" si="86"/>
        <v>0</v>
      </c>
      <c r="AM148" s="31">
        <f t="shared" si="87"/>
        <v>0</v>
      </c>
      <c r="AN148" s="31">
        <f t="shared" si="88"/>
        <v>0</v>
      </c>
      <c r="AO148" s="31">
        <f t="shared" si="89"/>
        <v>0</v>
      </c>
      <c r="AP148" s="31">
        <f t="shared" si="90"/>
        <v>0</v>
      </c>
      <c r="AQ148" s="188">
        <f t="shared" si="76"/>
        <v>0</v>
      </c>
      <c r="AR148" s="188">
        <f t="shared" si="76"/>
        <v>0</v>
      </c>
      <c r="AS148" s="188">
        <f t="shared" si="76"/>
        <v>0</v>
      </c>
      <c r="AT148" s="188">
        <f t="shared" si="75"/>
        <v>0</v>
      </c>
      <c r="AU148" s="31"/>
      <c r="AV148" s="31"/>
      <c r="AW148" s="31"/>
      <c r="AX148" s="31"/>
      <c r="AY148" s="74"/>
    </row>
    <row r="149" spans="3:51" x14ac:dyDescent="0.3">
      <c r="C149" s="172" t="s">
        <v>24</v>
      </c>
      <c r="D149" s="4">
        <v>0.74</v>
      </c>
      <c r="E149" s="184" t="s">
        <v>194</v>
      </c>
      <c r="I149" s="53">
        <v>144</v>
      </c>
      <c r="J149" s="31">
        <f t="shared" si="93"/>
        <v>0</v>
      </c>
      <c r="K149" s="31">
        <f t="shared" si="94"/>
        <v>0</v>
      </c>
      <c r="L149" s="31">
        <f t="shared" si="95"/>
        <v>0</v>
      </c>
      <c r="M149" s="31">
        <f t="shared" si="96"/>
        <v>0</v>
      </c>
      <c r="N149" s="31">
        <f t="shared" si="77"/>
        <v>0</v>
      </c>
      <c r="O149" s="32">
        <f t="shared" si="78"/>
        <v>0</v>
      </c>
      <c r="P149" s="53">
        <v>144</v>
      </c>
      <c r="Q149" s="31">
        <f t="shared" si="91"/>
        <v>0</v>
      </c>
      <c r="R149" s="31">
        <f t="shared" si="97"/>
        <v>0</v>
      </c>
      <c r="S149" s="31">
        <f t="shared" si="98"/>
        <v>0</v>
      </c>
      <c r="T149" s="31">
        <f t="shared" si="79"/>
        <v>0</v>
      </c>
      <c r="U149" s="31">
        <f t="shared" si="92"/>
        <v>0</v>
      </c>
      <c r="V149" s="31">
        <f t="shared" si="80"/>
        <v>0</v>
      </c>
      <c r="W149" s="31">
        <v>0</v>
      </c>
      <c r="X149" s="31">
        <f t="shared" si="81"/>
        <v>0</v>
      </c>
      <c r="Y149" s="36">
        <f t="shared" si="82"/>
        <v>0</v>
      </c>
      <c r="AA149" s="69">
        <v>144</v>
      </c>
      <c r="AB149" s="31">
        <f t="shared" si="83"/>
        <v>0</v>
      </c>
      <c r="AC149" s="203">
        <f t="shared" si="73"/>
        <v>0</v>
      </c>
      <c r="AD149" s="99">
        <f t="shared" si="84"/>
        <v>0</v>
      </c>
      <c r="AE149" s="99">
        <f t="shared" si="85"/>
        <v>0</v>
      </c>
      <c r="AF149" s="188">
        <f t="shared" si="69"/>
        <v>0</v>
      </c>
      <c r="AG149" s="188">
        <f t="shared" si="70"/>
        <v>0</v>
      </c>
      <c r="AH149" s="188">
        <f t="shared" si="71"/>
        <v>0</v>
      </c>
      <c r="AI149" s="193">
        <f t="shared" si="72"/>
        <v>0</v>
      </c>
      <c r="AK149" s="69">
        <v>144</v>
      </c>
      <c r="AL149" s="31">
        <f t="shared" si="86"/>
        <v>0</v>
      </c>
      <c r="AM149" s="31">
        <f t="shared" si="87"/>
        <v>0</v>
      </c>
      <c r="AN149" s="31">
        <f t="shared" si="88"/>
        <v>0</v>
      </c>
      <c r="AO149" s="31">
        <f t="shared" si="89"/>
        <v>0</v>
      </c>
      <c r="AP149" s="31">
        <f t="shared" si="90"/>
        <v>0</v>
      </c>
      <c r="AQ149" s="188">
        <f t="shared" si="76"/>
        <v>0</v>
      </c>
      <c r="AR149" s="188">
        <f t="shared" si="76"/>
        <v>0</v>
      </c>
      <c r="AS149" s="188">
        <f t="shared" si="76"/>
        <v>0</v>
      </c>
      <c r="AT149" s="188">
        <f t="shared" si="75"/>
        <v>0</v>
      </c>
      <c r="AU149" s="31"/>
      <c r="AV149" s="31"/>
      <c r="AW149" s="31"/>
      <c r="AX149" s="31"/>
      <c r="AY149" s="74"/>
    </row>
    <row r="150" spans="3:51" x14ac:dyDescent="0.3">
      <c r="C150" s="172" t="s">
        <v>25</v>
      </c>
      <c r="D150" s="4">
        <v>0.4</v>
      </c>
      <c r="E150" s="184" t="s">
        <v>195</v>
      </c>
      <c r="I150" s="53">
        <v>145</v>
      </c>
      <c r="J150" s="31">
        <f t="shared" si="93"/>
        <v>0</v>
      </c>
      <c r="K150" s="31">
        <f t="shared" si="94"/>
        <v>0</v>
      </c>
      <c r="L150" s="31">
        <f t="shared" si="95"/>
        <v>0</v>
      </c>
      <c r="M150" s="31">
        <f t="shared" si="96"/>
        <v>0</v>
      </c>
      <c r="N150" s="31">
        <f t="shared" si="77"/>
        <v>0</v>
      </c>
      <c r="O150" s="32">
        <f t="shared" si="78"/>
        <v>0</v>
      </c>
      <c r="P150" s="53">
        <v>145</v>
      </c>
      <c r="Q150" s="31">
        <f t="shared" si="91"/>
        <v>0</v>
      </c>
      <c r="R150" s="31">
        <f t="shared" si="97"/>
        <v>0</v>
      </c>
      <c r="S150" s="31">
        <f t="shared" si="98"/>
        <v>0</v>
      </c>
      <c r="T150" s="31">
        <f t="shared" si="79"/>
        <v>0</v>
      </c>
      <c r="U150" s="31">
        <f t="shared" si="92"/>
        <v>0</v>
      </c>
      <c r="V150" s="31">
        <f t="shared" si="80"/>
        <v>0</v>
      </c>
      <c r="W150" s="31">
        <v>0</v>
      </c>
      <c r="X150" s="31">
        <f t="shared" si="81"/>
        <v>0</v>
      </c>
      <c r="Y150" s="36">
        <f t="shared" si="82"/>
        <v>0</v>
      </c>
      <c r="AA150" s="69">
        <v>145</v>
      </c>
      <c r="AB150" s="31">
        <f t="shared" si="83"/>
        <v>0</v>
      </c>
      <c r="AC150" s="203">
        <f t="shared" si="73"/>
        <v>0</v>
      </c>
      <c r="AD150" s="99">
        <f t="shared" si="84"/>
        <v>0</v>
      </c>
      <c r="AE150" s="99">
        <f t="shared" si="85"/>
        <v>0</v>
      </c>
      <c r="AF150" s="188">
        <f t="shared" si="69"/>
        <v>0</v>
      </c>
      <c r="AG150" s="188">
        <f t="shared" si="70"/>
        <v>0</v>
      </c>
      <c r="AH150" s="188">
        <f t="shared" si="71"/>
        <v>0</v>
      </c>
      <c r="AI150" s="193">
        <f t="shared" si="72"/>
        <v>0</v>
      </c>
      <c r="AK150" s="69">
        <v>145</v>
      </c>
      <c r="AL150" s="31">
        <f t="shared" si="86"/>
        <v>0</v>
      </c>
      <c r="AM150" s="31">
        <f t="shared" si="87"/>
        <v>0</v>
      </c>
      <c r="AN150" s="31">
        <f t="shared" si="88"/>
        <v>0</v>
      </c>
      <c r="AO150" s="31">
        <f t="shared" si="89"/>
        <v>0</v>
      </c>
      <c r="AP150" s="31">
        <f t="shared" si="90"/>
        <v>0</v>
      </c>
      <c r="AQ150" s="188">
        <f t="shared" si="76"/>
        <v>0</v>
      </c>
      <c r="AR150" s="188">
        <f t="shared" si="76"/>
        <v>0</v>
      </c>
      <c r="AS150" s="188">
        <f t="shared" si="76"/>
        <v>0</v>
      </c>
      <c r="AT150" s="188">
        <f t="shared" si="75"/>
        <v>0</v>
      </c>
      <c r="AU150" s="31"/>
      <c r="AV150" s="31"/>
      <c r="AW150" s="31"/>
      <c r="AX150" s="31"/>
      <c r="AY150" s="74"/>
    </row>
    <row r="151" spans="3:51" x14ac:dyDescent="0.3">
      <c r="C151" s="172" t="s">
        <v>26</v>
      </c>
      <c r="D151" s="4">
        <v>0.6</v>
      </c>
      <c r="E151" s="184" t="s">
        <v>194</v>
      </c>
      <c r="I151" s="53">
        <v>146</v>
      </c>
      <c r="J151" s="31">
        <f t="shared" si="93"/>
        <v>0</v>
      </c>
      <c r="K151" s="31">
        <f t="shared" si="94"/>
        <v>0</v>
      </c>
      <c r="L151" s="31">
        <f t="shared" si="95"/>
        <v>0</v>
      </c>
      <c r="M151" s="31">
        <f t="shared" si="96"/>
        <v>0</v>
      </c>
      <c r="N151" s="31">
        <f t="shared" si="77"/>
        <v>0</v>
      </c>
      <c r="O151" s="32">
        <f t="shared" si="78"/>
        <v>0</v>
      </c>
      <c r="P151" s="53">
        <v>146</v>
      </c>
      <c r="Q151" s="31">
        <f t="shared" si="91"/>
        <v>0</v>
      </c>
      <c r="R151" s="31">
        <f t="shared" si="97"/>
        <v>0</v>
      </c>
      <c r="S151" s="31">
        <f t="shared" si="98"/>
        <v>0</v>
      </c>
      <c r="T151" s="31">
        <f t="shared" si="79"/>
        <v>0</v>
      </c>
      <c r="U151" s="31">
        <f t="shared" si="92"/>
        <v>0</v>
      </c>
      <c r="V151" s="31">
        <f t="shared" si="80"/>
        <v>0</v>
      </c>
      <c r="W151" s="31">
        <v>0</v>
      </c>
      <c r="X151" s="31">
        <f t="shared" si="81"/>
        <v>0</v>
      </c>
      <c r="Y151" s="36">
        <f t="shared" si="82"/>
        <v>0</v>
      </c>
      <c r="AA151" s="69">
        <v>146</v>
      </c>
      <c r="AB151" s="31">
        <f t="shared" si="83"/>
        <v>0</v>
      </c>
      <c r="AC151" s="203">
        <f t="shared" si="73"/>
        <v>0</v>
      </c>
      <c r="AD151" s="99">
        <f t="shared" si="84"/>
        <v>0</v>
      </c>
      <c r="AE151" s="99">
        <f t="shared" si="85"/>
        <v>0</v>
      </c>
      <c r="AF151" s="188">
        <f t="shared" si="69"/>
        <v>0</v>
      </c>
      <c r="AG151" s="188">
        <f t="shared" si="70"/>
        <v>0</v>
      </c>
      <c r="AH151" s="188">
        <f t="shared" si="71"/>
        <v>0</v>
      </c>
      <c r="AI151" s="193">
        <f t="shared" si="72"/>
        <v>0</v>
      </c>
      <c r="AK151" s="69">
        <v>146</v>
      </c>
      <c r="AL151" s="31">
        <f t="shared" si="86"/>
        <v>0</v>
      </c>
      <c r="AM151" s="31">
        <f t="shared" si="87"/>
        <v>0</v>
      </c>
      <c r="AN151" s="31">
        <f t="shared" si="88"/>
        <v>0</v>
      </c>
      <c r="AO151" s="31">
        <f t="shared" si="89"/>
        <v>0</v>
      </c>
      <c r="AP151" s="31">
        <f t="shared" si="90"/>
        <v>0</v>
      </c>
      <c r="AQ151" s="188">
        <f t="shared" si="76"/>
        <v>0</v>
      </c>
      <c r="AR151" s="188">
        <f t="shared" si="76"/>
        <v>0</v>
      </c>
      <c r="AS151" s="188">
        <f t="shared" si="76"/>
        <v>0</v>
      </c>
      <c r="AT151" s="188">
        <f t="shared" si="75"/>
        <v>0</v>
      </c>
      <c r="AU151" s="31"/>
      <c r="AV151" s="31"/>
      <c r="AW151" s="31"/>
      <c r="AX151" s="31"/>
      <c r="AY151" s="74"/>
    </row>
    <row r="152" spans="3:51" x14ac:dyDescent="0.3">
      <c r="C152" s="172" t="s">
        <v>27</v>
      </c>
      <c r="D152" s="4">
        <v>0.43</v>
      </c>
      <c r="E152" s="184" t="s">
        <v>195</v>
      </c>
      <c r="I152" s="53">
        <v>147</v>
      </c>
      <c r="J152" s="31">
        <f t="shared" si="93"/>
        <v>0</v>
      </c>
      <c r="K152" s="31">
        <f t="shared" si="94"/>
        <v>0</v>
      </c>
      <c r="L152" s="31">
        <f t="shared" si="95"/>
        <v>0</v>
      </c>
      <c r="M152" s="31">
        <f t="shared" si="96"/>
        <v>0</v>
      </c>
      <c r="N152" s="31">
        <f t="shared" si="77"/>
        <v>0</v>
      </c>
      <c r="O152" s="32">
        <f t="shared" si="78"/>
        <v>0</v>
      </c>
      <c r="P152" s="53">
        <v>147</v>
      </c>
      <c r="Q152" s="31">
        <f t="shared" si="91"/>
        <v>0</v>
      </c>
      <c r="R152" s="31">
        <f t="shared" si="97"/>
        <v>0</v>
      </c>
      <c r="S152" s="31">
        <f t="shared" si="98"/>
        <v>0</v>
      </c>
      <c r="T152" s="31">
        <f t="shared" si="79"/>
        <v>0</v>
      </c>
      <c r="U152" s="31">
        <f t="shared" si="92"/>
        <v>0</v>
      </c>
      <c r="V152" s="31">
        <f t="shared" si="80"/>
        <v>0</v>
      </c>
      <c r="W152" s="31">
        <v>0</v>
      </c>
      <c r="X152" s="31">
        <f t="shared" si="81"/>
        <v>0</v>
      </c>
      <c r="Y152" s="36">
        <f t="shared" si="82"/>
        <v>0</v>
      </c>
      <c r="AA152" s="69">
        <v>147</v>
      </c>
      <c r="AB152" s="31">
        <f t="shared" si="83"/>
        <v>0</v>
      </c>
      <c r="AC152" s="203">
        <f t="shared" si="73"/>
        <v>0</v>
      </c>
      <c r="AD152" s="99">
        <f t="shared" si="84"/>
        <v>0</v>
      </c>
      <c r="AE152" s="99">
        <f t="shared" si="85"/>
        <v>0</v>
      </c>
      <c r="AF152" s="188">
        <f t="shared" si="69"/>
        <v>0</v>
      </c>
      <c r="AG152" s="188">
        <f t="shared" si="70"/>
        <v>0</v>
      </c>
      <c r="AH152" s="188">
        <f t="shared" si="71"/>
        <v>0</v>
      </c>
      <c r="AI152" s="193">
        <f t="shared" si="72"/>
        <v>0</v>
      </c>
      <c r="AK152" s="69">
        <v>147</v>
      </c>
      <c r="AL152" s="31">
        <f t="shared" si="86"/>
        <v>0</v>
      </c>
      <c r="AM152" s="31">
        <f t="shared" si="87"/>
        <v>0</v>
      </c>
      <c r="AN152" s="31">
        <f t="shared" si="88"/>
        <v>0</v>
      </c>
      <c r="AO152" s="31">
        <f t="shared" si="89"/>
        <v>0</v>
      </c>
      <c r="AP152" s="31">
        <f t="shared" si="90"/>
        <v>0</v>
      </c>
      <c r="AQ152" s="188">
        <f t="shared" si="76"/>
        <v>0</v>
      </c>
      <c r="AR152" s="188">
        <f t="shared" si="76"/>
        <v>0</v>
      </c>
      <c r="AS152" s="188">
        <f t="shared" si="76"/>
        <v>0</v>
      </c>
      <c r="AT152" s="188">
        <f t="shared" si="75"/>
        <v>0</v>
      </c>
      <c r="AU152" s="31"/>
      <c r="AV152" s="31"/>
      <c r="AW152" s="31"/>
      <c r="AX152" s="31"/>
      <c r="AY152" s="74"/>
    </row>
    <row r="153" spans="3:51" x14ac:dyDescent="0.3">
      <c r="C153" s="172" t="s">
        <v>28</v>
      </c>
      <c r="D153" s="4">
        <v>0.37</v>
      </c>
      <c r="E153" s="184" t="s">
        <v>195</v>
      </c>
      <c r="I153" s="53">
        <v>148</v>
      </c>
      <c r="J153" s="31">
        <f t="shared" si="93"/>
        <v>0</v>
      </c>
      <c r="K153" s="31">
        <f t="shared" si="94"/>
        <v>0</v>
      </c>
      <c r="L153" s="31">
        <f t="shared" si="95"/>
        <v>0</v>
      </c>
      <c r="M153" s="31">
        <f t="shared" si="96"/>
        <v>0</v>
      </c>
      <c r="N153" s="31">
        <f t="shared" si="77"/>
        <v>0</v>
      </c>
      <c r="O153" s="32">
        <f t="shared" si="78"/>
        <v>0</v>
      </c>
      <c r="P153" s="53">
        <v>148</v>
      </c>
      <c r="Q153" s="31">
        <f t="shared" si="91"/>
        <v>0</v>
      </c>
      <c r="R153" s="31">
        <f t="shared" si="97"/>
        <v>0</v>
      </c>
      <c r="S153" s="31">
        <f t="shared" si="98"/>
        <v>0</v>
      </c>
      <c r="T153" s="31">
        <f t="shared" si="79"/>
        <v>0</v>
      </c>
      <c r="U153" s="31">
        <f t="shared" si="92"/>
        <v>0</v>
      </c>
      <c r="V153" s="31">
        <f t="shared" si="80"/>
        <v>0</v>
      </c>
      <c r="W153" s="31">
        <v>0</v>
      </c>
      <c r="X153" s="31">
        <f t="shared" si="81"/>
        <v>0</v>
      </c>
      <c r="Y153" s="36">
        <f t="shared" si="82"/>
        <v>0</v>
      </c>
      <c r="AA153" s="69">
        <v>148</v>
      </c>
      <c r="AB153" s="31">
        <f t="shared" si="83"/>
        <v>0</v>
      </c>
      <c r="AC153" s="203">
        <f t="shared" si="73"/>
        <v>0</v>
      </c>
      <c r="AD153" s="99">
        <f t="shared" si="84"/>
        <v>0</v>
      </c>
      <c r="AE153" s="99">
        <f t="shared" si="85"/>
        <v>0</v>
      </c>
      <c r="AF153" s="188">
        <f t="shared" si="69"/>
        <v>0</v>
      </c>
      <c r="AG153" s="188">
        <f t="shared" si="70"/>
        <v>0</v>
      </c>
      <c r="AH153" s="188">
        <f t="shared" si="71"/>
        <v>0</v>
      </c>
      <c r="AI153" s="193">
        <f t="shared" si="72"/>
        <v>0</v>
      </c>
      <c r="AK153" s="69">
        <v>148</v>
      </c>
      <c r="AL153" s="31">
        <f t="shared" si="86"/>
        <v>0</v>
      </c>
      <c r="AM153" s="31">
        <f t="shared" si="87"/>
        <v>0</v>
      </c>
      <c r="AN153" s="31">
        <f t="shared" si="88"/>
        <v>0</v>
      </c>
      <c r="AO153" s="31">
        <f t="shared" si="89"/>
        <v>0</v>
      </c>
      <c r="AP153" s="31">
        <f t="shared" si="90"/>
        <v>0</v>
      </c>
      <c r="AQ153" s="188">
        <f t="shared" si="76"/>
        <v>0</v>
      </c>
      <c r="AR153" s="188">
        <f t="shared" si="76"/>
        <v>0</v>
      </c>
      <c r="AS153" s="188">
        <f t="shared" si="76"/>
        <v>0</v>
      </c>
      <c r="AT153" s="188">
        <f t="shared" si="75"/>
        <v>0</v>
      </c>
      <c r="AU153" s="31"/>
      <c r="AV153" s="31"/>
      <c r="AW153" s="31"/>
      <c r="AX153" s="31"/>
      <c r="AY153" s="74"/>
    </row>
    <row r="154" spans="3:51" x14ac:dyDescent="0.3">
      <c r="C154" s="172" t="s">
        <v>29</v>
      </c>
      <c r="D154" s="4">
        <v>0.36</v>
      </c>
      <c r="E154" s="184" t="s">
        <v>195</v>
      </c>
      <c r="I154" s="53">
        <v>149</v>
      </c>
      <c r="J154" s="31">
        <f t="shared" si="93"/>
        <v>0</v>
      </c>
      <c r="K154" s="31">
        <f t="shared" si="94"/>
        <v>0</v>
      </c>
      <c r="L154" s="31">
        <f t="shared" si="95"/>
        <v>0</v>
      </c>
      <c r="M154" s="31">
        <f t="shared" si="96"/>
        <v>0</v>
      </c>
      <c r="N154" s="31">
        <f t="shared" si="77"/>
        <v>0</v>
      </c>
      <c r="O154" s="32">
        <f t="shared" si="78"/>
        <v>0</v>
      </c>
      <c r="P154" s="53">
        <v>149</v>
      </c>
      <c r="Q154" s="31">
        <f t="shared" si="91"/>
        <v>0</v>
      </c>
      <c r="R154" s="31">
        <f t="shared" si="97"/>
        <v>0</v>
      </c>
      <c r="S154" s="31">
        <f t="shared" si="98"/>
        <v>0</v>
      </c>
      <c r="T154" s="31">
        <f t="shared" si="79"/>
        <v>0</v>
      </c>
      <c r="U154" s="31">
        <f t="shared" si="92"/>
        <v>0</v>
      </c>
      <c r="V154" s="31">
        <f t="shared" si="80"/>
        <v>0</v>
      </c>
      <c r="W154" s="31">
        <v>0</v>
      </c>
      <c r="X154" s="31">
        <f t="shared" si="81"/>
        <v>0</v>
      </c>
      <c r="Y154" s="36">
        <f t="shared" si="82"/>
        <v>0</v>
      </c>
      <c r="AA154" s="69">
        <v>149</v>
      </c>
      <c r="AB154" s="31">
        <f t="shared" si="83"/>
        <v>0</v>
      </c>
      <c r="AC154" s="203">
        <f t="shared" si="73"/>
        <v>0</v>
      </c>
      <c r="AD154" s="99">
        <f t="shared" si="84"/>
        <v>0</v>
      </c>
      <c r="AE154" s="99">
        <f t="shared" si="85"/>
        <v>0</v>
      </c>
      <c r="AF154" s="188">
        <f t="shared" si="69"/>
        <v>0</v>
      </c>
      <c r="AG154" s="188">
        <f t="shared" si="70"/>
        <v>0</v>
      </c>
      <c r="AH154" s="188">
        <f t="shared" si="71"/>
        <v>0</v>
      </c>
      <c r="AI154" s="193">
        <f t="shared" si="72"/>
        <v>0</v>
      </c>
      <c r="AK154" s="69">
        <v>149</v>
      </c>
      <c r="AL154" s="31">
        <f t="shared" si="86"/>
        <v>0</v>
      </c>
      <c r="AM154" s="31">
        <f t="shared" si="87"/>
        <v>0</v>
      </c>
      <c r="AN154" s="31">
        <f t="shared" si="88"/>
        <v>0</v>
      </c>
      <c r="AO154" s="31">
        <f t="shared" si="89"/>
        <v>0</v>
      </c>
      <c r="AP154" s="31">
        <f t="shared" si="90"/>
        <v>0</v>
      </c>
      <c r="AQ154" s="188">
        <f t="shared" si="76"/>
        <v>0</v>
      </c>
      <c r="AR154" s="188">
        <f t="shared" si="76"/>
        <v>0</v>
      </c>
      <c r="AS154" s="188">
        <f t="shared" si="76"/>
        <v>0</v>
      </c>
      <c r="AT154" s="188">
        <f t="shared" si="75"/>
        <v>0</v>
      </c>
      <c r="AU154" s="31"/>
      <c r="AV154" s="31"/>
      <c r="AW154" s="31"/>
      <c r="AX154" s="31"/>
      <c r="AY154" s="74"/>
    </row>
    <row r="155" spans="3:51" x14ac:dyDescent="0.3">
      <c r="C155" s="172" t="s">
        <v>30</v>
      </c>
      <c r="D155" s="4">
        <v>0.51</v>
      </c>
      <c r="E155" s="184" t="s">
        <v>194</v>
      </c>
      <c r="I155" s="53">
        <v>150</v>
      </c>
      <c r="J155" s="31">
        <f t="shared" si="93"/>
        <v>0</v>
      </c>
      <c r="K155" s="31">
        <f t="shared" si="94"/>
        <v>0</v>
      </c>
      <c r="L155" s="31">
        <f t="shared" si="95"/>
        <v>0</v>
      </c>
      <c r="M155" s="31">
        <f t="shared" si="96"/>
        <v>0</v>
      </c>
      <c r="N155" s="31">
        <f t="shared" si="77"/>
        <v>0</v>
      </c>
      <c r="O155" s="32">
        <f t="shared" si="78"/>
        <v>0</v>
      </c>
      <c r="P155" s="53">
        <v>150</v>
      </c>
      <c r="Q155" s="31">
        <f t="shared" si="91"/>
        <v>0</v>
      </c>
      <c r="R155" s="31">
        <f t="shared" si="97"/>
        <v>0</v>
      </c>
      <c r="S155" s="31">
        <f t="shared" si="98"/>
        <v>0</v>
      </c>
      <c r="T155" s="31">
        <f t="shared" si="79"/>
        <v>0</v>
      </c>
      <c r="U155" s="31">
        <f t="shared" si="92"/>
        <v>0</v>
      </c>
      <c r="V155" s="31">
        <f t="shared" si="80"/>
        <v>0</v>
      </c>
      <c r="W155" s="31">
        <v>0</v>
      </c>
      <c r="X155" s="31">
        <f t="shared" si="81"/>
        <v>0</v>
      </c>
      <c r="Y155" s="36">
        <f t="shared" si="82"/>
        <v>0</v>
      </c>
      <c r="AA155" s="69">
        <v>150</v>
      </c>
      <c r="AB155" s="31">
        <f t="shared" si="83"/>
        <v>0</v>
      </c>
      <c r="AC155" s="203">
        <f t="shared" si="73"/>
        <v>0</v>
      </c>
      <c r="AD155" s="99">
        <f t="shared" si="84"/>
        <v>0</v>
      </c>
      <c r="AE155" s="99">
        <f t="shared" si="85"/>
        <v>0</v>
      </c>
      <c r="AF155" s="188">
        <f t="shared" ref="AF155:AF205" si="99">IF(OR(AA155&lt;=$F$18,AA155&lt;=30),EXP(-LN(2)/$D$104)*AF154+((1-EXP(-LN(2)/$D$104))/(LN(2)/$D$104))*$AB155*AC155*0.475*$F$19*44/12,)</f>
        <v>0</v>
      </c>
      <c r="AG155" s="188">
        <f t="shared" ref="AG155:AG205" si="100">IF(OR(AA155&lt;=$F$18,AA155&lt;=30),EXP(-LN(2)/$D$106)*AG154+((1-EXP(-LN(2)/$D$106))/(LN(2)/$D$106))*$AB155*AD155*0.475*$F$19*44/12,)</f>
        <v>0</v>
      </c>
      <c r="AH155" s="188">
        <f t="shared" ref="AH155:AH205" si="101">IF(OR(AA155&lt;=$F$18,AA155&lt;=30),EXP(-LN(2)/$D$105)*AH154+((1-EXP(-LN(2)/$D$105))/(LN(2)/$D$105))*$AB155*AE155*0.475*$F$19*44/12,)</f>
        <v>0</v>
      </c>
      <c r="AI155" s="193">
        <f t="shared" ref="AI155:AI205" si="102">IF(OR(AA155&lt;=$F$18,AA155&lt;=30),SUM(AF155:AH155),)</f>
        <v>0</v>
      </c>
      <c r="AK155" s="69">
        <v>150</v>
      </c>
      <c r="AL155" s="31">
        <f t="shared" si="86"/>
        <v>0</v>
      </c>
      <c r="AM155" s="31">
        <f t="shared" si="87"/>
        <v>0</v>
      </c>
      <c r="AN155" s="31">
        <f t="shared" si="88"/>
        <v>0</v>
      </c>
      <c r="AO155" s="31">
        <f t="shared" si="89"/>
        <v>0</v>
      </c>
      <c r="AP155" s="31">
        <f t="shared" si="90"/>
        <v>0</v>
      </c>
      <c r="AQ155" s="188">
        <f t="shared" si="76"/>
        <v>0</v>
      </c>
      <c r="AR155" s="188">
        <f t="shared" si="76"/>
        <v>0</v>
      </c>
      <c r="AS155" s="188">
        <f t="shared" si="76"/>
        <v>0</v>
      </c>
      <c r="AT155" s="188">
        <f t="shared" si="75"/>
        <v>0</v>
      </c>
      <c r="AU155" s="31"/>
      <c r="AV155" s="31"/>
      <c r="AW155" s="31"/>
      <c r="AX155" s="31"/>
      <c r="AY155" s="74"/>
    </row>
    <row r="156" spans="3:51" x14ac:dyDescent="0.3">
      <c r="C156" s="172" t="s">
        <v>31</v>
      </c>
      <c r="D156" s="4">
        <v>0.56000000000000005</v>
      </c>
      <c r="E156" s="184" t="s">
        <v>194</v>
      </c>
      <c r="I156" s="53">
        <v>151</v>
      </c>
      <c r="J156" s="31">
        <f t="shared" si="93"/>
        <v>0</v>
      </c>
      <c r="K156" s="31">
        <f t="shared" si="94"/>
        <v>0</v>
      </c>
      <c r="L156" s="31">
        <f t="shared" si="95"/>
        <v>0</v>
      </c>
      <c r="M156" s="31">
        <f t="shared" si="96"/>
        <v>0</v>
      </c>
      <c r="N156" s="31">
        <f t="shared" si="77"/>
        <v>0</v>
      </c>
      <c r="O156" s="32">
        <f t="shared" si="78"/>
        <v>0</v>
      </c>
      <c r="P156" s="53">
        <v>151</v>
      </c>
      <c r="Q156" s="31">
        <f t="shared" si="91"/>
        <v>0</v>
      </c>
      <c r="R156" s="31">
        <f t="shared" si="97"/>
        <v>0</v>
      </c>
      <c r="S156" s="31">
        <f t="shared" si="98"/>
        <v>0</v>
      </c>
      <c r="T156" s="31">
        <f t="shared" si="79"/>
        <v>0</v>
      </c>
      <c r="U156" s="31">
        <f t="shared" si="92"/>
        <v>0</v>
      </c>
      <c r="V156" s="31">
        <f t="shared" si="80"/>
        <v>0</v>
      </c>
      <c r="W156" s="31">
        <v>0</v>
      </c>
      <c r="X156" s="31">
        <f t="shared" si="81"/>
        <v>0</v>
      </c>
      <c r="Y156" s="36">
        <f t="shared" si="82"/>
        <v>0</v>
      </c>
      <c r="AA156" s="69">
        <v>151</v>
      </c>
      <c r="AB156" s="31">
        <f t="shared" si="83"/>
        <v>0</v>
      </c>
      <c r="AC156" s="203">
        <f t="shared" si="73"/>
        <v>0</v>
      </c>
      <c r="AD156" s="99">
        <f t="shared" si="84"/>
        <v>0</v>
      </c>
      <c r="AE156" s="99">
        <f t="shared" si="85"/>
        <v>0</v>
      </c>
      <c r="AF156" s="188">
        <f t="shared" si="99"/>
        <v>0</v>
      </c>
      <c r="AG156" s="188">
        <f t="shared" si="100"/>
        <v>0</v>
      </c>
      <c r="AH156" s="188">
        <f t="shared" si="101"/>
        <v>0</v>
      </c>
      <c r="AI156" s="193">
        <f t="shared" si="102"/>
        <v>0</v>
      </c>
      <c r="AK156" s="69">
        <v>151</v>
      </c>
      <c r="AL156" s="31">
        <f t="shared" si="86"/>
        <v>0</v>
      </c>
      <c r="AM156" s="31">
        <f t="shared" si="87"/>
        <v>0</v>
      </c>
      <c r="AN156" s="31">
        <f t="shared" si="88"/>
        <v>0</v>
      </c>
      <c r="AO156" s="31">
        <f t="shared" si="89"/>
        <v>0</v>
      </c>
      <c r="AP156" s="31">
        <f t="shared" si="90"/>
        <v>0</v>
      </c>
      <c r="AQ156" s="188">
        <f t="shared" si="76"/>
        <v>0</v>
      </c>
      <c r="AR156" s="188">
        <f t="shared" si="76"/>
        <v>0</v>
      </c>
      <c r="AS156" s="188">
        <f t="shared" si="76"/>
        <v>0</v>
      </c>
      <c r="AT156" s="188">
        <f t="shared" si="75"/>
        <v>0</v>
      </c>
      <c r="AU156" s="31"/>
      <c r="AV156" s="31"/>
      <c r="AW156" s="31"/>
      <c r="AX156" s="31"/>
      <c r="AY156" s="74"/>
    </row>
    <row r="157" spans="3:51" x14ac:dyDescent="0.3">
      <c r="C157" s="172" t="s">
        <v>32</v>
      </c>
      <c r="D157" s="4">
        <v>0.56000000000000005</v>
      </c>
      <c r="E157" s="184" t="s">
        <v>194</v>
      </c>
      <c r="I157" s="53">
        <v>152</v>
      </c>
      <c r="J157" s="31">
        <f t="shared" si="93"/>
        <v>0</v>
      </c>
      <c r="K157" s="31">
        <f t="shared" si="94"/>
        <v>0</v>
      </c>
      <c r="L157" s="31">
        <f t="shared" si="95"/>
        <v>0</v>
      </c>
      <c r="M157" s="31">
        <f t="shared" si="96"/>
        <v>0</v>
      </c>
      <c r="N157" s="31">
        <f t="shared" si="77"/>
        <v>0</v>
      </c>
      <c r="O157" s="32">
        <f t="shared" si="78"/>
        <v>0</v>
      </c>
      <c r="P157" s="53">
        <v>152</v>
      </c>
      <c r="Q157" s="31">
        <f t="shared" si="91"/>
        <v>0</v>
      </c>
      <c r="R157" s="31">
        <f t="shared" si="97"/>
        <v>0</v>
      </c>
      <c r="S157" s="31">
        <f t="shared" si="98"/>
        <v>0</v>
      </c>
      <c r="T157" s="31">
        <f t="shared" si="79"/>
        <v>0</v>
      </c>
      <c r="U157" s="31">
        <f t="shared" si="92"/>
        <v>0</v>
      </c>
      <c r="V157" s="31">
        <f t="shared" si="80"/>
        <v>0</v>
      </c>
      <c r="W157" s="31">
        <v>0</v>
      </c>
      <c r="X157" s="31">
        <f t="shared" si="81"/>
        <v>0</v>
      </c>
      <c r="Y157" s="36">
        <f t="shared" si="82"/>
        <v>0</v>
      </c>
      <c r="AA157" s="69">
        <v>152</v>
      </c>
      <c r="AB157" s="31">
        <f t="shared" si="83"/>
        <v>0</v>
      </c>
      <c r="AC157" s="203">
        <f t="shared" si="73"/>
        <v>0</v>
      </c>
      <c r="AD157" s="99">
        <f t="shared" si="84"/>
        <v>0</v>
      </c>
      <c r="AE157" s="99">
        <f t="shared" si="85"/>
        <v>0</v>
      </c>
      <c r="AF157" s="188">
        <f t="shared" si="99"/>
        <v>0</v>
      </c>
      <c r="AG157" s="188">
        <f t="shared" si="100"/>
        <v>0</v>
      </c>
      <c r="AH157" s="188">
        <f t="shared" si="101"/>
        <v>0</v>
      </c>
      <c r="AI157" s="193">
        <f t="shared" si="102"/>
        <v>0</v>
      </c>
      <c r="AK157" s="69">
        <v>152</v>
      </c>
      <c r="AL157" s="31">
        <f t="shared" si="86"/>
        <v>0</v>
      </c>
      <c r="AM157" s="31">
        <f t="shared" si="87"/>
        <v>0</v>
      </c>
      <c r="AN157" s="31">
        <f t="shared" si="88"/>
        <v>0</v>
      </c>
      <c r="AO157" s="31">
        <f t="shared" si="89"/>
        <v>0</v>
      </c>
      <c r="AP157" s="31">
        <f t="shared" si="90"/>
        <v>0</v>
      </c>
      <c r="AQ157" s="188">
        <f t="shared" si="76"/>
        <v>0</v>
      </c>
      <c r="AR157" s="188">
        <f t="shared" si="76"/>
        <v>0</v>
      </c>
      <c r="AS157" s="188">
        <f t="shared" si="76"/>
        <v>0</v>
      </c>
      <c r="AT157" s="188">
        <f t="shared" si="75"/>
        <v>0</v>
      </c>
      <c r="AU157" s="31"/>
      <c r="AV157" s="31"/>
      <c r="AW157" s="31"/>
      <c r="AX157" s="31"/>
      <c r="AY157" s="74"/>
    </row>
    <row r="158" spans="3:51" x14ac:dyDescent="0.3">
      <c r="C158" s="172" t="s">
        <v>33</v>
      </c>
      <c r="D158" s="4">
        <v>0.48</v>
      </c>
      <c r="E158" s="184" t="s">
        <v>194</v>
      </c>
      <c r="I158" s="53">
        <v>153</v>
      </c>
      <c r="J158" s="31">
        <f t="shared" si="93"/>
        <v>0</v>
      </c>
      <c r="K158" s="31">
        <f t="shared" si="94"/>
        <v>0</v>
      </c>
      <c r="L158" s="31">
        <f t="shared" si="95"/>
        <v>0</v>
      </c>
      <c r="M158" s="31">
        <f t="shared" si="96"/>
        <v>0</v>
      </c>
      <c r="N158" s="31">
        <f t="shared" si="77"/>
        <v>0</v>
      </c>
      <c r="O158" s="32">
        <f t="shared" si="78"/>
        <v>0</v>
      </c>
      <c r="P158" s="53">
        <v>153</v>
      </c>
      <c r="Q158" s="31">
        <f t="shared" si="91"/>
        <v>0</v>
      </c>
      <c r="R158" s="31">
        <f t="shared" si="97"/>
        <v>0</v>
      </c>
      <c r="S158" s="31">
        <f t="shared" si="98"/>
        <v>0</v>
      </c>
      <c r="T158" s="31">
        <f t="shared" si="79"/>
        <v>0</v>
      </c>
      <c r="U158" s="31">
        <f t="shared" si="92"/>
        <v>0</v>
      </c>
      <c r="V158" s="31">
        <f t="shared" si="80"/>
        <v>0</v>
      </c>
      <c r="W158" s="31">
        <v>0</v>
      </c>
      <c r="X158" s="31">
        <f t="shared" si="81"/>
        <v>0</v>
      </c>
      <c r="Y158" s="36">
        <f t="shared" si="82"/>
        <v>0</v>
      </c>
      <c r="AA158" s="69">
        <v>153</v>
      </c>
      <c r="AB158" s="31">
        <f t="shared" si="83"/>
        <v>0</v>
      </c>
      <c r="AC158" s="203">
        <f t="shared" si="73"/>
        <v>0</v>
      </c>
      <c r="AD158" s="99">
        <f t="shared" si="84"/>
        <v>0</v>
      </c>
      <c r="AE158" s="99">
        <f t="shared" si="85"/>
        <v>0</v>
      </c>
      <c r="AF158" s="188">
        <f t="shared" si="99"/>
        <v>0</v>
      </c>
      <c r="AG158" s="188">
        <f t="shared" si="100"/>
        <v>0</v>
      </c>
      <c r="AH158" s="188">
        <f t="shared" si="101"/>
        <v>0</v>
      </c>
      <c r="AI158" s="193">
        <f t="shared" si="102"/>
        <v>0</v>
      </c>
      <c r="AK158" s="69">
        <v>153</v>
      </c>
      <c r="AL158" s="31">
        <f t="shared" si="86"/>
        <v>0</v>
      </c>
      <c r="AM158" s="31">
        <f t="shared" si="87"/>
        <v>0</v>
      </c>
      <c r="AN158" s="31">
        <f t="shared" si="88"/>
        <v>0</v>
      </c>
      <c r="AO158" s="31">
        <f t="shared" si="89"/>
        <v>0</v>
      </c>
      <c r="AP158" s="31">
        <f t="shared" si="90"/>
        <v>0</v>
      </c>
      <c r="AQ158" s="188">
        <f t="shared" si="76"/>
        <v>0</v>
      </c>
      <c r="AR158" s="188">
        <f t="shared" si="76"/>
        <v>0</v>
      </c>
      <c r="AS158" s="188">
        <f t="shared" si="76"/>
        <v>0</v>
      </c>
      <c r="AT158" s="188">
        <f t="shared" si="75"/>
        <v>0</v>
      </c>
      <c r="AU158" s="31"/>
      <c r="AV158" s="31"/>
      <c r="AW158" s="31"/>
      <c r="AX158" s="31"/>
      <c r="AY158" s="74"/>
    </row>
    <row r="159" spans="3:51" x14ac:dyDescent="0.3">
      <c r="C159" s="172" t="s">
        <v>34</v>
      </c>
      <c r="D159" s="4">
        <v>0.55000000000000004</v>
      </c>
      <c r="E159" s="184" t="s">
        <v>194</v>
      </c>
      <c r="I159" s="53">
        <v>154</v>
      </c>
      <c r="J159" s="31">
        <f t="shared" si="93"/>
        <v>0</v>
      </c>
      <c r="K159" s="31">
        <f t="shared" si="94"/>
        <v>0</v>
      </c>
      <c r="L159" s="31">
        <f t="shared" si="95"/>
        <v>0</v>
      </c>
      <c r="M159" s="31">
        <f t="shared" si="96"/>
        <v>0</v>
      </c>
      <c r="N159" s="31">
        <f t="shared" si="77"/>
        <v>0</v>
      </c>
      <c r="O159" s="32">
        <f t="shared" si="78"/>
        <v>0</v>
      </c>
      <c r="P159" s="53">
        <v>154</v>
      </c>
      <c r="Q159" s="31">
        <f t="shared" si="91"/>
        <v>0</v>
      </c>
      <c r="R159" s="31">
        <f t="shared" si="97"/>
        <v>0</v>
      </c>
      <c r="S159" s="31">
        <f t="shared" si="98"/>
        <v>0</v>
      </c>
      <c r="T159" s="31">
        <f t="shared" si="79"/>
        <v>0</v>
      </c>
      <c r="U159" s="31">
        <f t="shared" si="92"/>
        <v>0</v>
      </c>
      <c r="V159" s="31">
        <f t="shared" si="80"/>
        <v>0</v>
      </c>
      <c r="W159" s="31">
        <v>0</v>
      </c>
      <c r="X159" s="31">
        <f t="shared" si="81"/>
        <v>0</v>
      </c>
      <c r="Y159" s="36">
        <f t="shared" si="82"/>
        <v>0</v>
      </c>
      <c r="AA159" s="69">
        <v>154</v>
      </c>
      <c r="AB159" s="31">
        <f t="shared" si="83"/>
        <v>0</v>
      </c>
      <c r="AC159" s="203">
        <f t="shared" ref="AC159:AC205" si="103">IF(AA159&lt;=$F$18,IFERROR(VLOOKUP($AA159,$B$82:$G$94,3,FALSE),0),)*50%</f>
        <v>0</v>
      </c>
      <c r="AD159" s="99">
        <f t="shared" si="84"/>
        <v>0</v>
      </c>
      <c r="AE159" s="99">
        <f t="shared" si="85"/>
        <v>0</v>
      </c>
      <c r="AF159" s="188">
        <f t="shared" si="99"/>
        <v>0</v>
      </c>
      <c r="AG159" s="188">
        <f t="shared" si="100"/>
        <v>0</v>
      </c>
      <c r="AH159" s="188">
        <f t="shared" si="101"/>
        <v>0</v>
      </c>
      <c r="AI159" s="193">
        <f t="shared" si="102"/>
        <v>0</v>
      </c>
      <c r="AK159" s="69">
        <v>154</v>
      </c>
      <c r="AL159" s="31">
        <f t="shared" si="86"/>
        <v>0</v>
      </c>
      <c r="AM159" s="31">
        <f t="shared" si="87"/>
        <v>0</v>
      </c>
      <c r="AN159" s="31">
        <f t="shared" si="88"/>
        <v>0</v>
      </c>
      <c r="AO159" s="31">
        <f t="shared" si="89"/>
        <v>0</v>
      </c>
      <c r="AP159" s="31">
        <f t="shared" si="90"/>
        <v>0</v>
      </c>
      <c r="AQ159" s="188">
        <f t="shared" si="76"/>
        <v>0</v>
      </c>
      <c r="AR159" s="188">
        <f t="shared" si="76"/>
        <v>0</v>
      </c>
      <c r="AS159" s="188">
        <f t="shared" si="76"/>
        <v>0</v>
      </c>
      <c r="AT159" s="188">
        <f t="shared" si="75"/>
        <v>0</v>
      </c>
      <c r="AU159" s="31"/>
      <c r="AV159" s="31"/>
      <c r="AW159" s="31"/>
      <c r="AX159" s="31"/>
      <c r="AY159" s="74"/>
    </row>
    <row r="160" spans="3:51" x14ac:dyDescent="0.3">
      <c r="C160" s="172" t="s">
        <v>35</v>
      </c>
      <c r="D160" s="4">
        <v>0.56000000000000005</v>
      </c>
      <c r="E160" s="184" t="s">
        <v>194</v>
      </c>
      <c r="I160" s="53">
        <v>155</v>
      </c>
      <c r="J160" s="31">
        <f t="shared" si="93"/>
        <v>0</v>
      </c>
      <c r="K160" s="31">
        <f t="shared" si="94"/>
        <v>0</v>
      </c>
      <c r="L160" s="31">
        <f t="shared" si="95"/>
        <v>0</v>
      </c>
      <c r="M160" s="31">
        <f t="shared" si="96"/>
        <v>0</v>
      </c>
      <c r="N160" s="31">
        <f t="shared" si="77"/>
        <v>0</v>
      </c>
      <c r="O160" s="32">
        <f t="shared" si="78"/>
        <v>0</v>
      </c>
      <c r="P160" s="53">
        <v>155</v>
      </c>
      <c r="Q160" s="31">
        <f t="shared" si="91"/>
        <v>0</v>
      </c>
      <c r="R160" s="31">
        <f t="shared" si="97"/>
        <v>0</v>
      </c>
      <c r="S160" s="31">
        <f t="shared" si="98"/>
        <v>0</v>
      </c>
      <c r="T160" s="31">
        <f t="shared" si="79"/>
        <v>0</v>
      </c>
      <c r="U160" s="31">
        <f t="shared" si="92"/>
        <v>0</v>
      </c>
      <c r="V160" s="31">
        <f t="shared" si="80"/>
        <v>0</v>
      </c>
      <c r="W160" s="31">
        <v>0</v>
      </c>
      <c r="X160" s="31">
        <f t="shared" si="81"/>
        <v>0</v>
      </c>
      <c r="Y160" s="36">
        <f t="shared" si="82"/>
        <v>0</v>
      </c>
      <c r="AA160" s="69">
        <v>155</v>
      </c>
      <c r="AB160" s="31">
        <f t="shared" si="83"/>
        <v>0</v>
      </c>
      <c r="AC160" s="203">
        <f t="shared" si="103"/>
        <v>0</v>
      </c>
      <c r="AD160" s="99">
        <f t="shared" si="84"/>
        <v>0</v>
      </c>
      <c r="AE160" s="99">
        <f t="shared" si="85"/>
        <v>0</v>
      </c>
      <c r="AF160" s="188">
        <f t="shared" si="99"/>
        <v>0</v>
      </c>
      <c r="AG160" s="188">
        <f t="shared" si="100"/>
        <v>0</v>
      </c>
      <c r="AH160" s="188">
        <f t="shared" si="101"/>
        <v>0</v>
      </c>
      <c r="AI160" s="193">
        <f t="shared" si="102"/>
        <v>0</v>
      </c>
      <c r="AK160" s="69">
        <v>155</v>
      </c>
      <c r="AL160" s="31">
        <f t="shared" si="86"/>
        <v>0</v>
      </c>
      <c r="AM160" s="31">
        <f t="shared" si="87"/>
        <v>0</v>
      </c>
      <c r="AN160" s="31">
        <f t="shared" si="88"/>
        <v>0</v>
      </c>
      <c r="AO160" s="31">
        <f t="shared" si="89"/>
        <v>0</v>
      </c>
      <c r="AP160" s="31">
        <f t="shared" si="90"/>
        <v>0</v>
      </c>
      <c r="AQ160" s="188">
        <f t="shared" si="76"/>
        <v>0</v>
      </c>
      <c r="AR160" s="188">
        <f t="shared" si="76"/>
        <v>0</v>
      </c>
      <c r="AS160" s="188">
        <f t="shared" si="76"/>
        <v>0</v>
      </c>
      <c r="AT160" s="188">
        <f t="shared" si="75"/>
        <v>0</v>
      </c>
      <c r="AU160" s="31"/>
      <c r="AV160" s="31"/>
      <c r="AW160" s="31"/>
      <c r="AX160" s="31"/>
      <c r="AY160" s="74"/>
    </row>
    <row r="161" spans="3:51" x14ac:dyDescent="0.3">
      <c r="C161" s="172" t="s">
        <v>36</v>
      </c>
      <c r="D161" s="4">
        <v>0.57999999999999996</v>
      </c>
      <c r="E161" s="184" t="s">
        <v>194</v>
      </c>
      <c r="I161" s="53">
        <v>156</v>
      </c>
      <c r="J161" s="31">
        <f t="shared" si="93"/>
        <v>0</v>
      </c>
      <c r="K161" s="31">
        <f t="shared" si="94"/>
        <v>0</v>
      </c>
      <c r="L161" s="31">
        <f t="shared" si="95"/>
        <v>0</v>
      </c>
      <c r="M161" s="31">
        <f t="shared" si="96"/>
        <v>0</v>
      </c>
      <c r="N161" s="31">
        <f t="shared" si="77"/>
        <v>0</v>
      </c>
      <c r="O161" s="32">
        <f t="shared" si="78"/>
        <v>0</v>
      </c>
      <c r="P161" s="53">
        <v>156</v>
      </c>
      <c r="Q161" s="31">
        <f t="shared" si="91"/>
        <v>0</v>
      </c>
      <c r="R161" s="31">
        <f t="shared" si="97"/>
        <v>0</v>
      </c>
      <c r="S161" s="31">
        <f t="shared" si="98"/>
        <v>0</v>
      </c>
      <c r="T161" s="31">
        <f t="shared" si="79"/>
        <v>0</v>
      </c>
      <c r="U161" s="31">
        <f t="shared" si="92"/>
        <v>0</v>
      </c>
      <c r="V161" s="31">
        <f t="shared" si="80"/>
        <v>0</v>
      </c>
      <c r="W161" s="31">
        <v>0</v>
      </c>
      <c r="X161" s="31">
        <f t="shared" si="81"/>
        <v>0</v>
      </c>
      <c r="Y161" s="36">
        <f t="shared" si="82"/>
        <v>0</v>
      </c>
      <c r="AA161" s="69">
        <v>156</v>
      </c>
      <c r="AB161" s="31">
        <f t="shared" si="83"/>
        <v>0</v>
      </c>
      <c r="AC161" s="203">
        <f t="shared" si="103"/>
        <v>0</v>
      </c>
      <c r="AD161" s="99">
        <f t="shared" si="84"/>
        <v>0</v>
      </c>
      <c r="AE161" s="99">
        <f t="shared" si="85"/>
        <v>0</v>
      </c>
      <c r="AF161" s="188">
        <f t="shared" si="99"/>
        <v>0</v>
      </c>
      <c r="AG161" s="188">
        <f t="shared" si="100"/>
        <v>0</v>
      </c>
      <c r="AH161" s="188">
        <f t="shared" si="101"/>
        <v>0</v>
      </c>
      <c r="AI161" s="193">
        <f t="shared" si="102"/>
        <v>0</v>
      </c>
      <c r="AK161" s="69">
        <v>156</v>
      </c>
      <c r="AL161" s="31">
        <f t="shared" si="86"/>
        <v>0</v>
      </c>
      <c r="AM161" s="31">
        <f t="shared" si="87"/>
        <v>0</v>
      </c>
      <c r="AN161" s="31">
        <f t="shared" si="88"/>
        <v>0</v>
      </c>
      <c r="AO161" s="31">
        <f t="shared" si="89"/>
        <v>0</v>
      </c>
      <c r="AP161" s="31">
        <f t="shared" si="90"/>
        <v>0</v>
      </c>
      <c r="AQ161" s="188">
        <f t="shared" si="76"/>
        <v>0</v>
      </c>
      <c r="AR161" s="188">
        <f t="shared" si="76"/>
        <v>0</v>
      </c>
      <c r="AS161" s="188">
        <f t="shared" si="76"/>
        <v>0</v>
      </c>
      <c r="AT161" s="188">
        <f t="shared" si="75"/>
        <v>0</v>
      </c>
      <c r="AU161" s="31"/>
      <c r="AV161" s="31"/>
      <c r="AW161" s="31"/>
      <c r="AX161" s="31"/>
      <c r="AY161" s="74"/>
    </row>
    <row r="162" spans="3:51" x14ac:dyDescent="0.3">
      <c r="C162" s="172" t="s">
        <v>37</v>
      </c>
      <c r="D162" s="4">
        <v>0.57999999999999996</v>
      </c>
      <c r="E162" s="184" t="s">
        <v>195</v>
      </c>
      <c r="I162" s="53">
        <v>157</v>
      </c>
      <c r="J162" s="31">
        <f t="shared" si="93"/>
        <v>0</v>
      </c>
      <c r="K162" s="31">
        <f t="shared" si="94"/>
        <v>0</v>
      </c>
      <c r="L162" s="31">
        <f t="shared" si="95"/>
        <v>0</v>
      </c>
      <c r="M162" s="31">
        <f t="shared" si="96"/>
        <v>0</v>
      </c>
      <c r="N162" s="31">
        <f t="shared" si="77"/>
        <v>0</v>
      </c>
      <c r="O162" s="32">
        <f t="shared" si="78"/>
        <v>0</v>
      </c>
      <c r="P162" s="53">
        <v>157</v>
      </c>
      <c r="Q162" s="31">
        <f t="shared" si="91"/>
        <v>0</v>
      </c>
      <c r="R162" s="31">
        <f t="shared" si="97"/>
        <v>0</v>
      </c>
      <c r="S162" s="31">
        <f t="shared" si="98"/>
        <v>0</v>
      </c>
      <c r="T162" s="31">
        <f t="shared" si="79"/>
        <v>0</v>
      </c>
      <c r="U162" s="31">
        <f t="shared" si="92"/>
        <v>0</v>
      </c>
      <c r="V162" s="31">
        <f t="shared" si="80"/>
        <v>0</v>
      </c>
      <c r="W162" s="31">
        <v>0</v>
      </c>
      <c r="X162" s="31">
        <f t="shared" si="81"/>
        <v>0</v>
      </c>
      <c r="Y162" s="36">
        <f t="shared" si="82"/>
        <v>0</v>
      </c>
      <c r="AA162" s="69">
        <v>157</v>
      </c>
      <c r="AB162" s="31">
        <f t="shared" si="83"/>
        <v>0</v>
      </c>
      <c r="AC162" s="203">
        <f t="shared" si="103"/>
        <v>0</v>
      </c>
      <c r="AD162" s="99">
        <f t="shared" si="84"/>
        <v>0</v>
      </c>
      <c r="AE162" s="99">
        <f t="shared" si="85"/>
        <v>0</v>
      </c>
      <c r="AF162" s="188">
        <f t="shared" si="99"/>
        <v>0</v>
      </c>
      <c r="AG162" s="188">
        <f t="shared" si="100"/>
        <v>0</v>
      </c>
      <c r="AH162" s="188">
        <f t="shared" si="101"/>
        <v>0</v>
      </c>
      <c r="AI162" s="193">
        <f t="shared" si="102"/>
        <v>0</v>
      </c>
      <c r="AK162" s="69">
        <v>157</v>
      </c>
      <c r="AL162" s="31">
        <f t="shared" si="86"/>
        <v>0</v>
      </c>
      <c r="AM162" s="31">
        <f t="shared" si="87"/>
        <v>0</v>
      </c>
      <c r="AN162" s="31">
        <f t="shared" si="88"/>
        <v>0</v>
      </c>
      <c r="AO162" s="31">
        <f t="shared" si="89"/>
        <v>0</v>
      </c>
      <c r="AP162" s="31">
        <f t="shared" si="90"/>
        <v>0</v>
      </c>
      <c r="AQ162" s="188">
        <f t="shared" si="76"/>
        <v>0</v>
      </c>
      <c r="AR162" s="188">
        <f t="shared" si="76"/>
        <v>0</v>
      </c>
      <c r="AS162" s="188">
        <f t="shared" si="76"/>
        <v>0</v>
      </c>
      <c r="AT162" s="188">
        <f t="shared" si="75"/>
        <v>0</v>
      </c>
      <c r="AU162" s="31"/>
      <c r="AV162" s="31"/>
      <c r="AW162" s="31"/>
      <c r="AX162" s="31"/>
      <c r="AY162" s="74"/>
    </row>
    <row r="163" spans="3:51" x14ac:dyDescent="0.3">
      <c r="C163" s="172" t="s">
        <v>38</v>
      </c>
      <c r="D163" s="4">
        <v>0.48</v>
      </c>
      <c r="E163" s="184" t="s">
        <v>195</v>
      </c>
      <c r="I163" s="53">
        <v>158</v>
      </c>
      <c r="J163" s="31">
        <f t="shared" si="93"/>
        <v>0</v>
      </c>
      <c r="K163" s="31">
        <f t="shared" si="94"/>
        <v>0</v>
      </c>
      <c r="L163" s="31">
        <f t="shared" si="95"/>
        <v>0</v>
      </c>
      <c r="M163" s="31">
        <f t="shared" si="96"/>
        <v>0</v>
      </c>
      <c r="N163" s="31">
        <f t="shared" si="77"/>
        <v>0</v>
      </c>
      <c r="O163" s="32">
        <f t="shared" si="78"/>
        <v>0</v>
      </c>
      <c r="P163" s="53">
        <v>158</v>
      </c>
      <c r="Q163" s="31">
        <f t="shared" si="91"/>
        <v>0</v>
      </c>
      <c r="R163" s="31">
        <f t="shared" si="97"/>
        <v>0</v>
      </c>
      <c r="S163" s="31">
        <f t="shared" si="98"/>
        <v>0</v>
      </c>
      <c r="T163" s="31">
        <f t="shared" si="79"/>
        <v>0</v>
      </c>
      <c r="U163" s="31">
        <f t="shared" si="92"/>
        <v>0</v>
      </c>
      <c r="V163" s="31">
        <f t="shared" si="80"/>
        <v>0</v>
      </c>
      <c r="W163" s="31">
        <v>0</v>
      </c>
      <c r="X163" s="31">
        <f t="shared" si="81"/>
        <v>0</v>
      </c>
      <c r="Y163" s="36">
        <f t="shared" si="82"/>
        <v>0</v>
      </c>
      <c r="AA163" s="69">
        <v>158</v>
      </c>
      <c r="AB163" s="31">
        <f t="shared" si="83"/>
        <v>0</v>
      </c>
      <c r="AC163" s="203">
        <f t="shared" si="103"/>
        <v>0</v>
      </c>
      <c r="AD163" s="99">
        <f t="shared" si="84"/>
        <v>0</v>
      </c>
      <c r="AE163" s="99">
        <f t="shared" si="85"/>
        <v>0</v>
      </c>
      <c r="AF163" s="188">
        <f t="shared" si="99"/>
        <v>0</v>
      </c>
      <c r="AG163" s="188">
        <f t="shared" si="100"/>
        <v>0</v>
      </c>
      <c r="AH163" s="188">
        <f t="shared" si="101"/>
        <v>0</v>
      </c>
      <c r="AI163" s="193">
        <f t="shared" si="102"/>
        <v>0</v>
      </c>
      <c r="AK163" s="69">
        <v>158</v>
      </c>
      <c r="AL163" s="31">
        <f t="shared" si="86"/>
        <v>0</v>
      </c>
      <c r="AM163" s="31">
        <f t="shared" si="87"/>
        <v>0</v>
      </c>
      <c r="AN163" s="31">
        <f t="shared" si="88"/>
        <v>0</v>
      </c>
      <c r="AO163" s="31">
        <f t="shared" si="89"/>
        <v>0</v>
      </c>
      <c r="AP163" s="31">
        <f t="shared" si="90"/>
        <v>0</v>
      </c>
      <c r="AQ163" s="188">
        <f t="shared" si="76"/>
        <v>0</v>
      </c>
      <c r="AR163" s="188">
        <f t="shared" si="76"/>
        <v>0</v>
      </c>
      <c r="AS163" s="188">
        <f t="shared" si="76"/>
        <v>0</v>
      </c>
      <c r="AT163" s="188">
        <f t="shared" si="75"/>
        <v>0</v>
      </c>
      <c r="AU163" s="31"/>
      <c r="AV163" s="31"/>
      <c r="AW163" s="31"/>
      <c r="AX163" s="31"/>
      <c r="AY163" s="74"/>
    </row>
    <row r="164" spans="3:51" x14ac:dyDescent="0.3">
      <c r="C164" s="172" t="s">
        <v>39</v>
      </c>
      <c r="D164" s="4">
        <v>0.42</v>
      </c>
      <c r="E164" s="184" t="s">
        <v>195</v>
      </c>
      <c r="I164" s="53">
        <v>159</v>
      </c>
      <c r="J164" s="31">
        <f t="shared" si="93"/>
        <v>0</v>
      </c>
      <c r="K164" s="31">
        <f t="shared" si="94"/>
        <v>0</v>
      </c>
      <c r="L164" s="31">
        <f t="shared" si="95"/>
        <v>0</v>
      </c>
      <c r="M164" s="31">
        <f t="shared" si="96"/>
        <v>0</v>
      </c>
      <c r="N164" s="31">
        <f t="shared" si="77"/>
        <v>0</v>
      </c>
      <c r="O164" s="32">
        <f t="shared" si="78"/>
        <v>0</v>
      </c>
      <c r="P164" s="53">
        <v>159</v>
      </c>
      <c r="Q164" s="31">
        <f t="shared" si="91"/>
        <v>0</v>
      </c>
      <c r="R164" s="31">
        <f t="shared" si="97"/>
        <v>0</v>
      </c>
      <c r="S164" s="31">
        <f t="shared" si="98"/>
        <v>0</v>
      </c>
      <c r="T164" s="31">
        <f t="shared" si="79"/>
        <v>0</v>
      </c>
      <c r="U164" s="31">
        <f t="shared" si="92"/>
        <v>0</v>
      </c>
      <c r="V164" s="31">
        <f t="shared" si="80"/>
        <v>0</v>
      </c>
      <c r="W164" s="31">
        <v>0</v>
      </c>
      <c r="X164" s="31">
        <f t="shared" si="81"/>
        <v>0</v>
      </c>
      <c r="Y164" s="36">
        <f t="shared" si="82"/>
        <v>0</v>
      </c>
      <c r="AA164" s="69">
        <v>159</v>
      </c>
      <c r="AB164" s="31">
        <f t="shared" si="83"/>
        <v>0</v>
      </c>
      <c r="AC164" s="203">
        <f t="shared" si="103"/>
        <v>0</v>
      </c>
      <c r="AD164" s="99">
        <f t="shared" si="84"/>
        <v>0</v>
      </c>
      <c r="AE164" s="99">
        <f t="shared" si="85"/>
        <v>0</v>
      </c>
      <c r="AF164" s="188">
        <f t="shared" si="99"/>
        <v>0</v>
      </c>
      <c r="AG164" s="188">
        <f t="shared" si="100"/>
        <v>0</v>
      </c>
      <c r="AH164" s="188">
        <f t="shared" si="101"/>
        <v>0</v>
      </c>
      <c r="AI164" s="193">
        <f t="shared" si="102"/>
        <v>0</v>
      </c>
      <c r="AK164" s="69">
        <v>159</v>
      </c>
      <c r="AL164" s="31">
        <f t="shared" si="86"/>
        <v>0</v>
      </c>
      <c r="AM164" s="31">
        <f t="shared" si="87"/>
        <v>0</v>
      </c>
      <c r="AN164" s="31">
        <f t="shared" si="88"/>
        <v>0</v>
      </c>
      <c r="AO164" s="31">
        <f t="shared" si="89"/>
        <v>0</v>
      </c>
      <c r="AP164" s="31">
        <f t="shared" si="90"/>
        <v>0</v>
      </c>
      <c r="AQ164" s="188">
        <f t="shared" si="76"/>
        <v>0</v>
      </c>
      <c r="AR164" s="188">
        <f t="shared" si="76"/>
        <v>0</v>
      </c>
      <c r="AS164" s="188">
        <f t="shared" si="76"/>
        <v>0</v>
      </c>
      <c r="AT164" s="188">
        <f t="shared" si="75"/>
        <v>0</v>
      </c>
      <c r="AU164" s="31"/>
      <c r="AV164" s="31"/>
      <c r="AW164" s="31"/>
      <c r="AX164" s="31"/>
      <c r="AY164" s="74"/>
    </row>
    <row r="165" spans="3:51" x14ac:dyDescent="0.3">
      <c r="C165" s="172" t="s">
        <v>40</v>
      </c>
      <c r="D165" s="4">
        <v>0.5</v>
      </c>
      <c r="E165" s="184" t="s">
        <v>194</v>
      </c>
      <c r="I165" s="53">
        <v>160</v>
      </c>
      <c r="J165" s="31">
        <f t="shared" si="93"/>
        <v>0</v>
      </c>
      <c r="K165" s="31">
        <f t="shared" si="94"/>
        <v>0</v>
      </c>
      <c r="L165" s="31">
        <f t="shared" si="95"/>
        <v>0</v>
      </c>
      <c r="M165" s="31">
        <f t="shared" si="96"/>
        <v>0</v>
      </c>
      <c r="N165" s="31">
        <f t="shared" si="77"/>
        <v>0</v>
      </c>
      <c r="O165" s="32">
        <f t="shared" si="78"/>
        <v>0</v>
      </c>
      <c r="P165" s="53">
        <v>160</v>
      </c>
      <c r="Q165" s="31">
        <f t="shared" si="91"/>
        <v>0</v>
      </c>
      <c r="R165" s="31">
        <f t="shared" si="97"/>
        <v>0</v>
      </c>
      <c r="S165" s="31">
        <f t="shared" si="98"/>
        <v>0</v>
      </c>
      <c r="T165" s="31">
        <f t="shared" si="79"/>
        <v>0</v>
      </c>
      <c r="U165" s="31">
        <f t="shared" si="92"/>
        <v>0</v>
      </c>
      <c r="V165" s="31">
        <f t="shared" si="80"/>
        <v>0</v>
      </c>
      <c r="W165" s="31">
        <v>0</v>
      </c>
      <c r="X165" s="31">
        <f t="shared" si="81"/>
        <v>0</v>
      </c>
      <c r="Y165" s="36">
        <f t="shared" si="82"/>
        <v>0</v>
      </c>
      <c r="AA165" s="69">
        <v>160</v>
      </c>
      <c r="AB165" s="31">
        <f t="shared" si="83"/>
        <v>0</v>
      </c>
      <c r="AC165" s="203">
        <f t="shared" si="103"/>
        <v>0</v>
      </c>
      <c r="AD165" s="99">
        <f t="shared" si="84"/>
        <v>0</v>
      </c>
      <c r="AE165" s="99">
        <f t="shared" si="85"/>
        <v>0</v>
      </c>
      <c r="AF165" s="188">
        <f t="shared" si="99"/>
        <v>0</v>
      </c>
      <c r="AG165" s="188">
        <f t="shared" si="100"/>
        <v>0</v>
      </c>
      <c r="AH165" s="188">
        <f t="shared" si="101"/>
        <v>0</v>
      </c>
      <c r="AI165" s="193">
        <f t="shared" si="102"/>
        <v>0</v>
      </c>
      <c r="AK165" s="69">
        <v>160</v>
      </c>
      <c r="AL165" s="31">
        <f t="shared" si="86"/>
        <v>0</v>
      </c>
      <c r="AM165" s="31">
        <f t="shared" si="87"/>
        <v>0</v>
      </c>
      <c r="AN165" s="31">
        <f t="shared" si="88"/>
        <v>0</v>
      </c>
      <c r="AO165" s="31">
        <f t="shared" si="89"/>
        <v>0</v>
      </c>
      <c r="AP165" s="31">
        <f t="shared" si="90"/>
        <v>0</v>
      </c>
      <c r="AQ165" s="188">
        <f t="shared" si="76"/>
        <v>0</v>
      </c>
      <c r="AR165" s="188">
        <f t="shared" si="76"/>
        <v>0</v>
      </c>
      <c r="AS165" s="188">
        <f t="shared" si="76"/>
        <v>0</v>
      </c>
      <c r="AT165" s="188">
        <f t="shared" si="75"/>
        <v>0</v>
      </c>
      <c r="AU165" s="31"/>
      <c r="AV165" s="31"/>
      <c r="AW165" s="31"/>
      <c r="AX165" s="31"/>
      <c r="AY165" s="74"/>
    </row>
    <row r="166" spans="3:51" x14ac:dyDescent="0.3">
      <c r="C166" s="172" t="s">
        <v>41</v>
      </c>
      <c r="D166" s="4">
        <v>0.55000000000000004</v>
      </c>
      <c r="E166" s="184" t="s">
        <v>194</v>
      </c>
      <c r="I166" s="53">
        <v>161</v>
      </c>
      <c r="J166" s="31">
        <f t="shared" si="93"/>
        <v>0</v>
      </c>
      <c r="K166" s="31">
        <f t="shared" si="94"/>
        <v>0</v>
      </c>
      <c r="L166" s="31">
        <f t="shared" si="95"/>
        <v>0</v>
      </c>
      <c r="M166" s="31">
        <f t="shared" si="96"/>
        <v>0</v>
      </c>
      <c r="N166" s="31">
        <f t="shared" si="77"/>
        <v>0</v>
      </c>
      <c r="O166" s="32">
        <f t="shared" si="78"/>
        <v>0</v>
      </c>
      <c r="P166" s="53">
        <v>161</v>
      </c>
      <c r="Q166" s="31">
        <f t="shared" ref="Q166:Q197" si="104">IF(P166&lt;=$F$18,LOOKUP(P166-1,$B$25:$B$78,$G$25:$G$78),)</f>
        <v>0</v>
      </c>
      <c r="R166" s="31">
        <f t="shared" si="97"/>
        <v>0</v>
      </c>
      <c r="S166" s="31">
        <f t="shared" si="98"/>
        <v>0</v>
      </c>
      <c r="T166" s="31">
        <f t="shared" si="79"/>
        <v>0</v>
      </c>
      <c r="U166" s="31">
        <f t="shared" si="92"/>
        <v>0</v>
      </c>
      <c r="V166" s="31">
        <f t="shared" si="80"/>
        <v>0</v>
      </c>
      <c r="W166" s="31">
        <v>0</v>
      </c>
      <c r="X166" s="31">
        <f t="shared" si="81"/>
        <v>0</v>
      </c>
      <c r="Y166" s="36">
        <f t="shared" si="82"/>
        <v>0</v>
      </c>
      <c r="AA166" s="69">
        <v>161</v>
      </c>
      <c r="AB166" s="31">
        <f t="shared" si="83"/>
        <v>0</v>
      </c>
      <c r="AC166" s="203">
        <f t="shared" si="103"/>
        <v>0</v>
      </c>
      <c r="AD166" s="99">
        <f t="shared" si="84"/>
        <v>0</v>
      </c>
      <c r="AE166" s="99">
        <f t="shared" si="85"/>
        <v>0</v>
      </c>
      <c r="AF166" s="188">
        <f t="shared" si="99"/>
        <v>0</v>
      </c>
      <c r="AG166" s="188">
        <f t="shared" si="100"/>
        <v>0</v>
      </c>
      <c r="AH166" s="188">
        <f t="shared" si="101"/>
        <v>0</v>
      </c>
      <c r="AI166" s="193">
        <f t="shared" si="102"/>
        <v>0</v>
      </c>
      <c r="AK166" s="69">
        <v>161</v>
      </c>
      <c r="AL166" s="31">
        <f t="shared" si="86"/>
        <v>0</v>
      </c>
      <c r="AM166" s="31">
        <f t="shared" si="87"/>
        <v>0</v>
      </c>
      <c r="AN166" s="31">
        <f t="shared" si="88"/>
        <v>0</v>
      </c>
      <c r="AO166" s="31">
        <f t="shared" si="89"/>
        <v>0</v>
      </c>
      <c r="AP166" s="31">
        <f t="shared" si="90"/>
        <v>0</v>
      </c>
      <c r="AQ166" s="188">
        <f t="shared" si="76"/>
        <v>0</v>
      </c>
      <c r="AR166" s="188">
        <f t="shared" si="76"/>
        <v>0</v>
      </c>
      <c r="AS166" s="188">
        <f t="shared" si="76"/>
        <v>0</v>
      </c>
      <c r="AT166" s="188">
        <f t="shared" si="75"/>
        <v>0</v>
      </c>
      <c r="AU166" s="31"/>
      <c r="AV166" s="31"/>
      <c r="AW166" s="31"/>
      <c r="AX166" s="31"/>
      <c r="AY166" s="74"/>
    </row>
    <row r="167" spans="3:51" x14ac:dyDescent="0.3">
      <c r="C167" s="172" t="s">
        <v>42</v>
      </c>
      <c r="D167" s="4">
        <v>0.53</v>
      </c>
      <c r="E167" s="184" t="s">
        <v>194</v>
      </c>
      <c r="I167" s="53">
        <v>162</v>
      </c>
      <c r="J167" s="31">
        <f t="shared" si="93"/>
        <v>0</v>
      </c>
      <c r="K167" s="31">
        <f t="shared" si="94"/>
        <v>0</v>
      </c>
      <c r="L167" s="31">
        <f t="shared" si="95"/>
        <v>0</v>
      </c>
      <c r="M167" s="31">
        <f t="shared" si="96"/>
        <v>0</v>
      </c>
      <c r="N167" s="31">
        <f t="shared" si="77"/>
        <v>0</v>
      </c>
      <c r="O167" s="32">
        <f t="shared" si="78"/>
        <v>0</v>
      </c>
      <c r="P167" s="53">
        <v>162</v>
      </c>
      <c r="Q167" s="31">
        <f t="shared" si="104"/>
        <v>0</v>
      </c>
      <c r="R167" s="31">
        <f t="shared" si="97"/>
        <v>0</v>
      </c>
      <c r="S167" s="31">
        <f t="shared" si="98"/>
        <v>0</v>
      </c>
      <c r="T167" s="31">
        <f t="shared" si="79"/>
        <v>0</v>
      </c>
      <c r="U167" s="31">
        <f t="shared" si="92"/>
        <v>0</v>
      </c>
      <c r="V167" s="31">
        <f t="shared" si="80"/>
        <v>0</v>
      </c>
      <c r="W167" s="31">
        <v>0</v>
      </c>
      <c r="X167" s="31">
        <f t="shared" si="81"/>
        <v>0</v>
      </c>
      <c r="Y167" s="36">
        <f t="shared" si="82"/>
        <v>0</v>
      </c>
      <c r="AA167" s="69">
        <v>162</v>
      </c>
      <c r="AB167" s="31">
        <f t="shared" si="83"/>
        <v>0</v>
      </c>
      <c r="AC167" s="203">
        <f t="shared" si="103"/>
        <v>0</v>
      </c>
      <c r="AD167" s="99">
        <f t="shared" si="84"/>
        <v>0</v>
      </c>
      <c r="AE167" s="99">
        <f t="shared" si="85"/>
        <v>0</v>
      </c>
      <c r="AF167" s="188">
        <f t="shared" si="99"/>
        <v>0</v>
      </c>
      <c r="AG167" s="188">
        <f t="shared" si="100"/>
        <v>0</v>
      </c>
      <c r="AH167" s="188">
        <f t="shared" si="101"/>
        <v>0</v>
      </c>
      <c r="AI167" s="193">
        <f t="shared" si="102"/>
        <v>0</v>
      </c>
      <c r="AK167" s="69">
        <v>162</v>
      </c>
      <c r="AL167" s="31">
        <f t="shared" si="86"/>
        <v>0</v>
      </c>
      <c r="AM167" s="31">
        <f t="shared" si="87"/>
        <v>0</v>
      </c>
      <c r="AN167" s="31">
        <f t="shared" si="88"/>
        <v>0</v>
      </c>
      <c r="AO167" s="31">
        <f t="shared" si="89"/>
        <v>0</v>
      </c>
      <c r="AP167" s="31">
        <f t="shared" si="90"/>
        <v>0</v>
      </c>
      <c r="AQ167" s="188">
        <f t="shared" si="76"/>
        <v>0</v>
      </c>
      <c r="AR167" s="188">
        <f t="shared" si="76"/>
        <v>0</v>
      </c>
      <c r="AS167" s="188">
        <f t="shared" si="76"/>
        <v>0</v>
      </c>
      <c r="AT167" s="188">
        <f t="shared" si="75"/>
        <v>0</v>
      </c>
      <c r="AU167" s="31"/>
      <c r="AV167" s="31"/>
      <c r="AW167" s="31"/>
      <c r="AX167" s="31"/>
      <c r="AY167" s="74"/>
    </row>
    <row r="168" spans="3:51" x14ac:dyDescent="0.3">
      <c r="C168" s="172" t="s">
        <v>43</v>
      </c>
      <c r="D168" s="4">
        <v>0.52</v>
      </c>
      <c r="E168" s="184" t="s">
        <v>194</v>
      </c>
      <c r="I168" s="53">
        <v>163</v>
      </c>
      <c r="J168" s="31">
        <f t="shared" si="93"/>
        <v>0</v>
      </c>
      <c r="K168" s="31">
        <f t="shared" si="94"/>
        <v>0</v>
      </c>
      <c r="L168" s="31">
        <f t="shared" si="95"/>
        <v>0</v>
      </c>
      <c r="M168" s="31">
        <f t="shared" si="96"/>
        <v>0</v>
      </c>
      <c r="N168" s="31">
        <f t="shared" si="77"/>
        <v>0</v>
      </c>
      <c r="O168" s="32">
        <f t="shared" si="78"/>
        <v>0</v>
      </c>
      <c r="P168" s="53">
        <v>163</v>
      </c>
      <c r="Q168" s="31">
        <f t="shared" si="104"/>
        <v>0</v>
      </c>
      <c r="R168" s="31">
        <f t="shared" si="97"/>
        <v>0</v>
      </c>
      <c r="S168" s="31">
        <f t="shared" si="98"/>
        <v>0</v>
      </c>
      <c r="T168" s="31">
        <f t="shared" si="79"/>
        <v>0</v>
      </c>
      <c r="U168" s="31">
        <f t="shared" si="92"/>
        <v>0</v>
      </c>
      <c r="V168" s="31">
        <f t="shared" si="80"/>
        <v>0</v>
      </c>
      <c r="W168" s="31">
        <v>0</v>
      </c>
      <c r="X168" s="31">
        <f t="shared" si="81"/>
        <v>0</v>
      </c>
      <c r="Y168" s="36">
        <f t="shared" si="82"/>
        <v>0</v>
      </c>
      <c r="AA168" s="69">
        <v>163</v>
      </c>
      <c r="AB168" s="31">
        <f t="shared" si="83"/>
        <v>0</v>
      </c>
      <c r="AC168" s="203">
        <f t="shared" si="103"/>
        <v>0</v>
      </c>
      <c r="AD168" s="99">
        <f t="shared" si="84"/>
        <v>0</v>
      </c>
      <c r="AE168" s="99">
        <f t="shared" si="85"/>
        <v>0</v>
      </c>
      <c r="AF168" s="188">
        <f t="shared" si="99"/>
        <v>0</v>
      </c>
      <c r="AG168" s="188">
        <f t="shared" si="100"/>
        <v>0</v>
      </c>
      <c r="AH168" s="188">
        <f t="shared" si="101"/>
        <v>0</v>
      </c>
      <c r="AI168" s="193">
        <f t="shared" si="102"/>
        <v>0</v>
      </c>
      <c r="AK168" s="69">
        <v>163</v>
      </c>
      <c r="AL168" s="31">
        <f t="shared" si="86"/>
        <v>0</v>
      </c>
      <c r="AM168" s="31">
        <f t="shared" si="87"/>
        <v>0</v>
      </c>
      <c r="AN168" s="31">
        <f t="shared" si="88"/>
        <v>0</v>
      </c>
      <c r="AO168" s="31">
        <f t="shared" si="89"/>
        <v>0</v>
      </c>
      <c r="AP168" s="31">
        <f t="shared" si="90"/>
        <v>0</v>
      </c>
      <c r="AQ168" s="188">
        <f t="shared" si="76"/>
        <v>0</v>
      </c>
      <c r="AR168" s="188">
        <f t="shared" si="76"/>
        <v>0</v>
      </c>
      <c r="AS168" s="188">
        <f t="shared" si="76"/>
        <v>0</v>
      </c>
      <c r="AT168" s="188">
        <f t="shared" si="75"/>
        <v>0</v>
      </c>
      <c r="AU168" s="31"/>
      <c r="AV168" s="31"/>
      <c r="AW168" s="31"/>
      <c r="AX168" s="31"/>
      <c r="AY168" s="74"/>
    </row>
    <row r="169" spans="3:51" x14ac:dyDescent="0.3">
      <c r="C169" s="172" t="s">
        <v>44</v>
      </c>
      <c r="D169" s="4">
        <v>0.52</v>
      </c>
      <c r="E169" s="184" t="s">
        <v>194</v>
      </c>
      <c r="I169" s="53">
        <v>164</v>
      </c>
      <c r="J169" s="31">
        <f t="shared" si="93"/>
        <v>0</v>
      </c>
      <c r="K169" s="31">
        <f t="shared" si="94"/>
        <v>0</v>
      </c>
      <c r="L169" s="31">
        <f t="shared" si="95"/>
        <v>0</v>
      </c>
      <c r="M169" s="31">
        <f t="shared" si="96"/>
        <v>0</v>
      </c>
      <c r="N169" s="31">
        <f t="shared" si="77"/>
        <v>0</v>
      </c>
      <c r="O169" s="32">
        <f t="shared" si="78"/>
        <v>0</v>
      </c>
      <c r="P169" s="53">
        <v>164</v>
      </c>
      <c r="Q169" s="31">
        <f t="shared" si="104"/>
        <v>0</v>
      </c>
      <c r="R169" s="31">
        <f t="shared" si="97"/>
        <v>0</v>
      </c>
      <c r="S169" s="31">
        <f t="shared" si="98"/>
        <v>0</v>
      </c>
      <c r="T169" s="31">
        <f t="shared" si="79"/>
        <v>0</v>
      </c>
      <c r="U169" s="31">
        <f t="shared" si="92"/>
        <v>0</v>
      </c>
      <c r="V169" s="31">
        <f t="shared" si="80"/>
        <v>0</v>
      </c>
      <c r="W169" s="31">
        <v>0</v>
      </c>
      <c r="X169" s="31">
        <f t="shared" si="81"/>
        <v>0</v>
      </c>
      <c r="Y169" s="36">
        <f t="shared" si="82"/>
        <v>0</v>
      </c>
      <c r="AA169" s="69">
        <v>164</v>
      </c>
      <c r="AB169" s="31">
        <f t="shared" si="83"/>
        <v>0</v>
      </c>
      <c r="AC169" s="203">
        <f t="shared" si="103"/>
        <v>0</v>
      </c>
      <c r="AD169" s="99">
        <f t="shared" si="84"/>
        <v>0</v>
      </c>
      <c r="AE169" s="99">
        <f t="shared" si="85"/>
        <v>0</v>
      </c>
      <c r="AF169" s="188">
        <f t="shared" si="99"/>
        <v>0</v>
      </c>
      <c r="AG169" s="188">
        <f t="shared" si="100"/>
        <v>0</v>
      </c>
      <c r="AH169" s="188">
        <f t="shared" si="101"/>
        <v>0</v>
      </c>
      <c r="AI169" s="193">
        <f t="shared" si="102"/>
        <v>0</v>
      </c>
      <c r="AK169" s="69">
        <v>164</v>
      </c>
      <c r="AL169" s="31">
        <f t="shared" si="86"/>
        <v>0</v>
      </c>
      <c r="AM169" s="31">
        <f t="shared" si="87"/>
        <v>0</v>
      </c>
      <c r="AN169" s="31">
        <f t="shared" si="88"/>
        <v>0</v>
      </c>
      <c r="AO169" s="31">
        <f t="shared" si="89"/>
        <v>0</v>
      </c>
      <c r="AP169" s="31">
        <f t="shared" si="90"/>
        <v>0</v>
      </c>
      <c r="AQ169" s="188">
        <f t="shared" si="76"/>
        <v>0</v>
      </c>
      <c r="AR169" s="188">
        <f t="shared" si="76"/>
        <v>0</v>
      </c>
      <c r="AS169" s="188">
        <f t="shared" si="76"/>
        <v>0</v>
      </c>
      <c r="AT169" s="188">
        <f t="shared" si="76"/>
        <v>0</v>
      </c>
      <c r="AU169" s="31"/>
      <c r="AV169" s="31"/>
      <c r="AW169" s="31"/>
      <c r="AX169" s="31"/>
      <c r="AY169" s="74"/>
    </row>
    <row r="170" spans="3:51" x14ac:dyDescent="0.3">
      <c r="C170" s="172" t="s">
        <v>45</v>
      </c>
      <c r="D170" s="4">
        <v>0.75</v>
      </c>
      <c r="E170" s="184" t="s">
        <v>194</v>
      </c>
      <c r="I170" s="53">
        <v>165</v>
      </c>
      <c r="J170" s="31">
        <f t="shared" si="93"/>
        <v>0</v>
      </c>
      <c r="K170" s="31">
        <f t="shared" si="94"/>
        <v>0</v>
      </c>
      <c r="L170" s="31">
        <f t="shared" si="95"/>
        <v>0</v>
      </c>
      <c r="M170" s="31">
        <f t="shared" si="96"/>
        <v>0</v>
      </c>
      <c r="N170" s="31">
        <f t="shared" si="77"/>
        <v>0</v>
      </c>
      <c r="O170" s="32">
        <f t="shared" si="78"/>
        <v>0</v>
      </c>
      <c r="P170" s="53">
        <v>165</v>
      </c>
      <c r="Q170" s="31">
        <f t="shared" si="104"/>
        <v>0</v>
      </c>
      <c r="R170" s="31">
        <f t="shared" si="97"/>
        <v>0</v>
      </c>
      <c r="S170" s="31">
        <f t="shared" si="98"/>
        <v>0</v>
      </c>
      <c r="T170" s="31">
        <f t="shared" si="79"/>
        <v>0</v>
      </c>
      <c r="U170" s="31">
        <f t="shared" si="92"/>
        <v>0</v>
      </c>
      <c r="V170" s="31">
        <f t="shared" si="80"/>
        <v>0</v>
      </c>
      <c r="W170" s="31">
        <v>0</v>
      </c>
      <c r="X170" s="31">
        <f t="shared" si="81"/>
        <v>0</v>
      </c>
      <c r="Y170" s="36">
        <f t="shared" si="82"/>
        <v>0</v>
      </c>
      <c r="AA170" s="69">
        <v>165</v>
      </c>
      <c r="AB170" s="31">
        <f t="shared" si="83"/>
        <v>0</v>
      </c>
      <c r="AC170" s="203">
        <f t="shared" si="103"/>
        <v>0</v>
      </c>
      <c r="AD170" s="99">
        <f t="shared" si="84"/>
        <v>0</v>
      </c>
      <c r="AE170" s="99">
        <f t="shared" si="85"/>
        <v>0</v>
      </c>
      <c r="AF170" s="188">
        <f t="shared" si="99"/>
        <v>0</v>
      </c>
      <c r="AG170" s="188">
        <f t="shared" si="100"/>
        <v>0</v>
      </c>
      <c r="AH170" s="188">
        <f t="shared" si="101"/>
        <v>0</v>
      </c>
      <c r="AI170" s="193">
        <f t="shared" si="102"/>
        <v>0</v>
      </c>
      <c r="AK170" s="69">
        <v>165</v>
      </c>
      <c r="AL170" s="31">
        <f t="shared" si="86"/>
        <v>0</v>
      </c>
      <c r="AM170" s="31">
        <f t="shared" si="87"/>
        <v>0</v>
      </c>
      <c r="AN170" s="31">
        <f t="shared" si="88"/>
        <v>0</v>
      </c>
      <c r="AO170" s="31">
        <f t="shared" si="89"/>
        <v>0</v>
      </c>
      <c r="AP170" s="31">
        <f t="shared" si="90"/>
        <v>0</v>
      </c>
      <c r="AQ170" s="188">
        <f t="shared" ref="AQ170:AT205" si="105">IF($AK170&lt;=$F$18,$AL170*AM170,)</f>
        <v>0</v>
      </c>
      <c r="AR170" s="188">
        <f t="shared" si="105"/>
        <v>0</v>
      </c>
      <c r="AS170" s="188">
        <f t="shared" si="105"/>
        <v>0</v>
      </c>
      <c r="AT170" s="188">
        <f t="shared" si="105"/>
        <v>0</v>
      </c>
      <c r="AU170" s="31"/>
      <c r="AV170" s="31"/>
      <c r="AW170" s="31"/>
      <c r="AX170" s="31"/>
      <c r="AY170" s="74"/>
    </row>
    <row r="171" spans="3:51" x14ac:dyDescent="0.3">
      <c r="C171" s="172" t="s">
        <v>46</v>
      </c>
      <c r="D171" s="4">
        <v>0.52</v>
      </c>
      <c r="E171" s="184" t="s">
        <v>194</v>
      </c>
      <c r="I171" s="53">
        <v>166</v>
      </c>
      <c r="J171" s="31">
        <f t="shared" si="93"/>
        <v>0</v>
      </c>
      <c r="K171" s="31">
        <f t="shared" si="94"/>
        <v>0</v>
      </c>
      <c r="L171" s="31">
        <f t="shared" si="95"/>
        <v>0</v>
      </c>
      <c r="M171" s="31">
        <f t="shared" si="96"/>
        <v>0</v>
      </c>
      <c r="N171" s="31">
        <f t="shared" si="77"/>
        <v>0</v>
      </c>
      <c r="O171" s="32">
        <f t="shared" si="78"/>
        <v>0</v>
      </c>
      <c r="P171" s="53">
        <v>166</v>
      </c>
      <c r="Q171" s="31">
        <f t="shared" si="104"/>
        <v>0</v>
      </c>
      <c r="R171" s="31">
        <f t="shared" si="97"/>
        <v>0</v>
      </c>
      <c r="S171" s="31">
        <f t="shared" si="98"/>
        <v>0</v>
      </c>
      <c r="T171" s="31">
        <f t="shared" si="79"/>
        <v>0</v>
      </c>
      <c r="U171" s="31">
        <f t="shared" si="92"/>
        <v>0</v>
      </c>
      <c r="V171" s="31">
        <f t="shared" si="80"/>
        <v>0</v>
      </c>
      <c r="W171" s="31">
        <v>0</v>
      </c>
      <c r="X171" s="31">
        <f t="shared" si="81"/>
        <v>0</v>
      </c>
      <c r="Y171" s="36">
        <f t="shared" si="82"/>
        <v>0</v>
      </c>
      <c r="AA171" s="69">
        <v>166</v>
      </c>
      <c r="AB171" s="31">
        <f t="shared" si="83"/>
        <v>0</v>
      </c>
      <c r="AC171" s="203">
        <f t="shared" si="103"/>
        <v>0</v>
      </c>
      <c r="AD171" s="99">
        <f t="shared" si="84"/>
        <v>0</v>
      </c>
      <c r="AE171" s="99">
        <f t="shared" si="85"/>
        <v>0</v>
      </c>
      <c r="AF171" s="188">
        <f t="shared" si="99"/>
        <v>0</v>
      </c>
      <c r="AG171" s="188">
        <f t="shared" si="100"/>
        <v>0</v>
      </c>
      <c r="AH171" s="188">
        <f t="shared" si="101"/>
        <v>0</v>
      </c>
      <c r="AI171" s="193">
        <f t="shared" si="102"/>
        <v>0</v>
      </c>
      <c r="AK171" s="69">
        <v>166</v>
      </c>
      <c r="AL171" s="31">
        <f t="shared" si="86"/>
        <v>0</v>
      </c>
      <c r="AM171" s="31">
        <f t="shared" si="87"/>
        <v>0</v>
      </c>
      <c r="AN171" s="31">
        <f t="shared" si="88"/>
        <v>0</v>
      </c>
      <c r="AO171" s="31">
        <f t="shared" si="89"/>
        <v>0</v>
      </c>
      <c r="AP171" s="31">
        <f t="shared" si="90"/>
        <v>0</v>
      </c>
      <c r="AQ171" s="188">
        <f t="shared" si="105"/>
        <v>0</v>
      </c>
      <c r="AR171" s="188">
        <f t="shared" si="105"/>
        <v>0</v>
      </c>
      <c r="AS171" s="188">
        <f t="shared" si="105"/>
        <v>0</v>
      </c>
      <c r="AT171" s="188">
        <f t="shared" si="105"/>
        <v>0</v>
      </c>
      <c r="AU171" s="31"/>
      <c r="AV171" s="31"/>
      <c r="AW171" s="31"/>
      <c r="AX171" s="31"/>
      <c r="AY171" s="74"/>
    </row>
    <row r="172" spans="3:51" x14ac:dyDescent="0.3">
      <c r="C172" s="172" t="s">
        <v>47</v>
      </c>
      <c r="D172" s="4">
        <v>0.35</v>
      </c>
      <c r="E172" s="184" t="s">
        <v>196</v>
      </c>
      <c r="I172" s="53">
        <v>167</v>
      </c>
      <c r="J172" s="31">
        <f t="shared" si="93"/>
        <v>0</v>
      </c>
      <c r="K172" s="31">
        <f t="shared" si="94"/>
        <v>0</v>
      </c>
      <c r="L172" s="31">
        <f t="shared" si="95"/>
        <v>0</v>
      </c>
      <c r="M172" s="31">
        <f t="shared" si="96"/>
        <v>0</v>
      </c>
      <c r="N172" s="31">
        <f t="shared" si="77"/>
        <v>0</v>
      </c>
      <c r="O172" s="32">
        <f t="shared" si="78"/>
        <v>0</v>
      </c>
      <c r="P172" s="53">
        <v>167</v>
      </c>
      <c r="Q172" s="31">
        <f t="shared" si="104"/>
        <v>0</v>
      </c>
      <c r="R172" s="31">
        <f t="shared" si="97"/>
        <v>0</v>
      </c>
      <c r="S172" s="31">
        <f t="shared" si="98"/>
        <v>0</v>
      </c>
      <c r="T172" s="31">
        <f t="shared" si="79"/>
        <v>0</v>
      </c>
      <c r="U172" s="31">
        <f t="shared" si="92"/>
        <v>0</v>
      </c>
      <c r="V172" s="31">
        <f t="shared" si="80"/>
        <v>0</v>
      </c>
      <c r="W172" s="31">
        <v>0</v>
      </c>
      <c r="X172" s="31">
        <f t="shared" si="81"/>
        <v>0</v>
      </c>
      <c r="Y172" s="36">
        <f t="shared" si="82"/>
        <v>0</v>
      </c>
      <c r="AA172" s="69">
        <v>167</v>
      </c>
      <c r="AB172" s="31">
        <f t="shared" si="83"/>
        <v>0</v>
      </c>
      <c r="AC172" s="203">
        <f t="shared" si="103"/>
        <v>0</v>
      </c>
      <c r="AD172" s="99">
        <f t="shared" si="84"/>
        <v>0</v>
      </c>
      <c r="AE172" s="99">
        <f t="shared" si="85"/>
        <v>0</v>
      </c>
      <c r="AF172" s="188">
        <f t="shared" si="99"/>
        <v>0</v>
      </c>
      <c r="AG172" s="188">
        <f t="shared" si="100"/>
        <v>0</v>
      </c>
      <c r="AH172" s="188">
        <f t="shared" si="101"/>
        <v>0</v>
      </c>
      <c r="AI172" s="193">
        <f t="shared" si="102"/>
        <v>0</v>
      </c>
      <c r="AK172" s="69">
        <v>167</v>
      </c>
      <c r="AL172" s="31">
        <f t="shared" si="86"/>
        <v>0</v>
      </c>
      <c r="AM172" s="31">
        <f t="shared" si="87"/>
        <v>0</v>
      </c>
      <c r="AN172" s="31">
        <f t="shared" si="88"/>
        <v>0</v>
      </c>
      <c r="AO172" s="31">
        <f t="shared" si="89"/>
        <v>0</v>
      </c>
      <c r="AP172" s="31">
        <f t="shared" si="90"/>
        <v>0</v>
      </c>
      <c r="AQ172" s="188">
        <f t="shared" si="105"/>
        <v>0</v>
      </c>
      <c r="AR172" s="188">
        <f t="shared" si="105"/>
        <v>0</v>
      </c>
      <c r="AS172" s="188">
        <f t="shared" si="105"/>
        <v>0</v>
      </c>
      <c r="AT172" s="188">
        <f t="shared" si="105"/>
        <v>0</v>
      </c>
      <c r="AU172" s="31"/>
      <c r="AV172" s="31"/>
      <c r="AW172" s="31"/>
      <c r="AX172" s="31"/>
      <c r="AY172" s="74"/>
    </row>
    <row r="173" spans="3:51" x14ac:dyDescent="0.3">
      <c r="C173" s="172" t="s">
        <v>48</v>
      </c>
      <c r="D173" s="4">
        <v>0.37</v>
      </c>
      <c r="E173" s="184" t="s">
        <v>194</v>
      </c>
      <c r="I173" s="53">
        <v>168</v>
      </c>
      <c r="J173" s="31">
        <f t="shared" si="93"/>
        <v>0</v>
      </c>
      <c r="K173" s="31">
        <f t="shared" si="94"/>
        <v>0</v>
      </c>
      <c r="L173" s="31">
        <f t="shared" si="95"/>
        <v>0</v>
      </c>
      <c r="M173" s="31">
        <f t="shared" si="96"/>
        <v>0</v>
      </c>
      <c r="N173" s="31">
        <f t="shared" si="77"/>
        <v>0</v>
      </c>
      <c r="O173" s="32">
        <f t="shared" si="78"/>
        <v>0</v>
      </c>
      <c r="P173" s="53">
        <v>168</v>
      </c>
      <c r="Q173" s="31">
        <f t="shared" si="104"/>
        <v>0</v>
      </c>
      <c r="R173" s="31">
        <f t="shared" si="97"/>
        <v>0</v>
      </c>
      <c r="S173" s="31">
        <f t="shared" si="98"/>
        <v>0</v>
      </c>
      <c r="T173" s="31">
        <f t="shared" si="79"/>
        <v>0</v>
      </c>
      <c r="U173" s="31">
        <f t="shared" si="92"/>
        <v>0</v>
      </c>
      <c r="V173" s="31">
        <f t="shared" si="80"/>
        <v>0</v>
      </c>
      <c r="W173" s="31">
        <v>0</v>
      </c>
      <c r="X173" s="31">
        <f t="shared" si="81"/>
        <v>0</v>
      </c>
      <c r="Y173" s="36">
        <f t="shared" si="82"/>
        <v>0</v>
      </c>
      <c r="AA173" s="69">
        <v>168</v>
      </c>
      <c r="AB173" s="31">
        <f t="shared" si="83"/>
        <v>0</v>
      </c>
      <c r="AC173" s="203">
        <f t="shared" si="103"/>
        <v>0</v>
      </c>
      <c r="AD173" s="99">
        <f t="shared" si="84"/>
        <v>0</v>
      </c>
      <c r="AE173" s="99">
        <f t="shared" si="85"/>
        <v>0</v>
      </c>
      <c r="AF173" s="188">
        <f t="shared" si="99"/>
        <v>0</v>
      </c>
      <c r="AG173" s="188">
        <f t="shared" si="100"/>
        <v>0</v>
      </c>
      <c r="AH173" s="188">
        <f t="shared" si="101"/>
        <v>0</v>
      </c>
      <c r="AI173" s="193">
        <f t="shared" si="102"/>
        <v>0</v>
      </c>
      <c r="AK173" s="69">
        <v>168</v>
      </c>
      <c r="AL173" s="31">
        <f t="shared" si="86"/>
        <v>0</v>
      </c>
      <c r="AM173" s="31">
        <f t="shared" si="87"/>
        <v>0</v>
      </c>
      <c r="AN173" s="31">
        <f t="shared" si="88"/>
        <v>0</v>
      </c>
      <c r="AO173" s="31">
        <f t="shared" si="89"/>
        <v>0</v>
      </c>
      <c r="AP173" s="31">
        <f t="shared" si="90"/>
        <v>0</v>
      </c>
      <c r="AQ173" s="188">
        <f t="shared" si="105"/>
        <v>0</v>
      </c>
      <c r="AR173" s="188">
        <f t="shared" si="105"/>
        <v>0</v>
      </c>
      <c r="AS173" s="188">
        <f t="shared" si="105"/>
        <v>0</v>
      </c>
      <c r="AT173" s="188">
        <f t="shared" si="105"/>
        <v>0</v>
      </c>
      <c r="AU173" s="31"/>
      <c r="AV173" s="31"/>
      <c r="AW173" s="31"/>
      <c r="AX173" s="31"/>
      <c r="AY173" s="74"/>
    </row>
    <row r="174" spans="3:51" x14ac:dyDescent="0.3">
      <c r="C174" s="172" t="s">
        <v>49</v>
      </c>
      <c r="D174" s="4">
        <v>0.45</v>
      </c>
      <c r="E174" s="184" t="s">
        <v>195</v>
      </c>
      <c r="I174" s="53">
        <v>169</v>
      </c>
      <c r="J174" s="31">
        <f t="shared" si="93"/>
        <v>0</v>
      </c>
      <c r="K174" s="31">
        <f t="shared" si="94"/>
        <v>0</v>
      </c>
      <c r="L174" s="31">
        <f t="shared" si="95"/>
        <v>0</v>
      </c>
      <c r="M174" s="31">
        <f t="shared" si="96"/>
        <v>0</v>
      </c>
      <c r="N174" s="31">
        <f t="shared" si="77"/>
        <v>0</v>
      </c>
      <c r="O174" s="32">
        <f t="shared" si="78"/>
        <v>0</v>
      </c>
      <c r="P174" s="53">
        <v>169</v>
      </c>
      <c r="Q174" s="31">
        <f t="shared" si="104"/>
        <v>0</v>
      </c>
      <c r="R174" s="31">
        <f t="shared" si="97"/>
        <v>0</v>
      </c>
      <c r="S174" s="31">
        <f t="shared" si="98"/>
        <v>0</v>
      </c>
      <c r="T174" s="31">
        <f t="shared" si="79"/>
        <v>0</v>
      </c>
      <c r="U174" s="31">
        <f t="shared" si="92"/>
        <v>0</v>
      </c>
      <c r="V174" s="31">
        <f t="shared" si="80"/>
        <v>0</v>
      </c>
      <c r="W174" s="31">
        <v>0</v>
      </c>
      <c r="X174" s="31">
        <f t="shared" si="81"/>
        <v>0</v>
      </c>
      <c r="Y174" s="36">
        <f t="shared" si="82"/>
        <v>0</v>
      </c>
      <c r="AA174" s="69">
        <v>169</v>
      </c>
      <c r="AB174" s="31">
        <f t="shared" si="83"/>
        <v>0</v>
      </c>
      <c r="AC174" s="203">
        <f t="shared" si="103"/>
        <v>0</v>
      </c>
      <c r="AD174" s="99">
        <f t="shared" si="84"/>
        <v>0</v>
      </c>
      <c r="AE174" s="99">
        <f t="shared" si="85"/>
        <v>0</v>
      </c>
      <c r="AF174" s="188">
        <f t="shared" si="99"/>
        <v>0</v>
      </c>
      <c r="AG174" s="188">
        <f t="shared" si="100"/>
        <v>0</v>
      </c>
      <c r="AH174" s="188">
        <f t="shared" si="101"/>
        <v>0</v>
      </c>
      <c r="AI174" s="193">
        <f t="shared" si="102"/>
        <v>0</v>
      </c>
      <c r="AK174" s="69">
        <v>169</v>
      </c>
      <c r="AL174" s="31">
        <f t="shared" si="86"/>
        <v>0</v>
      </c>
      <c r="AM174" s="31">
        <f t="shared" si="87"/>
        <v>0</v>
      </c>
      <c r="AN174" s="31">
        <f t="shared" si="88"/>
        <v>0</v>
      </c>
      <c r="AO174" s="31">
        <f t="shared" si="89"/>
        <v>0</v>
      </c>
      <c r="AP174" s="31">
        <f t="shared" si="90"/>
        <v>0</v>
      </c>
      <c r="AQ174" s="188">
        <f t="shared" si="105"/>
        <v>0</v>
      </c>
      <c r="AR174" s="188">
        <f t="shared" si="105"/>
        <v>0</v>
      </c>
      <c r="AS174" s="188">
        <f t="shared" si="105"/>
        <v>0</v>
      </c>
      <c r="AT174" s="188">
        <f t="shared" si="105"/>
        <v>0</v>
      </c>
      <c r="AU174" s="31"/>
      <c r="AV174" s="31"/>
      <c r="AW174" s="31"/>
      <c r="AX174" s="31"/>
      <c r="AY174" s="74"/>
    </row>
    <row r="175" spans="3:51" x14ac:dyDescent="0.3">
      <c r="C175" s="172" t="s">
        <v>50</v>
      </c>
      <c r="D175" s="4">
        <v>0.39</v>
      </c>
      <c r="E175" s="184" t="s">
        <v>195</v>
      </c>
      <c r="I175" s="53">
        <v>170</v>
      </c>
      <c r="J175" s="31">
        <f t="shared" si="93"/>
        <v>0</v>
      </c>
      <c r="K175" s="31">
        <f t="shared" si="94"/>
        <v>0</v>
      </c>
      <c r="L175" s="31">
        <f t="shared" si="95"/>
        <v>0</v>
      </c>
      <c r="M175" s="31">
        <f t="shared" si="96"/>
        <v>0</v>
      </c>
      <c r="N175" s="31">
        <f t="shared" si="77"/>
        <v>0</v>
      </c>
      <c r="O175" s="32">
        <f t="shared" si="78"/>
        <v>0</v>
      </c>
      <c r="P175" s="53">
        <v>170</v>
      </c>
      <c r="Q175" s="31">
        <f t="shared" si="104"/>
        <v>0</v>
      </c>
      <c r="R175" s="31">
        <f t="shared" si="97"/>
        <v>0</v>
      </c>
      <c r="S175" s="31">
        <f t="shared" si="98"/>
        <v>0</v>
      </c>
      <c r="T175" s="31">
        <f t="shared" si="79"/>
        <v>0</v>
      </c>
      <c r="U175" s="31">
        <f t="shared" si="92"/>
        <v>0</v>
      </c>
      <c r="V175" s="31">
        <f t="shared" si="80"/>
        <v>0</v>
      </c>
      <c r="W175" s="31">
        <v>0</v>
      </c>
      <c r="X175" s="31">
        <f t="shared" si="81"/>
        <v>0</v>
      </c>
      <c r="Y175" s="36">
        <f t="shared" si="82"/>
        <v>0</v>
      </c>
      <c r="AA175" s="69">
        <v>170</v>
      </c>
      <c r="AB175" s="31">
        <f t="shared" si="83"/>
        <v>0</v>
      </c>
      <c r="AC175" s="203">
        <f t="shared" si="103"/>
        <v>0</v>
      </c>
      <c r="AD175" s="99">
        <f t="shared" si="84"/>
        <v>0</v>
      </c>
      <c r="AE175" s="99">
        <f t="shared" si="85"/>
        <v>0</v>
      </c>
      <c r="AF175" s="188">
        <f t="shared" si="99"/>
        <v>0</v>
      </c>
      <c r="AG175" s="188">
        <f t="shared" si="100"/>
        <v>0</v>
      </c>
      <c r="AH175" s="188">
        <f t="shared" si="101"/>
        <v>0</v>
      </c>
      <c r="AI175" s="193">
        <f t="shared" si="102"/>
        <v>0</v>
      </c>
      <c r="AK175" s="69">
        <v>170</v>
      </c>
      <c r="AL175" s="31">
        <f t="shared" si="86"/>
        <v>0</v>
      </c>
      <c r="AM175" s="31">
        <f t="shared" si="87"/>
        <v>0</v>
      </c>
      <c r="AN175" s="31">
        <f t="shared" si="88"/>
        <v>0</v>
      </c>
      <c r="AO175" s="31">
        <f t="shared" si="89"/>
        <v>0</v>
      </c>
      <c r="AP175" s="31">
        <f t="shared" si="90"/>
        <v>0</v>
      </c>
      <c r="AQ175" s="188">
        <f t="shared" si="105"/>
        <v>0</v>
      </c>
      <c r="AR175" s="188">
        <f t="shared" si="105"/>
        <v>0</v>
      </c>
      <c r="AS175" s="188">
        <f t="shared" si="105"/>
        <v>0</v>
      </c>
      <c r="AT175" s="188">
        <f t="shared" si="105"/>
        <v>0</v>
      </c>
      <c r="AU175" s="31"/>
      <c r="AV175" s="31"/>
      <c r="AW175" s="31"/>
      <c r="AX175" s="31"/>
      <c r="AY175" s="74"/>
    </row>
    <row r="176" spans="3:51" x14ac:dyDescent="0.3">
      <c r="C176" s="172" t="s">
        <v>51</v>
      </c>
      <c r="D176" s="4">
        <v>0.44</v>
      </c>
      <c r="E176" s="184" t="s">
        <v>195</v>
      </c>
      <c r="I176" s="53">
        <v>171</v>
      </c>
      <c r="J176" s="31">
        <f t="shared" si="93"/>
        <v>0</v>
      </c>
      <c r="K176" s="31">
        <f t="shared" si="94"/>
        <v>0</v>
      </c>
      <c r="L176" s="31">
        <f t="shared" si="95"/>
        <v>0</v>
      </c>
      <c r="M176" s="31">
        <f t="shared" si="96"/>
        <v>0</v>
      </c>
      <c r="N176" s="31">
        <f t="shared" si="77"/>
        <v>0</v>
      </c>
      <c r="O176" s="32">
        <f t="shared" si="78"/>
        <v>0</v>
      </c>
      <c r="P176" s="53">
        <v>171</v>
      </c>
      <c r="Q176" s="31">
        <f t="shared" si="104"/>
        <v>0</v>
      </c>
      <c r="R176" s="31">
        <f t="shared" si="97"/>
        <v>0</v>
      </c>
      <c r="S176" s="31">
        <f t="shared" si="98"/>
        <v>0</v>
      </c>
      <c r="T176" s="31">
        <f t="shared" si="79"/>
        <v>0</v>
      </c>
      <c r="U176" s="31">
        <f t="shared" si="92"/>
        <v>0</v>
      </c>
      <c r="V176" s="31">
        <f t="shared" si="80"/>
        <v>0</v>
      </c>
      <c r="W176" s="31">
        <v>0</v>
      </c>
      <c r="X176" s="31">
        <f t="shared" si="81"/>
        <v>0</v>
      </c>
      <c r="Y176" s="36">
        <f t="shared" si="82"/>
        <v>0</v>
      </c>
      <c r="AA176" s="69">
        <v>171</v>
      </c>
      <c r="AB176" s="31">
        <f t="shared" si="83"/>
        <v>0</v>
      </c>
      <c r="AC176" s="203">
        <f t="shared" si="103"/>
        <v>0</v>
      </c>
      <c r="AD176" s="99">
        <f t="shared" si="84"/>
        <v>0</v>
      </c>
      <c r="AE176" s="99">
        <f t="shared" si="85"/>
        <v>0</v>
      </c>
      <c r="AF176" s="188">
        <f t="shared" si="99"/>
        <v>0</v>
      </c>
      <c r="AG176" s="188">
        <f t="shared" si="100"/>
        <v>0</v>
      </c>
      <c r="AH176" s="188">
        <f t="shared" si="101"/>
        <v>0</v>
      </c>
      <c r="AI176" s="193">
        <f t="shared" si="102"/>
        <v>0</v>
      </c>
      <c r="AK176" s="69">
        <v>171</v>
      </c>
      <c r="AL176" s="31">
        <f t="shared" si="86"/>
        <v>0</v>
      </c>
      <c r="AM176" s="31">
        <f t="shared" si="87"/>
        <v>0</v>
      </c>
      <c r="AN176" s="31">
        <f t="shared" si="88"/>
        <v>0</v>
      </c>
      <c r="AO176" s="31">
        <f t="shared" si="89"/>
        <v>0</v>
      </c>
      <c r="AP176" s="31">
        <f t="shared" si="90"/>
        <v>0</v>
      </c>
      <c r="AQ176" s="188">
        <f t="shared" si="105"/>
        <v>0</v>
      </c>
      <c r="AR176" s="188">
        <f t="shared" si="105"/>
        <v>0</v>
      </c>
      <c r="AS176" s="188">
        <f t="shared" si="105"/>
        <v>0</v>
      </c>
      <c r="AT176" s="188">
        <f t="shared" si="105"/>
        <v>0</v>
      </c>
      <c r="AU176" s="31"/>
      <c r="AV176" s="31"/>
      <c r="AW176" s="31"/>
      <c r="AX176" s="31"/>
      <c r="AY176" s="74"/>
    </row>
    <row r="177" spans="3:51" x14ac:dyDescent="0.3">
      <c r="C177" s="172" t="s">
        <v>52</v>
      </c>
      <c r="D177" s="4">
        <v>0.46</v>
      </c>
      <c r="E177" s="184" t="s">
        <v>195</v>
      </c>
      <c r="I177" s="53">
        <v>172</v>
      </c>
      <c r="J177" s="31">
        <f t="shared" si="93"/>
        <v>0</v>
      </c>
      <c r="K177" s="31">
        <f t="shared" si="94"/>
        <v>0</v>
      </c>
      <c r="L177" s="31">
        <f t="shared" si="95"/>
        <v>0</v>
      </c>
      <c r="M177" s="31">
        <f t="shared" si="96"/>
        <v>0</v>
      </c>
      <c r="N177" s="31">
        <f t="shared" si="77"/>
        <v>0</v>
      </c>
      <c r="O177" s="32">
        <f t="shared" si="78"/>
        <v>0</v>
      </c>
      <c r="P177" s="53">
        <v>172</v>
      </c>
      <c r="Q177" s="31">
        <f t="shared" si="104"/>
        <v>0</v>
      </c>
      <c r="R177" s="31">
        <f t="shared" si="97"/>
        <v>0</v>
      </c>
      <c r="S177" s="31">
        <f t="shared" si="98"/>
        <v>0</v>
      </c>
      <c r="T177" s="31">
        <f t="shared" si="79"/>
        <v>0</v>
      </c>
      <c r="U177" s="31">
        <f t="shared" si="92"/>
        <v>0</v>
      </c>
      <c r="V177" s="31">
        <f t="shared" si="80"/>
        <v>0</v>
      </c>
      <c r="W177" s="31">
        <v>0</v>
      </c>
      <c r="X177" s="31">
        <f t="shared" si="81"/>
        <v>0</v>
      </c>
      <c r="Y177" s="36">
        <f t="shared" si="82"/>
        <v>0</v>
      </c>
      <c r="AA177" s="69">
        <v>172</v>
      </c>
      <c r="AB177" s="31">
        <f t="shared" si="83"/>
        <v>0</v>
      </c>
      <c r="AC177" s="203">
        <f t="shared" si="103"/>
        <v>0</v>
      </c>
      <c r="AD177" s="99">
        <f t="shared" si="84"/>
        <v>0</v>
      </c>
      <c r="AE177" s="99">
        <f t="shared" si="85"/>
        <v>0</v>
      </c>
      <c r="AF177" s="188">
        <f t="shared" si="99"/>
        <v>0</v>
      </c>
      <c r="AG177" s="188">
        <f t="shared" si="100"/>
        <v>0</v>
      </c>
      <c r="AH177" s="188">
        <f t="shared" si="101"/>
        <v>0</v>
      </c>
      <c r="AI177" s="193">
        <f t="shared" si="102"/>
        <v>0</v>
      </c>
      <c r="AK177" s="69">
        <v>172</v>
      </c>
      <c r="AL177" s="31">
        <f t="shared" si="86"/>
        <v>0</v>
      </c>
      <c r="AM177" s="31">
        <f t="shared" si="87"/>
        <v>0</v>
      </c>
      <c r="AN177" s="31">
        <f t="shared" si="88"/>
        <v>0</v>
      </c>
      <c r="AO177" s="31">
        <f t="shared" si="89"/>
        <v>0</v>
      </c>
      <c r="AP177" s="31">
        <f t="shared" si="90"/>
        <v>0</v>
      </c>
      <c r="AQ177" s="188">
        <f t="shared" si="105"/>
        <v>0</v>
      </c>
      <c r="AR177" s="188">
        <f t="shared" si="105"/>
        <v>0</v>
      </c>
      <c r="AS177" s="188">
        <f t="shared" si="105"/>
        <v>0</v>
      </c>
      <c r="AT177" s="188">
        <f t="shared" si="105"/>
        <v>0</v>
      </c>
      <c r="AU177" s="31"/>
      <c r="AV177" s="31"/>
      <c r="AW177" s="31"/>
      <c r="AX177" s="31"/>
      <c r="AY177" s="74"/>
    </row>
    <row r="178" spans="3:51" ht="27.6" x14ac:dyDescent="0.3">
      <c r="C178" s="172" t="s">
        <v>53</v>
      </c>
      <c r="D178" s="4">
        <v>0.46</v>
      </c>
      <c r="E178" s="184" t="s">
        <v>197</v>
      </c>
      <c r="I178" s="53">
        <v>173</v>
      </c>
      <c r="J178" s="31">
        <f t="shared" si="93"/>
        <v>0</v>
      </c>
      <c r="K178" s="31">
        <f t="shared" si="94"/>
        <v>0</v>
      </c>
      <c r="L178" s="31">
        <f t="shared" si="95"/>
        <v>0</v>
      </c>
      <c r="M178" s="31">
        <f t="shared" si="96"/>
        <v>0</v>
      </c>
      <c r="N178" s="31">
        <f t="shared" si="77"/>
        <v>0</v>
      </c>
      <c r="O178" s="32">
        <f t="shared" si="78"/>
        <v>0</v>
      </c>
      <c r="P178" s="53">
        <v>173</v>
      </c>
      <c r="Q178" s="31">
        <f t="shared" si="104"/>
        <v>0</v>
      </c>
      <c r="R178" s="31">
        <f t="shared" si="97"/>
        <v>0</v>
      </c>
      <c r="S178" s="31">
        <f t="shared" si="98"/>
        <v>0</v>
      </c>
      <c r="T178" s="31">
        <f t="shared" si="79"/>
        <v>0</v>
      </c>
      <c r="U178" s="31">
        <f t="shared" si="92"/>
        <v>0</v>
      </c>
      <c r="V178" s="31">
        <f t="shared" si="80"/>
        <v>0</v>
      </c>
      <c r="W178" s="31">
        <v>0</v>
      </c>
      <c r="X178" s="31">
        <f t="shared" si="81"/>
        <v>0</v>
      </c>
      <c r="Y178" s="36">
        <f t="shared" si="82"/>
        <v>0</v>
      </c>
      <c r="AA178" s="69">
        <v>173</v>
      </c>
      <c r="AB178" s="31">
        <f t="shared" si="83"/>
        <v>0</v>
      </c>
      <c r="AC178" s="203">
        <f t="shared" si="103"/>
        <v>0</v>
      </c>
      <c r="AD178" s="99">
        <f t="shared" si="84"/>
        <v>0</v>
      </c>
      <c r="AE178" s="99">
        <f t="shared" si="85"/>
        <v>0</v>
      </c>
      <c r="AF178" s="188">
        <f t="shared" si="99"/>
        <v>0</v>
      </c>
      <c r="AG178" s="188">
        <f t="shared" si="100"/>
        <v>0</v>
      </c>
      <c r="AH178" s="188">
        <f t="shared" si="101"/>
        <v>0</v>
      </c>
      <c r="AI178" s="193">
        <f t="shared" si="102"/>
        <v>0</v>
      </c>
      <c r="AK178" s="69">
        <v>173</v>
      </c>
      <c r="AL178" s="31">
        <f t="shared" si="86"/>
        <v>0</v>
      </c>
      <c r="AM178" s="31">
        <f t="shared" si="87"/>
        <v>0</v>
      </c>
      <c r="AN178" s="31">
        <f t="shared" si="88"/>
        <v>0</v>
      </c>
      <c r="AO178" s="31">
        <f t="shared" si="89"/>
        <v>0</v>
      </c>
      <c r="AP178" s="31">
        <f t="shared" si="90"/>
        <v>0</v>
      </c>
      <c r="AQ178" s="188">
        <f t="shared" si="105"/>
        <v>0</v>
      </c>
      <c r="AR178" s="188">
        <f t="shared" si="105"/>
        <v>0</v>
      </c>
      <c r="AS178" s="188">
        <f t="shared" si="105"/>
        <v>0</v>
      </c>
      <c r="AT178" s="188">
        <f t="shared" si="105"/>
        <v>0</v>
      </c>
      <c r="AU178" s="31"/>
      <c r="AV178" s="31"/>
      <c r="AW178" s="31"/>
      <c r="AX178" s="31"/>
      <c r="AY178" s="74"/>
    </row>
    <row r="179" spans="3:51" x14ac:dyDescent="0.3">
      <c r="C179" s="172" t="s">
        <v>54</v>
      </c>
      <c r="D179" s="4">
        <v>0.44</v>
      </c>
      <c r="E179" s="184" t="s">
        <v>195</v>
      </c>
      <c r="I179" s="53">
        <v>174</v>
      </c>
      <c r="J179" s="31">
        <f t="shared" si="93"/>
        <v>0</v>
      </c>
      <c r="K179" s="31">
        <f t="shared" si="94"/>
        <v>0</v>
      </c>
      <c r="L179" s="31">
        <f t="shared" si="95"/>
        <v>0</v>
      </c>
      <c r="M179" s="31">
        <f t="shared" si="96"/>
        <v>0</v>
      </c>
      <c r="N179" s="31">
        <f t="shared" si="77"/>
        <v>0</v>
      </c>
      <c r="O179" s="32">
        <f t="shared" si="78"/>
        <v>0</v>
      </c>
      <c r="P179" s="53">
        <v>174</v>
      </c>
      <c r="Q179" s="31">
        <f t="shared" si="104"/>
        <v>0</v>
      </c>
      <c r="R179" s="31">
        <f t="shared" si="97"/>
        <v>0</v>
      </c>
      <c r="S179" s="31">
        <f t="shared" si="98"/>
        <v>0</v>
      </c>
      <c r="T179" s="31">
        <f t="shared" si="79"/>
        <v>0</v>
      </c>
      <c r="U179" s="31">
        <f t="shared" si="92"/>
        <v>0</v>
      </c>
      <c r="V179" s="31">
        <f t="shared" si="80"/>
        <v>0</v>
      </c>
      <c r="W179" s="31">
        <v>0</v>
      </c>
      <c r="X179" s="31">
        <f t="shared" si="81"/>
        <v>0</v>
      </c>
      <c r="Y179" s="36">
        <f t="shared" si="82"/>
        <v>0</v>
      </c>
      <c r="AA179" s="69">
        <v>174</v>
      </c>
      <c r="AB179" s="31">
        <f t="shared" si="83"/>
        <v>0</v>
      </c>
      <c r="AC179" s="203">
        <f t="shared" si="103"/>
        <v>0</v>
      </c>
      <c r="AD179" s="99">
        <f t="shared" si="84"/>
        <v>0</v>
      </c>
      <c r="AE179" s="99">
        <f t="shared" si="85"/>
        <v>0</v>
      </c>
      <c r="AF179" s="188">
        <f t="shared" si="99"/>
        <v>0</v>
      </c>
      <c r="AG179" s="188">
        <f t="shared" si="100"/>
        <v>0</v>
      </c>
      <c r="AH179" s="188">
        <f t="shared" si="101"/>
        <v>0</v>
      </c>
      <c r="AI179" s="193">
        <f t="shared" si="102"/>
        <v>0</v>
      </c>
      <c r="AK179" s="69">
        <v>174</v>
      </c>
      <c r="AL179" s="31">
        <f t="shared" si="86"/>
        <v>0</v>
      </c>
      <c r="AM179" s="31">
        <f t="shared" si="87"/>
        <v>0</v>
      </c>
      <c r="AN179" s="31">
        <f t="shared" si="88"/>
        <v>0</v>
      </c>
      <c r="AO179" s="31">
        <f t="shared" si="89"/>
        <v>0</v>
      </c>
      <c r="AP179" s="31">
        <f t="shared" si="90"/>
        <v>0</v>
      </c>
      <c r="AQ179" s="188">
        <f t="shared" si="105"/>
        <v>0</v>
      </c>
      <c r="AR179" s="188">
        <f t="shared" si="105"/>
        <v>0</v>
      </c>
      <c r="AS179" s="188">
        <f t="shared" si="105"/>
        <v>0</v>
      </c>
      <c r="AT179" s="188">
        <f t="shared" si="105"/>
        <v>0</v>
      </c>
      <c r="AU179" s="31"/>
      <c r="AV179" s="31"/>
      <c r="AW179" s="31"/>
      <c r="AX179" s="31"/>
      <c r="AY179" s="74"/>
    </row>
    <row r="180" spans="3:51" x14ac:dyDescent="0.3">
      <c r="C180" s="172" t="s">
        <v>55</v>
      </c>
      <c r="D180" s="4">
        <v>0.46</v>
      </c>
      <c r="E180" s="184" t="s">
        <v>195</v>
      </c>
      <c r="I180" s="53">
        <v>175</v>
      </c>
      <c r="J180" s="31">
        <f t="shared" si="93"/>
        <v>0</v>
      </c>
      <c r="K180" s="31">
        <f t="shared" si="94"/>
        <v>0</v>
      </c>
      <c r="L180" s="31">
        <f t="shared" si="95"/>
        <v>0</v>
      </c>
      <c r="M180" s="31">
        <f t="shared" si="96"/>
        <v>0</v>
      </c>
      <c r="N180" s="31">
        <f t="shared" si="77"/>
        <v>0</v>
      </c>
      <c r="O180" s="32">
        <f t="shared" si="78"/>
        <v>0</v>
      </c>
      <c r="P180" s="53">
        <v>175</v>
      </c>
      <c r="Q180" s="31">
        <f t="shared" si="104"/>
        <v>0</v>
      </c>
      <c r="R180" s="31">
        <f t="shared" si="97"/>
        <v>0</v>
      </c>
      <c r="S180" s="31">
        <f t="shared" si="98"/>
        <v>0</v>
      </c>
      <c r="T180" s="31">
        <f t="shared" si="79"/>
        <v>0</v>
      </c>
      <c r="U180" s="31">
        <f t="shared" si="92"/>
        <v>0</v>
      </c>
      <c r="V180" s="31">
        <f t="shared" si="80"/>
        <v>0</v>
      </c>
      <c r="W180" s="31">
        <v>0</v>
      </c>
      <c r="X180" s="31">
        <f t="shared" si="81"/>
        <v>0</v>
      </c>
      <c r="Y180" s="36">
        <f t="shared" si="82"/>
        <v>0</v>
      </c>
      <c r="AA180" s="69">
        <v>175</v>
      </c>
      <c r="AB180" s="31">
        <f t="shared" si="83"/>
        <v>0</v>
      </c>
      <c r="AC180" s="203">
        <f t="shared" si="103"/>
        <v>0</v>
      </c>
      <c r="AD180" s="99">
        <f t="shared" si="84"/>
        <v>0</v>
      </c>
      <c r="AE180" s="99">
        <f t="shared" si="85"/>
        <v>0</v>
      </c>
      <c r="AF180" s="188">
        <f t="shared" si="99"/>
        <v>0</v>
      </c>
      <c r="AG180" s="188">
        <f t="shared" si="100"/>
        <v>0</v>
      </c>
      <c r="AH180" s="188">
        <f t="shared" si="101"/>
        <v>0</v>
      </c>
      <c r="AI180" s="193">
        <f t="shared" si="102"/>
        <v>0</v>
      </c>
      <c r="AK180" s="69">
        <v>175</v>
      </c>
      <c r="AL180" s="31">
        <f t="shared" si="86"/>
        <v>0</v>
      </c>
      <c r="AM180" s="31">
        <f t="shared" si="87"/>
        <v>0</v>
      </c>
      <c r="AN180" s="31">
        <f t="shared" si="88"/>
        <v>0</v>
      </c>
      <c r="AO180" s="31">
        <f t="shared" si="89"/>
        <v>0</v>
      </c>
      <c r="AP180" s="31">
        <f t="shared" si="90"/>
        <v>0</v>
      </c>
      <c r="AQ180" s="188">
        <f t="shared" si="105"/>
        <v>0</v>
      </c>
      <c r="AR180" s="188">
        <f t="shared" si="105"/>
        <v>0</v>
      </c>
      <c r="AS180" s="188">
        <f t="shared" si="105"/>
        <v>0</v>
      </c>
      <c r="AT180" s="188">
        <f t="shared" si="105"/>
        <v>0</v>
      </c>
      <c r="AU180" s="31"/>
      <c r="AV180" s="31"/>
      <c r="AW180" s="31"/>
      <c r="AX180" s="31"/>
      <c r="AY180" s="74"/>
    </row>
    <row r="181" spans="3:51" x14ac:dyDescent="0.3">
      <c r="C181" s="172" t="s">
        <v>56</v>
      </c>
      <c r="D181" s="4">
        <v>0.48</v>
      </c>
      <c r="E181" s="184" t="s">
        <v>195</v>
      </c>
      <c r="I181" s="53">
        <v>176</v>
      </c>
      <c r="J181" s="31">
        <f t="shared" si="93"/>
        <v>0</v>
      </c>
      <c r="K181" s="31">
        <f t="shared" si="94"/>
        <v>0</v>
      </c>
      <c r="L181" s="31">
        <f t="shared" si="95"/>
        <v>0</v>
      </c>
      <c r="M181" s="31">
        <f t="shared" si="96"/>
        <v>0</v>
      </c>
      <c r="N181" s="31">
        <f t="shared" si="77"/>
        <v>0</v>
      </c>
      <c r="O181" s="32">
        <f t="shared" si="78"/>
        <v>0</v>
      </c>
      <c r="P181" s="53">
        <v>176</v>
      </c>
      <c r="Q181" s="31">
        <f t="shared" si="104"/>
        <v>0</v>
      </c>
      <c r="R181" s="31">
        <f t="shared" si="97"/>
        <v>0</v>
      </c>
      <c r="S181" s="31">
        <f t="shared" si="98"/>
        <v>0</v>
      </c>
      <c r="T181" s="31">
        <f t="shared" si="79"/>
        <v>0</v>
      </c>
      <c r="U181" s="31">
        <f t="shared" si="92"/>
        <v>0</v>
      </c>
      <c r="V181" s="31">
        <f t="shared" si="80"/>
        <v>0</v>
      </c>
      <c r="W181" s="31">
        <v>0</v>
      </c>
      <c r="X181" s="31">
        <f t="shared" si="81"/>
        <v>0</v>
      </c>
      <c r="Y181" s="36">
        <f t="shared" si="82"/>
        <v>0</v>
      </c>
      <c r="AA181" s="69">
        <v>176</v>
      </c>
      <c r="AB181" s="31">
        <f t="shared" si="83"/>
        <v>0</v>
      </c>
      <c r="AC181" s="203">
        <f t="shared" si="103"/>
        <v>0</v>
      </c>
      <c r="AD181" s="99">
        <f t="shared" si="84"/>
        <v>0</v>
      </c>
      <c r="AE181" s="99">
        <f t="shared" si="85"/>
        <v>0</v>
      </c>
      <c r="AF181" s="188">
        <f t="shared" si="99"/>
        <v>0</v>
      </c>
      <c r="AG181" s="188">
        <f t="shared" si="100"/>
        <v>0</v>
      </c>
      <c r="AH181" s="188">
        <f t="shared" si="101"/>
        <v>0</v>
      </c>
      <c r="AI181" s="193">
        <f t="shared" si="102"/>
        <v>0</v>
      </c>
      <c r="AK181" s="69">
        <v>176</v>
      </c>
      <c r="AL181" s="31">
        <f t="shared" si="86"/>
        <v>0</v>
      </c>
      <c r="AM181" s="31">
        <f t="shared" si="87"/>
        <v>0</v>
      </c>
      <c r="AN181" s="31">
        <f t="shared" si="88"/>
        <v>0</v>
      </c>
      <c r="AO181" s="31">
        <f t="shared" si="89"/>
        <v>0</v>
      </c>
      <c r="AP181" s="31">
        <f t="shared" si="90"/>
        <v>0</v>
      </c>
      <c r="AQ181" s="188">
        <f t="shared" si="105"/>
        <v>0</v>
      </c>
      <c r="AR181" s="188">
        <f t="shared" si="105"/>
        <v>0</v>
      </c>
      <c r="AS181" s="188">
        <f t="shared" si="105"/>
        <v>0</v>
      </c>
      <c r="AT181" s="188">
        <f t="shared" si="105"/>
        <v>0</v>
      </c>
      <c r="AU181" s="31"/>
      <c r="AV181" s="31"/>
      <c r="AW181" s="31"/>
      <c r="AX181" s="31"/>
      <c r="AY181" s="74"/>
    </row>
    <row r="182" spans="3:51" x14ac:dyDescent="0.3">
      <c r="C182" s="172" t="s">
        <v>57</v>
      </c>
      <c r="D182" s="4">
        <v>0.44</v>
      </c>
      <c r="E182" s="184" t="s">
        <v>195</v>
      </c>
      <c r="I182" s="53">
        <v>177</v>
      </c>
      <c r="J182" s="31">
        <f t="shared" si="93"/>
        <v>0</v>
      </c>
      <c r="K182" s="31">
        <f t="shared" si="94"/>
        <v>0</v>
      </c>
      <c r="L182" s="31">
        <f t="shared" si="95"/>
        <v>0</v>
      </c>
      <c r="M182" s="31">
        <f t="shared" si="96"/>
        <v>0</v>
      </c>
      <c r="N182" s="31">
        <f t="shared" si="77"/>
        <v>0</v>
      </c>
      <c r="O182" s="32">
        <f t="shared" si="78"/>
        <v>0</v>
      </c>
      <c r="P182" s="53">
        <v>177</v>
      </c>
      <c r="Q182" s="31">
        <f t="shared" si="104"/>
        <v>0</v>
      </c>
      <c r="R182" s="31">
        <f t="shared" si="97"/>
        <v>0</v>
      </c>
      <c r="S182" s="31">
        <f t="shared" si="98"/>
        <v>0</v>
      </c>
      <c r="T182" s="31">
        <f t="shared" si="79"/>
        <v>0</v>
      </c>
      <c r="U182" s="31">
        <f t="shared" si="92"/>
        <v>0</v>
      </c>
      <c r="V182" s="31">
        <f t="shared" si="80"/>
        <v>0</v>
      </c>
      <c r="W182" s="31">
        <v>0</v>
      </c>
      <c r="X182" s="31">
        <f t="shared" si="81"/>
        <v>0</v>
      </c>
      <c r="Y182" s="36">
        <f t="shared" si="82"/>
        <v>0</v>
      </c>
      <c r="AA182" s="69">
        <v>177</v>
      </c>
      <c r="AB182" s="31">
        <f t="shared" si="83"/>
        <v>0</v>
      </c>
      <c r="AC182" s="203">
        <f t="shared" si="103"/>
        <v>0</v>
      </c>
      <c r="AD182" s="99">
        <f t="shared" si="84"/>
        <v>0</v>
      </c>
      <c r="AE182" s="99">
        <f t="shared" si="85"/>
        <v>0</v>
      </c>
      <c r="AF182" s="188">
        <f t="shared" si="99"/>
        <v>0</v>
      </c>
      <c r="AG182" s="188">
        <f t="shared" si="100"/>
        <v>0</v>
      </c>
      <c r="AH182" s="188">
        <f t="shared" si="101"/>
        <v>0</v>
      </c>
      <c r="AI182" s="193">
        <f t="shared" si="102"/>
        <v>0</v>
      </c>
      <c r="AK182" s="69">
        <v>177</v>
      </c>
      <c r="AL182" s="31">
        <f t="shared" si="86"/>
        <v>0</v>
      </c>
      <c r="AM182" s="31">
        <f t="shared" si="87"/>
        <v>0</v>
      </c>
      <c r="AN182" s="31">
        <f t="shared" si="88"/>
        <v>0</v>
      </c>
      <c r="AO182" s="31">
        <f t="shared" si="89"/>
        <v>0</v>
      </c>
      <c r="AP182" s="31">
        <f t="shared" si="90"/>
        <v>0</v>
      </c>
      <c r="AQ182" s="188">
        <f t="shared" si="105"/>
        <v>0</v>
      </c>
      <c r="AR182" s="188">
        <f t="shared" si="105"/>
        <v>0</v>
      </c>
      <c r="AS182" s="188">
        <f t="shared" si="105"/>
        <v>0</v>
      </c>
      <c r="AT182" s="188">
        <f t="shared" si="105"/>
        <v>0</v>
      </c>
      <c r="AU182" s="31"/>
      <c r="AV182" s="31"/>
      <c r="AW182" s="31"/>
      <c r="AX182" s="31"/>
      <c r="AY182" s="74"/>
    </row>
    <row r="183" spans="3:51" x14ac:dyDescent="0.3">
      <c r="C183" s="172" t="s">
        <v>58</v>
      </c>
      <c r="D183" s="4">
        <v>0.34</v>
      </c>
      <c r="E183" s="184" t="s">
        <v>195</v>
      </c>
      <c r="I183" s="53">
        <v>178</v>
      </c>
      <c r="J183" s="31">
        <f t="shared" si="93"/>
        <v>0</v>
      </c>
      <c r="K183" s="31">
        <f t="shared" si="94"/>
        <v>0</v>
      </c>
      <c r="L183" s="31">
        <f t="shared" si="95"/>
        <v>0</v>
      </c>
      <c r="M183" s="31">
        <f t="shared" si="96"/>
        <v>0</v>
      </c>
      <c r="N183" s="31">
        <f t="shared" si="77"/>
        <v>0</v>
      </c>
      <c r="O183" s="32">
        <f t="shared" si="78"/>
        <v>0</v>
      </c>
      <c r="P183" s="53">
        <v>178</v>
      </c>
      <c r="Q183" s="31">
        <f t="shared" si="104"/>
        <v>0</v>
      </c>
      <c r="R183" s="31">
        <f t="shared" si="97"/>
        <v>0</v>
      </c>
      <c r="S183" s="31">
        <f t="shared" si="98"/>
        <v>0</v>
      </c>
      <c r="T183" s="31">
        <f t="shared" si="79"/>
        <v>0</v>
      </c>
      <c r="U183" s="31">
        <f t="shared" si="92"/>
        <v>0</v>
      </c>
      <c r="V183" s="31">
        <f t="shared" si="80"/>
        <v>0</v>
      </c>
      <c r="W183" s="31">
        <v>0</v>
      </c>
      <c r="X183" s="31">
        <f t="shared" si="81"/>
        <v>0</v>
      </c>
      <c r="Y183" s="36">
        <f t="shared" si="82"/>
        <v>0</v>
      </c>
      <c r="AA183" s="69">
        <v>178</v>
      </c>
      <c r="AB183" s="31">
        <f t="shared" si="83"/>
        <v>0</v>
      </c>
      <c r="AC183" s="203">
        <f t="shared" si="103"/>
        <v>0</v>
      </c>
      <c r="AD183" s="99">
        <f t="shared" si="84"/>
        <v>0</v>
      </c>
      <c r="AE183" s="99">
        <f t="shared" si="85"/>
        <v>0</v>
      </c>
      <c r="AF183" s="188">
        <f t="shared" si="99"/>
        <v>0</v>
      </c>
      <c r="AG183" s="188">
        <f t="shared" si="100"/>
        <v>0</v>
      </c>
      <c r="AH183" s="188">
        <f t="shared" si="101"/>
        <v>0</v>
      </c>
      <c r="AI183" s="193">
        <f t="shared" si="102"/>
        <v>0</v>
      </c>
      <c r="AK183" s="69">
        <v>178</v>
      </c>
      <c r="AL183" s="31">
        <f t="shared" si="86"/>
        <v>0</v>
      </c>
      <c r="AM183" s="31">
        <f t="shared" si="87"/>
        <v>0</v>
      </c>
      <c r="AN183" s="31">
        <f t="shared" si="88"/>
        <v>0</v>
      </c>
      <c r="AO183" s="31">
        <f t="shared" si="89"/>
        <v>0</v>
      </c>
      <c r="AP183" s="31">
        <f t="shared" si="90"/>
        <v>0</v>
      </c>
      <c r="AQ183" s="188">
        <f t="shared" si="105"/>
        <v>0</v>
      </c>
      <c r="AR183" s="188">
        <f t="shared" si="105"/>
        <v>0</v>
      </c>
      <c r="AS183" s="188">
        <f t="shared" si="105"/>
        <v>0</v>
      </c>
      <c r="AT183" s="188">
        <f t="shared" si="105"/>
        <v>0</v>
      </c>
      <c r="AU183" s="31"/>
      <c r="AV183" s="31"/>
      <c r="AW183" s="31"/>
      <c r="AX183" s="31"/>
      <c r="AY183" s="74"/>
    </row>
    <row r="184" spans="3:51" x14ac:dyDescent="0.3">
      <c r="C184" s="172" t="s">
        <v>59</v>
      </c>
      <c r="D184" s="4">
        <v>0.5</v>
      </c>
      <c r="E184" s="184" t="s">
        <v>194</v>
      </c>
      <c r="I184" s="53">
        <v>179</v>
      </c>
      <c r="J184" s="31">
        <f t="shared" si="93"/>
        <v>0</v>
      </c>
      <c r="K184" s="31">
        <f t="shared" si="94"/>
        <v>0</v>
      </c>
      <c r="L184" s="31">
        <f t="shared" si="95"/>
        <v>0</v>
      </c>
      <c r="M184" s="31">
        <f t="shared" si="96"/>
        <v>0</v>
      </c>
      <c r="N184" s="31">
        <f t="shared" si="77"/>
        <v>0</v>
      </c>
      <c r="O184" s="32">
        <f t="shared" si="78"/>
        <v>0</v>
      </c>
      <c r="P184" s="53">
        <v>179</v>
      </c>
      <c r="Q184" s="31">
        <f t="shared" si="104"/>
        <v>0</v>
      </c>
      <c r="R184" s="31">
        <f t="shared" si="97"/>
        <v>0</v>
      </c>
      <c r="S184" s="31">
        <f t="shared" si="98"/>
        <v>0</v>
      </c>
      <c r="T184" s="31">
        <f t="shared" si="79"/>
        <v>0</v>
      </c>
      <c r="U184" s="31">
        <f t="shared" si="92"/>
        <v>0</v>
      </c>
      <c r="V184" s="31">
        <f t="shared" si="80"/>
        <v>0</v>
      </c>
      <c r="W184" s="31">
        <v>0</v>
      </c>
      <c r="X184" s="31">
        <f t="shared" si="81"/>
        <v>0</v>
      </c>
      <c r="Y184" s="36">
        <f t="shared" si="82"/>
        <v>0</v>
      </c>
      <c r="AA184" s="69">
        <v>179</v>
      </c>
      <c r="AB184" s="31">
        <f t="shared" si="83"/>
        <v>0</v>
      </c>
      <c r="AC184" s="203">
        <f t="shared" si="103"/>
        <v>0</v>
      </c>
      <c r="AD184" s="99">
        <f t="shared" si="84"/>
        <v>0</v>
      </c>
      <c r="AE184" s="99">
        <f t="shared" si="85"/>
        <v>0</v>
      </c>
      <c r="AF184" s="188">
        <f t="shared" si="99"/>
        <v>0</v>
      </c>
      <c r="AG184" s="188">
        <f t="shared" si="100"/>
        <v>0</v>
      </c>
      <c r="AH184" s="188">
        <f t="shared" si="101"/>
        <v>0</v>
      </c>
      <c r="AI184" s="193">
        <f t="shared" si="102"/>
        <v>0</v>
      </c>
      <c r="AK184" s="69">
        <v>179</v>
      </c>
      <c r="AL184" s="31">
        <f t="shared" si="86"/>
        <v>0</v>
      </c>
      <c r="AM184" s="31">
        <f t="shared" si="87"/>
        <v>0</v>
      </c>
      <c r="AN184" s="31">
        <f t="shared" si="88"/>
        <v>0</v>
      </c>
      <c r="AO184" s="31">
        <f t="shared" si="89"/>
        <v>0</v>
      </c>
      <c r="AP184" s="31">
        <f t="shared" si="90"/>
        <v>0</v>
      </c>
      <c r="AQ184" s="188">
        <f t="shared" si="105"/>
        <v>0</v>
      </c>
      <c r="AR184" s="188">
        <f t="shared" si="105"/>
        <v>0</v>
      </c>
      <c r="AS184" s="188">
        <f t="shared" si="105"/>
        <v>0</v>
      </c>
      <c r="AT184" s="188">
        <f t="shared" si="105"/>
        <v>0</v>
      </c>
      <c r="AU184" s="31"/>
      <c r="AV184" s="31"/>
      <c r="AW184" s="31"/>
      <c r="AX184" s="31"/>
      <c r="AY184" s="74"/>
    </row>
    <row r="185" spans="3:51" x14ac:dyDescent="0.3">
      <c r="C185" s="172" t="s">
        <v>60</v>
      </c>
      <c r="D185" s="4">
        <v>0.57999999999999996</v>
      </c>
      <c r="E185" s="184" t="s">
        <v>194</v>
      </c>
      <c r="I185" s="53">
        <v>180</v>
      </c>
      <c r="J185" s="31">
        <f t="shared" si="93"/>
        <v>0</v>
      </c>
      <c r="K185" s="31">
        <f t="shared" si="94"/>
        <v>0</v>
      </c>
      <c r="L185" s="31">
        <f t="shared" si="95"/>
        <v>0</v>
      </c>
      <c r="M185" s="31">
        <f t="shared" si="96"/>
        <v>0</v>
      </c>
      <c r="N185" s="31">
        <f t="shared" si="77"/>
        <v>0</v>
      </c>
      <c r="O185" s="32">
        <f t="shared" si="78"/>
        <v>0</v>
      </c>
      <c r="P185" s="53">
        <v>180</v>
      </c>
      <c r="Q185" s="31">
        <f t="shared" si="104"/>
        <v>0</v>
      </c>
      <c r="R185" s="31">
        <f t="shared" si="97"/>
        <v>0</v>
      </c>
      <c r="S185" s="31">
        <f t="shared" si="98"/>
        <v>0</v>
      </c>
      <c r="T185" s="31">
        <f t="shared" si="79"/>
        <v>0</v>
      </c>
      <c r="U185" s="31">
        <f t="shared" si="92"/>
        <v>0</v>
      </c>
      <c r="V185" s="31">
        <f t="shared" si="80"/>
        <v>0</v>
      </c>
      <c r="W185" s="31">
        <v>0</v>
      </c>
      <c r="X185" s="31">
        <f t="shared" si="81"/>
        <v>0</v>
      </c>
      <c r="Y185" s="36">
        <f t="shared" si="82"/>
        <v>0</v>
      </c>
      <c r="AA185" s="69">
        <v>180</v>
      </c>
      <c r="AB185" s="31">
        <f t="shared" si="83"/>
        <v>0</v>
      </c>
      <c r="AC185" s="203">
        <f t="shared" si="103"/>
        <v>0</v>
      </c>
      <c r="AD185" s="99">
        <f t="shared" si="84"/>
        <v>0</v>
      </c>
      <c r="AE185" s="99">
        <f t="shared" si="85"/>
        <v>0</v>
      </c>
      <c r="AF185" s="188">
        <f t="shared" si="99"/>
        <v>0</v>
      </c>
      <c r="AG185" s="188">
        <f t="shared" si="100"/>
        <v>0</v>
      </c>
      <c r="AH185" s="188">
        <f t="shared" si="101"/>
        <v>0</v>
      </c>
      <c r="AI185" s="193">
        <f t="shared" si="102"/>
        <v>0</v>
      </c>
      <c r="AK185" s="69">
        <v>180</v>
      </c>
      <c r="AL185" s="31">
        <f t="shared" si="86"/>
        <v>0</v>
      </c>
      <c r="AM185" s="31">
        <f t="shared" si="87"/>
        <v>0</v>
      </c>
      <c r="AN185" s="31">
        <f t="shared" si="88"/>
        <v>0</v>
      </c>
      <c r="AO185" s="31">
        <f t="shared" si="89"/>
        <v>0</v>
      </c>
      <c r="AP185" s="31">
        <f t="shared" si="90"/>
        <v>0</v>
      </c>
      <c r="AQ185" s="188">
        <f t="shared" si="105"/>
        <v>0</v>
      </c>
      <c r="AR185" s="188">
        <f t="shared" si="105"/>
        <v>0</v>
      </c>
      <c r="AS185" s="188">
        <f t="shared" si="105"/>
        <v>0</v>
      </c>
      <c r="AT185" s="188">
        <f t="shared" si="105"/>
        <v>0</v>
      </c>
      <c r="AU185" s="31"/>
      <c r="AV185" s="31"/>
      <c r="AW185" s="31"/>
      <c r="AX185" s="31"/>
      <c r="AY185" s="74"/>
    </row>
    <row r="186" spans="3:51" x14ac:dyDescent="0.3">
      <c r="C186" s="172" t="s">
        <v>61</v>
      </c>
      <c r="D186" s="4">
        <v>0.37</v>
      </c>
      <c r="E186" s="184" t="s">
        <v>195</v>
      </c>
      <c r="I186" s="53">
        <v>181</v>
      </c>
      <c r="J186" s="31">
        <f t="shared" si="93"/>
        <v>0</v>
      </c>
      <c r="K186" s="31">
        <f t="shared" si="94"/>
        <v>0</v>
      </c>
      <c r="L186" s="31">
        <f t="shared" si="95"/>
        <v>0</v>
      </c>
      <c r="M186" s="31">
        <f t="shared" si="96"/>
        <v>0</v>
      </c>
      <c r="N186" s="31">
        <f t="shared" si="77"/>
        <v>0</v>
      </c>
      <c r="O186" s="32">
        <f t="shared" si="78"/>
        <v>0</v>
      </c>
      <c r="P186" s="53">
        <v>181</v>
      </c>
      <c r="Q186" s="31">
        <f t="shared" si="104"/>
        <v>0</v>
      </c>
      <c r="R186" s="31">
        <f t="shared" si="97"/>
        <v>0</v>
      </c>
      <c r="S186" s="31">
        <f t="shared" si="98"/>
        <v>0</v>
      </c>
      <c r="T186" s="31">
        <f t="shared" si="79"/>
        <v>0</v>
      </c>
      <c r="U186" s="31">
        <f t="shared" si="92"/>
        <v>0</v>
      </c>
      <c r="V186" s="31">
        <f t="shared" si="80"/>
        <v>0</v>
      </c>
      <c r="W186" s="31">
        <v>0</v>
      </c>
      <c r="X186" s="31">
        <f t="shared" si="81"/>
        <v>0</v>
      </c>
      <c r="Y186" s="36">
        <f t="shared" si="82"/>
        <v>0</v>
      </c>
      <c r="AA186" s="69">
        <v>181</v>
      </c>
      <c r="AB186" s="31">
        <f t="shared" si="83"/>
        <v>0</v>
      </c>
      <c r="AC186" s="203">
        <f t="shared" si="103"/>
        <v>0</v>
      </c>
      <c r="AD186" s="99">
        <f t="shared" si="84"/>
        <v>0</v>
      </c>
      <c r="AE186" s="99">
        <f t="shared" si="85"/>
        <v>0</v>
      </c>
      <c r="AF186" s="188">
        <f t="shared" si="99"/>
        <v>0</v>
      </c>
      <c r="AG186" s="188">
        <f t="shared" si="100"/>
        <v>0</v>
      </c>
      <c r="AH186" s="188">
        <f t="shared" si="101"/>
        <v>0</v>
      </c>
      <c r="AI186" s="193">
        <f t="shared" si="102"/>
        <v>0</v>
      </c>
      <c r="AK186" s="69">
        <v>181</v>
      </c>
      <c r="AL186" s="31">
        <f t="shared" si="86"/>
        <v>0</v>
      </c>
      <c r="AM186" s="31">
        <f t="shared" si="87"/>
        <v>0</v>
      </c>
      <c r="AN186" s="31">
        <f t="shared" si="88"/>
        <v>0</v>
      </c>
      <c r="AO186" s="31">
        <f t="shared" si="89"/>
        <v>0</v>
      </c>
      <c r="AP186" s="31">
        <f t="shared" si="90"/>
        <v>0</v>
      </c>
      <c r="AQ186" s="188">
        <f t="shared" si="105"/>
        <v>0</v>
      </c>
      <c r="AR186" s="188">
        <f t="shared" si="105"/>
        <v>0</v>
      </c>
      <c r="AS186" s="188">
        <f t="shared" si="105"/>
        <v>0</v>
      </c>
      <c r="AT186" s="188">
        <f t="shared" si="105"/>
        <v>0</v>
      </c>
      <c r="AU186" s="31"/>
      <c r="AV186" s="31"/>
      <c r="AW186" s="31"/>
      <c r="AX186" s="31"/>
      <c r="AY186" s="74"/>
    </row>
    <row r="187" spans="3:51" x14ac:dyDescent="0.3">
      <c r="C187" s="172" t="s">
        <v>62</v>
      </c>
      <c r="D187" s="4">
        <v>0.37</v>
      </c>
      <c r="E187" s="184" t="s">
        <v>195</v>
      </c>
      <c r="I187" s="53">
        <v>182</v>
      </c>
      <c r="J187" s="31">
        <f t="shared" si="93"/>
        <v>0</v>
      </c>
      <c r="K187" s="31">
        <f t="shared" si="94"/>
        <v>0</v>
      </c>
      <c r="L187" s="31">
        <f t="shared" si="95"/>
        <v>0</v>
      </c>
      <c r="M187" s="31">
        <f t="shared" si="96"/>
        <v>0</v>
      </c>
      <c r="N187" s="31">
        <f t="shared" si="77"/>
        <v>0</v>
      </c>
      <c r="O187" s="32">
        <f t="shared" si="78"/>
        <v>0</v>
      </c>
      <c r="P187" s="53">
        <v>182</v>
      </c>
      <c r="Q187" s="31">
        <f t="shared" si="104"/>
        <v>0</v>
      </c>
      <c r="R187" s="31">
        <f t="shared" si="97"/>
        <v>0</v>
      </c>
      <c r="S187" s="31">
        <f t="shared" si="98"/>
        <v>0</v>
      </c>
      <c r="T187" s="31">
        <f t="shared" si="79"/>
        <v>0</v>
      </c>
      <c r="U187" s="31">
        <f t="shared" si="92"/>
        <v>0</v>
      </c>
      <c r="V187" s="31">
        <f t="shared" si="80"/>
        <v>0</v>
      </c>
      <c r="W187" s="31">
        <v>0</v>
      </c>
      <c r="X187" s="31">
        <f t="shared" si="81"/>
        <v>0</v>
      </c>
      <c r="Y187" s="36">
        <f t="shared" si="82"/>
        <v>0</v>
      </c>
      <c r="AA187" s="69">
        <v>182</v>
      </c>
      <c r="AB187" s="31">
        <f t="shared" si="83"/>
        <v>0</v>
      </c>
      <c r="AC187" s="203">
        <f t="shared" si="103"/>
        <v>0</v>
      </c>
      <c r="AD187" s="99">
        <f t="shared" si="84"/>
        <v>0</v>
      </c>
      <c r="AE187" s="99">
        <f t="shared" si="85"/>
        <v>0</v>
      </c>
      <c r="AF187" s="188">
        <f t="shared" si="99"/>
        <v>0</v>
      </c>
      <c r="AG187" s="188">
        <f t="shared" si="100"/>
        <v>0</v>
      </c>
      <c r="AH187" s="188">
        <f t="shared" si="101"/>
        <v>0</v>
      </c>
      <c r="AI187" s="193">
        <f t="shared" si="102"/>
        <v>0</v>
      </c>
      <c r="AK187" s="69">
        <v>182</v>
      </c>
      <c r="AL187" s="31">
        <f t="shared" si="86"/>
        <v>0</v>
      </c>
      <c r="AM187" s="31">
        <f t="shared" si="87"/>
        <v>0</v>
      </c>
      <c r="AN187" s="31">
        <f t="shared" si="88"/>
        <v>0</v>
      </c>
      <c r="AO187" s="31">
        <f t="shared" si="89"/>
        <v>0</v>
      </c>
      <c r="AP187" s="31">
        <f t="shared" si="90"/>
        <v>0</v>
      </c>
      <c r="AQ187" s="188">
        <f t="shared" si="105"/>
        <v>0</v>
      </c>
      <c r="AR187" s="188">
        <f t="shared" si="105"/>
        <v>0</v>
      </c>
      <c r="AS187" s="188">
        <f t="shared" si="105"/>
        <v>0</v>
      </c>
      <c r="AT187" s="188">
        <f t="shared" si="105"/>
        <v>0</v>
      </c>
      <c r="AU187" s="31"/>
      <c r="AV187" s="31"/>
      <c r="AW187" s="31"/>
      <c r="AX187" s="31"/>
      <c r="AY187" s="74"/>
    </row>
    <row r="188" spans="3:51" x14ac:dyDescent="0.3">
      <c r="C188" s="172" t="s">
        <v>63</v>
      </c>
      <c r="D188" s="4">
        <v>0.38</v>
      </c>
      <c r="E188" s="184" t="s">
        <v>195</v>
      </c>
      <c r="I188" s="53">
        <v>183</v>
      </c>
      <c r="J188" s="31">
        <f t="shared" si="93"/>
        <v>0</v>
      </c>
      <c r="K188" s="31">
        <f t="shared" si="94"/>
        <v>0</v>
      </c>
      <c r="L188" s="31">
        <f t="shared" si="95"/>
        <v>0</v>
      </c>
      <c r="M188" s="31">
        <f t="shared" si="96"/>
        <v>0</v>
      </c>
      <c r="N188" s="31">
        <f t="shared" si="77"/>
        <v>0</v>
      </c>
      <c r="O188" s="32">
        <f t="shared" si="78"/>
        <v>0</v>
      </c>
      <c r="P188" s="53">
        <v>183</v>
      </c>
      <c r="Q188" s="31">
        <f t="shared" si="104"/>
        <v>0</v>
      </c>
      <c r="R188" s="31">
        <f t="shared" si="97"/>
        <v>0</v>
      </c>
      <c r="S188" s="31">
        <f t="shared" si="98"/>
        <v>0</v>
      </c>
      <c r="T188" s="31">
        <f t="shared" si="79"/>
        <v>0</v>
      </c>
      <c r="U188" s="31">
        <f t="shared" si="92"/>
        <v>0</v>
      </c>
      <c r="V188" s="31">
        <f t="shared" si="80"/>
        <v>0</v>
      </c>
      <c r="W188" s="31">
        <v>0</v>
      </c>
      <c r="X188" s="31">
        <f t="shared" si="81"/>
        <v>0</v>
      </c>
      <c r="Y188" s="36">
        <f t="shared" si="82"/>
        <v>0</v>
      </c>
      <c r="AA188" s="69">
        <v>183</v>
      </c>
      <c r="AB188" s="31">
        <f t="shared" si="83"/>
        <v>0</v>
      </c>
      <c r="AC188" s="203">
        <f t="shared" si="103"/>
        <v>0</v>
      </c>
      <c r="AD188" s="99">
        <f t="shared" si="84"/>
        <v>0</v>
      </c>
      <c r="AE188" s="99">
        <f t="shared" si="85"/>
        <v>0</v>
      </c>
      <c r="AF188" s="188">
        <f t="shared" si="99"/>
        <v>0</v>
      </c>
      <c r="AG188" s="188">
        <f t="shared" si="100"/>
        <v>0</v>
      </c>
      <c r="AH188" s="188">
        <f t="shared" si="101"/>
        <v>0</v>
      </c>
      <c r="AI188" s="193">
        <f t="shared" si="102"/>
        <v>0</v>
      </c>
      <c r="AK188" s="69">
        <v>183</v>
      </c>
      <c r="AL188" s="31">
        <f t="shared" si="86"/>
        <v>0</v>
      </c>
      <c r="AM188" s="31">
        <f t="shared" si="87"/>
        <v>0</v>
      </c>
      <c r="AN188" s="31">
        <f t="shared" si="88"/>
        <v>0</v>
      </c>
      <c r="AO188" s="31">
        <f t="shared" si="89"/>
        <v>0</v>
      </c>
      <c r="AP188" s="31">
        <f t="shared" si="90"/>
        <v>0</v>
      </c>
      <c r="AQ188" s="188">
        <f t="shared" si="105"/>
        <v>0</v>
      </c>
      <c r="AR188" s="188">
        <f t="shared" si="105"/>
        <v>0</v>
      </c>
      <c r="AS188" s="188">
        <f t="shared" si="105"/>
        <v>0</v>
      </c>
      <c r="AT188" s="188">
        <f t="shared" si="105"/>
        <v>0</v>
      </c>
      <c r="AU188" s="31"/>
      <c r="AV188" s="31"/>
      <c r="AW188" s="31"/>
      <c r="AX188" s="31"/>
      <c r="AY188" s="74"/>
    </row>
    <row r="189" spans="3:51" x14ac:dyDescent="0.3">
      <c r="C189" s="172" t="s">
        <v>64</v>
      </c>
      <c r="D189" s="4">
        <v>0.36</v>
      </c>
      <c r="E189" s="184" t="s">
        <v>195</v>
      </c>
      <c r="I189" s="53">
        <v>184</v>
      </c>
      <c r="J189" s="31">
        <f t="shared" si="93"/>
        <v>0</v>
      </c>
      <c r="K189" s="31">
        <f t="shared" si="94"/>
        <v>0</v>
      </c>
      <c r="L189" s="31">
        <f t="shared" si="95"/>
        <v>0</v>
      </c>
      <c r="M189" s="31">
        <f t="shared" si="96"/>
        <v>0</v>
      </c>
      <c r="N189" s="31">
        <f t="shared" si="77"/>
        <v>0</v>
      </c>
      <c r="O189" s="32">
        <f t="shared" si="78"/>
        <v>0</v>
      </c>
      <c r="P189" s="53">
        <v>184</v>
      </c>
      <c r="Q189" s="31">
        <f t="shared" si="104"/>
        <v>0</v>
      </c>
      <c r="R189" s="31">
        <f t="shared" si="97"/>
        <v>0</v>
      </c>
      <c r="S189" s="31">
        <f t="shared" si="98"/>
        <v>0</v>
      </c>
      <c r="T189" s="31">
        <f t="shared" si="79"/>
        <v>0</v>
      </c>
      <c r="U189" s="31">
        <f t="shared" si="92"/>
        <v>0</v>
      </c>
      <c r="V189" s="31">
        <f t="shared" si="80"/>
        <v>0</v>
      </c>
      <c r="W189" s="31">
        <v>0</v>
      </c>
      <c r="X189" s="31">
        <f t="shared" si="81"/>
        <v>0</v>
      </c>
      <c r="Y189" s="36">
        <f t="shared" si="82"/>
        <v>0</v>
      </c>
      <c r="AA189" s="69">
        <v>184</v>
      </c>
      <c r="AB189" s="31">
        <f t="shared" si="83"/>
        <v>0</v>
      </c>
      <c r="AC189" s="203">
        <f t="shared" si="103"/>
        <v>0</v>
      </c>
      <c r="AD189" s="99">
        <f t="shared" si="84"/>
        <v>0</v>
      </c>
      <c r="AE189" s="99">
        <f t="shared" si="85"/>
        <v>0</v>
      </c>
      <c r="AF189" s="188">
        <f t="shared" si="99"/>
        <v>0</v>
      </c>
      <c r="AG189" s="188">
        <f t="shared" si="100"/>
        <v>0</v>
      </c>
      <c r="AH189" s="188">
        <f t="shared" si="101"/>
        <v>0</v>
      </c>
      <c r="AI189" s="193">
        <f t="shared" si="102"/>
        <v>0</v>
      </c>
      <c r="AK189" s="69">
        <v>184</v>
      </c>
      <c r="AL189" s="31">
        <f t="shared" si="86"/>
        <v>0</v>
      </c>
      <c r="AM189" s="31">
        <f t="shared" si="87"/>
        <v>0</v>
      </c>
      <c r="AN189" s="31">
        <f t="shared" si="88"/>
        <v>0</v>
      </c>
      <c r="AO189" s="31">
        <f t="shared" si="89"/>
        <v>0</v>
      </c>
      <c r="AP189" s="31">
        <f t="shared" si="90"/>
        <v>0</v>
      </c>
      <c r="AQ189" s="188">
        <f t="shared" si="105"/>
        <v>0</v>
      </c>
      <c r="AR189" s="188">
        <f t="shared" si="105"/>
        <v>0</v>
      </c>
      <c r="AS189" s="188">
        <f t="shared" si="105"/>
        <v>0</v>
      </c>
      <c r="AT189" s="188">
        <f t="shared" si="105"/>
        <v>0</v>
      </c>
      <c r="AU189" s="31"/>
      <c r="AV189" s="31"/>
      <c r="AW189" s="31"/>
      <c r="AX189" s="31"/>
      <c r="AY189" s="74"/>
    </row>
    <row r="190" spans="3:51" x14ac:dyDescent="0.3">
      <c r="C190" s="172" t="s">
        <v>65</v>
      </c>
      <c r="D190" s="4">
        <v>0.37</v>
      </c>
      <c r="E190" s="184" t="s">
        <v>194</v>
      </c>
      <c r="I190" s="53">
        <v>185</v>
      </c>
      <c r="J190" s="31">
        <f t="shared" si="93"/>
        <v>0</v>
      </c>
      <c r="K190" s="31">
        <f t="shared" si="94"/>
        <v>0</v>
      </c>
      <c r="L190" s="31">
        <f t="shared" si="95"/>
        <v>0</v>
      </c>
      <c r="M190" s="31">
        <f t="shared" si="96"/>
        <v>0</v>
      </c>
      <c r="N190" s="31">
        <f t="shared" si="77"/>
        <v>0</v>
      </c>
      <c r="O190" s="32">
        <f t="shared" si="78"/>
        <v>0</v>
      </c>
      <c r="P190" s="53">
        <v>185</v>
      </c>
      <c r="Q190" s="31">
        <f t="shared" si="104"/>
        <v>0</v>
      </c>
      <c r="R190" s="31">
        <f t="shared" si="97"/>
        <v>0</v>
      </c>
      <c r="S190" s="31">
        <f t="shared" si="98"/>
        <v>0</v>
      </c>
      <c r="T190" s="31">
        <f t="shared" si="79"/>
        <v>0</v>
      </c>
      <c r="U190" s="31">
        <f t="shared" si="92"/>
        <v>0</v>
      </c>
      <c r="V190" s="31">
        <f t="shared" si="80"/>
        <v>0</v>
      </c>
      <c r="W190" s="31">
        <v>0</v>
      </c>
      <c r="X190" s="31">
        <f t="shared" si="81"/>
        <v>0</v>
      </c>
      <c r="Y190" s="36">
        <f t="shared" si="82"/>
        <v>0</v>
      </c>
      <c r="AA190" s="69">
        <v>185</v>
      </c>
      <c r="AB190" s="31">
        <f t="shared" si="83"/>
        <v>0</v>
      </c>
      <c r="AC190" s="203">
        <f t="shared" si="103"/>
        <v>0</v>
      </c>
      <c r="AD190" s="99">
        <f t="shared" si="84"/>
        <v>0</v>
      </c>
      <c r="AE190" s="99">
        <f t="shared" si="85"/>
        <v>0</v>
      </c>
      <c r="AF190" s="188">
        <f t="shared" si="99"/>
        <v>0</v>
      </c>
      <c r="AG190" s="188">
        <f t="shared" si="100"/>
        <v>0</v>
      </c>
      <c r="AH190" s="188">
        <f t="shared" si="101"/>
        <v>0</v>
      </c>
      <c r="AI190" s="193">
        <f t="shared" si="102"/>
        <v>0</v>
      </c>
      <c r="AK190" s="69">
        <v>185</v>
      </c>
      <c r="AL190" s="31">
        <f t="shared" si="86"/>
        <v>0</v>
      </c>
      <c r="AM190" s="31">
        <f t="shared" si="87"/>
        <v>0</v>
      </c>
      <c r="AN190" s="31">
        <f t="shared" si="88"/>
        <v>0</v>
      </c>
      <c r="AO190" s="31">
        <f t="shared" si="89"/>
        <v>0</v>
      </c>
      <c r="AP190" s="31">
        <f t="shared" si="90"/>
        <v>0</v>
      </c>
      <c r="AQ190" s="188">
        <f t="shared" si="105"/>
        <v>0</v>
      </c>
      <c r="AR190" s="188">
        <f t="shared" si="105"/>
        <v>0</v>
      </c>
      <c r="AS190" s="188">
        <f t="shared" si="105"/>
        <v>0</v>
      </c>
      <c r="AT190" s="188">
        <f t="shared" si="105"/>
        <v>0</v>
      </c>
      <c r="AU190" s="31"/>
      <c r="AV190" s="31"/>
      <c r="AW190" s="31"/>
      <c r="AX190" s="31"/>
      <c r="AY190" s="74"/>
    </row>
    <row r="191" spans="3:51" x14ac:dyDescent="0.3">
      <c r="C191" s="172" t="s">
        <v>66</v>
      </c>
      <c r="D191" s="4">
        <v>0.53</v>
      </c>
      <c r="E191" s="184" t="s">
        <v>194</v>
      </c>
      <c r="I191" s="53">
        <v>186</v>
      </c>
      <c r="J191" s="31">
        <f t="shared" si="93"/>
        <v>0</v>
      </c>
      <c r="K191" s="31">
        <f t="shared" si="94"/>
        <v>0</v>
      </c>
      <c r="L191" s="31">
        <f t="shared" si="95"/>
        <v>0</v>
      </c>
      <c r="M191" s="31">
        <f t="shared" si="96"/>
        <v>0</v>
      </c>
      <c r="N191" s="31">
        <f t="shared" si="77"/>
        <v>0</v>
      </c>
      <c r="O191" s="32">
        <f t="shared" si="78"/>
        <v>0</v>
      </c>
      <c r="P191" s="53">
        <v>186</v>
      </c>
      <c r="Q191" s="31">
        <f t="shared" si="104"/>
        <v>0</v>
      </c>
      <c r="R191" s="31">
        <f t="shared" si="97"/>
        <v>0</v>
      </c>
      <c r="S191" s="31">
        <f t="shared" si="98"/>
        <v>0</v>
      </c>
      <c r="T191" s="31">
        <f t="shared" si="79"/>
        <v>0</v>
      </c>
      <c r="U191" s="31">
        <f t="shared" si="92"/>
        <v>0</v>
      </c>
      <c r="V191" s="31">
        <f t="shared" si="80"/>
        <v>0</v>
      </c>
      <c r="W191" s="31">
        <v>0</v>
      </c>
      <c r="X191" s="31">
        <f t="shared" si="81"/>
        <v>0</v>
      </c>
      <c r="Y191" s="36">
        <f t="shared" si="82"/>
        <v>0</v>
      </c>
      <c r="AA191" s="69">
        <v>186</v>
      </c>
      <c r="AB191" s="31">
        <f t="shared" si="83"/>
        <v>0</v>
      </c>
      <c r="AC191" s="203">
        <f t="shared" si="103"/>
        <v>0</v>
      </c>
      <c r="AD191" s="99">
        <f t="shared" si="84"/>
        <v>0</v>
      </c>
      <c r="AE191" s="99">
        <f t="shared" si="85"/>
        <v>0</v>
      </c>
      <c r="AF191" s="188">
        <f t="shared" si="99"/>
        <v>0</v>
      </c>
      <c r="AG191" s="188">
        <f t="shared" si="100"/>
        <v>0</v>
      </c>
      <c r="AH191" s="188">
        <f t="shared" si="101"/>
        <v>0</v>
      </c>
      <c r="AI191" s="193">
        <f t="shared" si="102"/>
        <v>0</v>
      </c>
      <c r="AK191" s="69">
        <v>186</v>
      </c>
      <c r="AL191" s="31">
        <f t="shared" si="86"/>
        <v>0</v>
      </c>
      <c r="AM191" s="31">
        <f t="shared" si="87"/>
        <v>0</v>
      </c>
      <c r="AN191" s="31">
        <f t="shared" si="88"/>
        <v>0</v>
      </c>
      <c r="AO191" s="31">
        <f t="shared" si="89"/>
        <v>0</v>
      </c>
      <c r="AP191" s="31">
        <f t="shared" si="90"/>
        <v>0</v>
      </c>
      <c r="AQ191" s="188">
        <f t="shared" si="105"/>
        <v>0</v>
      </c>
      <c r="AR191" s="188">
        <f t="shared" si="105"/>
        <v>0</v>
      </c>
      <c r="AS191" s="188">
        <f t="shared" si="105"/>
        <v>0</v>
      </c>
      <c r="AT191" s="188">
        <f t="shared" si="105"/>
        <v>0</v>
      </c>
      <c r="AU191" s="31"/>
      <c r="AV191" s="31"/>
      <c r="AW191" s="31"/>
      <c r="AX191" s="31"/>
      <c r="AY191" s="74"/>
    </row>
    <row r="192" spans="3:51" x14ac:dyDescent="0.3">
      <c r="C192" s="172" t="s">
        <v>67</v>
      </c>
      <c r="D192" s="4">
        <v>0.43</v>
      </c>
      <c r="E192" s="184" t="s">
        <v>194</v>
      </c>
      <c r="I192" s="53">
        <v>187</v>
      </c>
      <c r="J192" s="31">
        <f t="shared" si="93"/>
        <v>0</v>
      </c>
      <c r="K192" s="31">
        <f t="shared" si="94"/>
        <v>0</v>
      </c>
      <c r="L192" s="31">
        <f t="shared" si="95"/>
        <v>0</v>
      </c>
      <c r="M192" s="31">
        <f t="shared" si="96"/>
        <v>0</v>
      </c>
      <c r="N192" s="31">
        <f t="shared" si="77"/>
        <v>0</v>
      </c>
      <c r="O192" s="32">
        <f t="shared" si="78"/>
        <v>0</v>
      </c>
      <c r="P192" s="53">
        <v>187</v>
      </c>
      <c r="Q192" s="31">
        <f t="shared" si="104"/>
        <v>0</v>
      </c>
      <c r="R192" s="31">
        <f t="shared" si="97"/>
        <v>0</v>
      </c>
      <c r="S192" s="31">
        <f t="shared" si="98"/>
        <v>0</v>
      </c>
      <c r="T192" s="31">
        <f t="shared" si="79"/>
        <v>0</v>
      </c>
      <c r="U192" s="31">
        <f t="shared" si="92"/>
        <v>0</v>
      </c>
      <c r="V192" s="31">
        <f t="shared" si="80"/>
        <v>0</v>
      </c>
      <c r="W192" s="31">
        <v>0</v>
      </c>
      <c r="X192" s="31">
        <f t="shared" si="81"/>
        <v>0</v>
      </c>
      <c r="Y192" s="36">
        <f t="shared" si="82"/>
        <v>0</v>
      </c>
      <c r="AA192" s="69">
        <v>187</v>
      </c>
      <c r="AB192" s="31">
        <f t="shared" si="83"/>
        <v>0</v>
      </c>
      <c r="AC192" s="203">
        <f t="shared" si="103"/>
        <v>0</v>
      </c>
      <c r="AD192" s="99">
        <f t="shared" si="84"/>
        <v>0</v>
      </c>
      <c r="AE192" s="99">
        <f t="shared" si="85"/>
        <v>0</v>
      </c>
      <c r="AF192" s="188">
        <f t="shared" si="99"/>
        <v>0</v>
      </c>
      <c r="AG192" s="188">
        <f t="shared" si="100"/>
        <v>0</v>
      </c>
      <c r="AH192" s="188">
        <f t="shared" si="101"/>
        <v>0</v>
      </c>
      <c r="AI192" s="193">
        <f t="shared" si="102"/>
        <v>0</v>
      </c>
      <c r="AK192" s="69">
        <v>187</v>
      </c>
      <c r="AL192" s="31">
        <f t="shared" si="86"/>
        <v>0</v>
      </c>
      <c r="AM192" s="31">
        <f t="shared" si="87"/>
        <v>0</v>
      </c>
      <c r="AN192" s="31">
        <f t="shared" si="88"/>
        <v>0</v>
      </c>
      <c r="AO192" s="31">
        <f t="shared" si="89"/>
        <v>0</v>
      </c>
      <c r="AP192" s="31">
        <f t="shared" si="90"/>
        <v>0</v>
      </c>
      <c r="AQ192" s="188">
        <f t="shared" si="105"/>
        <v>0</v>
      </c>
      <c r="AR192" s="188">
        <f t="shared" si="105"/>
        <v>0</v>
      </c>
      <c r="AS192" s="188">
        <f t="shared" si="105"/>
        <v>0</v>
      </c>
      <c r="AT192" s="188">
        <f t="shared" si="105"/>
        <v>0</v>
      </c>
      <c r="AU192" s="31"/>
      <c r="AV192" s="31"/>
      <c r="AW192" s="31"/>
      <c r="AX192" s="31"/>
      <c r="AY192" s="74"/>
    </row>
    <row r="193" spans="3:51" x14ac:dyDescent="0.3">
      <c r="C193" s="172" t="s">
        <v>68</v>
      </c>
      <c r="D193" s="4">
        <v>0.38</v>
      </c>
      <c r="E193" s="184" t="s">
        <v>194</v>
      </c>
      <c r="I193" s="53">
        <v>188</v>
      </c>
      <c r="J193" s="31">
        <f t="shared" si="93"/>
        <v>0</v>
      </c>
      <c r="K193" s="31">
        <f t="shared" si="94"/>
        <v>0</v>
      </c>
      <c r="L193" s="31">
        <f t="shared" si="95"/>
        <v>0</v>
      </c>
      <c r="M193" s="31">
        <f t="shared" si="96"/>
        <v>0</v>
      </c>
      <c r="N193" s="31">
        <f t="shared" si="77"/>
        <v>0</v>
      </c>
      <c r="O193" s="32">
        <f t="shared" si="78"/>
        <v>0</v>
      </c>
      <c r="P193" s="53">
        <v>188</v>
      </c>
      <c r="Q193" s="31">
        <f t="shared" si="104"/>
        <v>0</v>
      </c>
      <c r="R193" s="31">
        <f t="shared" si="97"/>
        <v>0</v>
      </c>
      <c r="S193" s="31">
        <f t="shared" si="98"/>
        <v>0</v>
      </c>
      <c r="T193" s="31">
        <f t="shared" si="79"/>
        <v>0</v>
      </c>
      <c r="U193" s="31">
        <f t="shared" si="92"/>
        <v>0</v>
      </c>
      <c r="V193" s="31">
        <f t="shared" si="80"/>
        <v>0</v>
      </c>
      <c r="W193" s="31">
        <v>0</v>
      </c>
      <c r="X193" s="31">
        <f t="shared" si="81"/>
        <v>0</v>
      </c>
      <c r="Y193" s="36">
        <f t="shared" si="82"/>
        <v>0</v>
      </c>
      <c r="AA193" s="69">
        <v>188</v>
      </c>
      <c r="AB193" s="31">
        <f t="shared" si="83"/>
        <v>0</v>
      </c>
      <c r="AC193" s="203">
        <f t="shared" si="103"/>
        <v>0</v>
      </c>
      <c r="AD193" s="99">
        <f t="shared" si="84"/>
        <v>0</v>
      </c>
      <c r="AE193" s="99">
        <f t="shared" si="85"/>
        <v>0</v>
      </c>
      <c r="AF193" s="188">
        <f t="shared" si="99"/>
        <v>0</v>
      </c>
      <c r="AG193" s="188">
        <f t="shared" si="100"/>
        <v>0</v>
      </c>
      <c r="AH193" s="188">
        <f t="shared" si="101"/>
        <v>0</v>
      </c>
      <c r="AI193" s="193">
        <f t="shared" si="102"/>
        <v>0</v>
      </c>
      <c r="AK193" s="69">
        <v>188</v>
      </c>
      <c r="AL193" s="31">
        <f t="shared" si="86"/>
        <v>0</v>
      </c>
      <c r="AM193" s="31">
        <f t="shared" si="87"/>
        <v>0</v>
      </c>
      <c r="AN193" s="31">
        <f t="shared" si="88"/>
        <v>0</v>
      </c>
      <c r="AO193" s="31">
        <f t="shared" si="89"/>
        <v>0</v>
      </c>
      <c r="AP193" s="31">
        <f t="shared" si="90"/>
        <v>0</v>
      </c>
      <c r="AQ193" s="188">
        <f t="shared" si="105"/>
        <v>0</v>
      </c>
      <c r="AR193" s="188">
        <f t="shared" si="105"/>
        <v>0</v>
      </c>
      <c r="AS193" s="188">
        <f t="shared" si="105"/>
        <v>0</v>
      </c>
      <c r="AT193" s="188">
        <f t="shared" si="105"/>
        <v>0</v>
      </c>
      <c r="AU193" s="31"/>
      <c r="AV193" s="31"/>
      <c r="AW193" s="31"/>
      <c r="AX193" s="31"/>
      <c r="AY193" s="74"/>
    </row>
    <row r="194" spans="3:51" x14ac:dyDescent="0.3">
      <c r="C194" s="174" t="s">
        <v>69</v>
      </c>
      <c r="D194" s="3">
        <v>0.42</v>
      </c>
      <c r="E194" s="184" t="s">
        <v>195</v>
      </c>
      <c r="I194" s="53">
        <v>189</v>
      </c>
      <c r="J194" s="31">
        <f t="shared" si="93"/>
        <v>0</v>
      </c>
      <c r="K194" s="31">
        <f t="shared" si="94"/>
        <v>0</v>
      </c>
      <c r="L194" s="31">
        <f t="shared" si="95"/>
        <v>0</v>
      </c>
      <c r="M194" s="31">
        <f t="shared" si="96"/>
        <v>0</v>
      </c>
      <c r="N194" s="31">
        <f t="shared" si="77"/>
        <v>0</v>
      </c>
      <c r="O194" s="32">
        <f t="shared" si="78"/>
        <v>0</v>
      </c>
      <c r="P194" s="53">
        <v>189</v>
      </c>
      <c r="Q194" s="31">
        <f t="shared" si="104"/>
        <v>0</v>
      </c>
      <c r="R194" s="31">
        <f t="shared" si="97"/>
        <v>0</v>
      </c>
      <c r="S194" s="31">
        <f t="shared" si="98"/>
        <v>0</v>
      </c>
      <c r="T194" s="31">
        <f t="shared" si="79"/>
        <v>0</v>
      </c>
      <c r="U194" s="31">
        <f t="shared" si="92"/>
        <v>0</v>
      </c>
      <c r="V194" s="31">
        <f t="shared" si="80"/>
        <v>0</v>
      </c>
      <c r="W194" s="31">
        <v>0</v>
      </c>
      <c r="X194" s="31">
        <f t="shared" si="81"/>
        <v>0</v>
      </c>
      <c r="Y194" s="36">
        <f t="shared" si="82"/>
        <v>0</v>
      </c>
      <c r="AA194" s="69">
        <v>189</v>
      </c>
      <c r="AB194" s="31">
        <f t="shared" si="83"/>
        <v>0</v>
      </c>
      <c r="AC194" s="203">
        <f t="shared" si="103"/>
        <v>0</v>
      </c>
      <c r="AD194" s="99">
        <f t="shared" si="84"/>
        <v>0</v>
      </c>
      <c r="AE194" s="99">
        <f t="shared" si="85"/>
        <v>0</v>
      </c>
      <c r="AF194" s="188">
        <f t="shared" si="99"/>
        <v>0</v>
      </c>
      <c r="AG194" s="188">
        <f t="shared" si="100"/>
        <v>0</v>
      </c>
      <c r="AH194" s="188">
        <f t="shared" si="101"/>
        <v>0</v>
      </c>
      <c r="AI194" s="193">
        <f t="shared" si="102"/>
        <v>0</v>
      </c>
      <c r="AK194" s="69">
        <v>189</v>
      </c>
      <c r="AL194" s="31">
        <f t="shared" si="86"/>
        <v>0</v>
      </c>
      <c r="AM194" s="31">
        <f t="shared" si="87"/>
        <v>0</v>
      </c>
      <c r="AN194" s="31">
        <f t="shared" si="88"/>
        <v>0</v>
      </c>
      <c r="AO194" s="31">
        <f t="shared" si="89"/>
        <v>0</v>
      </c>
      <c r="AP194" s="31">
        <f t="shared" si="90"/>
        <v>0</v>
      </c>
      <c r="AQ194" s="188">
        <f t="shared" si="105"/>
        <v>0</v>
      </c>
      <c r="AR194" s="188">
        <f t="shared" si="105"/>
        <v>0</v>
      </c>
      <c r="AS194" s="188">
        <f t="shared" si="105"/>
        <v>0</v>
      </c>
      <c r="AT194" s="188">
        <f t="shared" si="105"/>
        <v>0</v>
      </c>
      <c r="AU194" s="31"/>
      <c r="AV194" s="31"/>
      <c r="AW194" s="31"/>
      <c r="AX194" s="31"/>
      <c r="AY194" s="74"/>
    </row>
    <row r="195" spans="3:51" x14ac:dyDescent="0.3">
      <c r="C195" s="174" t="s">
        <v>70</v>
      </c>
      <c r="D195" s="3">
        <v>0.56999999999999995</v>
      </c>
      <c r="E195" s="184" t="s">
        <v>194</v>
      </c>
      <c r="I195" s="53">
        <v>190</v>
      </c>
      <c r="J195" s="31">
        <f t="shared" si="93"/>
        <v>0</v>
      </c>
      <c r="K195" s="31">
        <f t="shared" si="94"/>
        <v>0</v>
      </c>
      <c r="L195" s="31">
        <f t="shared" si="95"/>
        <v>0</v>
      </c>
      <c r="M195" s="31">
        <f t="shared" si="96"/>
        <v>0</v>
      </c>
      <c r="N195" s="31">
        <f t="shared" si="77"/>
        <v>0</v>
      </c>
      <c r="O195" s="32">
        <f t="shared" si="78"/>
        <v>0</v>
      </c>
      <c r="P195" s="53">
        <v>190</v>
      </c>
      <c r="Q195" s="31">
        <f t="shared" si="104"/>
        <v>0</v>
      </c>
      <c r="R195" s="31">
        <f t="shared" si="97"/>
        <v>0</v>
      </c>
      <c r="S195" s="31">
        <f t="shared" si="98"/>
        <v>0</v>
      </c>
      <c r="T195" s="31">
        <f t="shared" si="79"/>
        <v>0</v>
      </c>
      <c r="U195" s="31">
        <f t="shared" si="92"/>
        <v>0</v>
      </c>
      <c r="V195" s="31">
        <f t="shared" si="80"/>
        <v>0</v>
      </c>
      <c r="W195" s="31">
        <v>0</v>
      </c>
      <c r="X195" s="31">
        <f t="shared" si="81"/>
        <v>0</v>
      </c>
      <c r="Y195" s="36">
        <f t="shared" si="82"/>
        <v>0</v>
      </c>
      <c r="AA195" s="69">
        <v>190</v>
      </c>
      <c r="AB195" s="31">
        <f t="shared" si="83"/>
        <v>0</v>
      </c>
      <c r="AC195" s="203">
        <f t="shared" si="103"/>
        <v>0</v>
      </c>
      <c r="AD195" s="99">
        <f t="shared" si="84"/>
        <v>0</v>
      </c>
      <c r="AE195" s="99">
        <f t="shared" si="85"/>
        <v>0</v>
      </c>
      <c r="AF195" s="188">
        <f t="shared" si="99"/>
        <v>0</v>
      </c>
      <c r="AG195" s="188">
        <f t="shared" si="100"/>
        <v>0</v>
      </c>
      <c r="AH195" s="188">
        <f t="shared" si="101"/>
        <v>0</v>
      </c>
      <c r="AI195" s="193">
        <f t="shared" si="102"/>
        <v>0</v>
      </c>
      <c r="AK195" s="69">
        <v>190</v>
      </c>
      <c r="AL195" s="31">
        <f t="shared" si="86"/>
        <v>0</v>
      </c>
      <c r="AM195" s="31">
        <f t="shared" si="87"/>
        <v>0</v>
      </c>
      <c r="AN195" s="31">
        <f t="shared" si="88"/>
        <v>0</v>
      </c>
      <c r="AO195" s="31">
        <f t="shared" si="89"/>
        <v>0</v>
      </c>
      <c r="AP195" s="31">
        <f t="shared" si="90"/>
        <v>0</v>
      </c>
      <c r="AQ195" s="188">
        <f t="shared" si="105"/>
        <v>0</v>
      </c>
      <c r="AR195" s="188">
        <f t="shared" si="105"/>
        <v>0</v>
      </c>
      <c r="AS195" s="188">
        <f t="shared" si="105"/>
        <v>0</v>
      </c>
      <c r="AT195" s="188">
        <f t="shared" si="105"/>
        <v>0</v>
      </c>
      <c r="AU195" s="31"/>
      <c r="AV195" s="31"/>
      <c r="AW195" s="31"/>
      <c r="AX195" s="31"/>
      <c r="AY195" s="74"/>
    </row>
    <row r="196" spans="3:51" x14ac:dyDescent="0.3">
      <c r="C196" s="174" t="s">
        <v>71</v>
      </c>
      <c r="D196" s="3">
        <v>0.54</v>
      </c>
      <c r="E196" s="184"/>
      <c r="I196" s="53">
        <v>191</v>
      </c>
      <c r="J196" s="31">
        <f t="shared" si="93"/>
        <v>0</v>
      </c>
      <c r="K196" s="31">
        <f t="shared" si="94"/>
        <v>0</v>
      </c>
      <c r="L196" s="31">
        <f t="shared" si="95"/>
        <v>0</v>
      </c>
      <c r="M196" s="31">
        <f t="shared" si="96"/>
        <v>0</v>
      </c>
      <c r="N196" s="31">
        <f t="shared" si="77"/>
        <v>0</v>
      </c>
      <c r="O196" s="32">
        <f t="shared" si="78"/>
        <v>0</v>
      </c>
      <c r="P196" s="53">
        <v>191</v>
      </c>
      <c r="Q196" s="31">
        <f t="shared" si="104"/>
        <v>0</v>
      </c>
      <c r="R196" s="31">
        <f t="shared" si="97"/>
        <v>0</v>
      </c>
      <c r="S196" s="31">
        <f t="shared" si="98"/>
        <v>0</v>
      </c>
      <c r="T196" s="31">
        <f t="shared" si="79"/>
        <v>0</v>
      </c>
      <c r="U196" s="31">
        <f t="shared" si="92"/>
        <v>0</v>
      </c>
      <c r="V196" s="31">
        <f t="shared" si="80"/>
        <v>0</v>
      </c>
      <c r="W196" s="31">
        <v>0</v>
      </c>
      <c r="X196" s="31">
        <f t="shared" si="81"/>
        <v>0</v>
      </c>
      <c r="Y196" s="36">
        <f t="shared" si="82"/>
        <v>0</v>
      </c>
      <c r="AA196" s="69">
        <v>191</v>
      </c>
      <c r="AB196" s="31">
        <f t="shared" si="83"/>
        <v>0</v>
      </c>
      <c r="AC196" s="203">
        <f t="shared" si="103"/>
        <v>0</v>
      </c>
      <c r="AD196" s="99">
        <f t="shared" si="84"/>
        <v>0</v>
      </c>
      <c r="AE196" s="99">
        <f t="shared" si="85"/>
        <v>0</v>
      </c>
      <c r="AF196" s="188">
        <f t="shared" si="99"/>
        <v>0</v>
      </c>
      <c r="AG196" s="188">
        <f t="shared" si="100"/>
        <v>0</v>
      </c>
      <c r="AH196" s="188">
        <f t="shared" si="101"/>
        <v>0</v>
      </c>
      <c r="AI196" s="193">
        <f t="shared" si="102"/>
        <v>0</v>
      </c>
      <c r="AK196" s="69">
        <v>191</v>
      </c>
      <c r="AL196" s="31">
        <f t="shared" si="86"/>
        <v>0</v>
      </c>
      <c r="AM196" s="31">
        <f t="shared" si="87"/>
        <v>0</v>
      </c>
      <c r="AN196" s="31">
        <f t="shared" si="88"/>
        <v>0</v>
      </c>
      <c r="AO196" s="31">
        <f t="shared" si="89"/>
        <v>0</v>
      </c>
      <c r="AP196" s="31">
        <f t="shared" si="90"/>
        <v>0</v>
      </c>
      <c r="AQ196" s="188">
        <f t="shared" si="105"/>
        <v>0</v>
      </c>
      <c r="AR196" s="188">
        <f t="shared" si="105"/>
        <v>0</v>
      </c>
      <c r="AS196" s="188">
        <f t="shared" si="105"/>
        <v>0</v>
      </c>
      <c r="AT196" s="188">
        <f t="shared" si="105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3"/>
        <v>0</v>
      </c>
      <c r="K197" s="31">
        <f t="shared" si="94"/>
        <v>0</v>
      </c>
      <c r="L197" s="31">
        <f t="shared" si="95"/>
        <v>0</v>
      </c>
      <c r="M197" s="31">
        <f t="shared" si="96"/>
        <v>0</v>
      </c>
      <c r="N197" s="31">
        <f t="shared" ref="N197:N204" si="106">IF(P198&lt;=$F$18,0,)</f>
        <v>0</v>
      </c>
      <c r="O197" s="32">
        <f t="shared" ref="O197:O205" si="107">((J197+K197)*0.475+L197+M197+N197)*44/12</f>
        <v>0</v>
      </c>
      <c r="P197" s="53">
        <v>192</v>
      </c>
      <c r="Q197" s="31">
        <f t="shared" si="104"/>
        <v>0</v>
      </c>
      <c r="R197" s="31">
        <f t="shared" si="97"/>
        <v>0</v>
      </c>
      <c r="S197" s="31">
        <f t="shared" si="98"/>
        <v>0</v>
      </c>
      <c r="T197" s="31">
        <f t="shared" ref="T197:T205" si="108">IF(S197=0,0,EXP(-1.0587+0.8836*LN(S197)+0.284))</f>
        <v>0</v>
      </c>
      <c r="U197" s="31">
        <f t="shared" si="92"/>
        <v>0</v>
      </c>
      <c r="V197" s="31">
        <f t="shared" ref="V197:V205" si="109">IF(P197&lt;=$F$18,IF(P197&lt;=30,P197*($F$16-$F$6)/30,$F$16-$F$6),)</f>
        <v>0</v>
      </c>
      <c r="W197" s="31">
        <v>0</v>
      </c>
      <c r="X197" s="31">
        <f t="shared" ref="X197:X205" si="110">((S197+T197)*0.475+U197+V197+W197)*44/12</f>
        <v>0</v>
      </c>
      <c r="Y197" s="36">
        <f t="shared" ref="Y197:Y205" si="111">IF(P197&lt;=$F$18,X197-O197,)</f>
        <v>0</v>
      </c>
      <c r="AA197" s="69">
        <v>192</v>
      </c>
      <c r="AB197" s="31">
        <f t="shared" ref="AB197:AB205" si="112">IF(AA197&lt;=$F$18,IFERROR(VLOOKUP($AA197,$B$82:$G$94,2,FALSE),0),)</f>
        <v>0</v>
      </c>
      <c r="AC197" s="203">
        <f t="shared" si="103"/>
        <v>0</v>
      </c>
      <c r="AD197" s="99">
        <f t="shared" ref="AD197:AD205" si="113">IF(AA197&lt;=$F$18,IFERROR(VLOOKUP($AA197,$B$82:$G$94,4,FALSE),0),)</f>
        <v>0</v>
      </c>
      <c r="AE197" s="99">
        <f t="shared" ref="AE197:AE205" si="114">IF(AA197&lt;=$F$18,IFERROR(VLOOKUP($AA197,$B$82:$G$94,5,FALSE),0),)</f>
        <v>0</v>
      </c>
      <c r="AF197" s="188">
        <f t="shared" si="99"/>
        <v>0</v>
      </c>
      <c r="AG197" s="188">
        <f t="shared" si="100"/>
        <v>0</v>
      </c>
      <c r="AH197" s="188">
        <f t="shared" si="101"/>
        <v>0</v>
      </c>
      <c r="AI197" s="193">
        <f t="shared" si="102"/>
        <v>0</v>
      </c>
      <c r="AK197" s="69">
        <v>192</v>
      </c>
      <c r="AL197" s="31">
        <f t="shared" ref="AL197:AL205" si="115">IF(AK197&lt;=$F$18,IFERROR(VLOOKUP($AA197,$B$82:$G$94,2,FALSE),0),)</f>
        <v>0</v>
      </c>
      <c r="AM197" s="31">
        <f t="shared" ref="AM197:AM205" si="116">IF(AK197&lt;=$F$18,IFERROR(VLOOKUP($AA197,$B$82:$G$94,3,FALSE),0),)</f>
        <v>0</v>
      </c>
      <c r="AN197" s="31">
        <f t="shared" ref="AN197:AN205" si="117">IF(AK197&lt;=$F$18,IFERROR(VLOOKUP($AA197,$B$82:$G$94,4,FALSE),0),)</f>
        <v>0</v>
      </c>
      <c r="AO197" s="31">
        <f t="shared" ref="AO197:AO205" si="118">IF(AK197&lt;=$F$18,IFERROR(VLOOKUP($AA197,$B$82:$G$94,5,FALSE),0),)</f>
        <v>0</v>
      </c>
      <c r="AP197" s="31">
        <f t="shared" ref="AP197:AP205" si="119">IF(AK197&lt;=$F$18,IFERROR(VLOOKUP($AA197,$B$82:$G$94,6,FALSE),0),)</f>
        <v>0</v>
      </c>
      <c r="AQ197" s="188">
        <f t="shared" si="105"/>
        <v>0</v>
      </c>
      <c r="AR197" s="188">
        <f t="shared" si="105"/>
        <v>0</v>
      </c>
      <c r="AS197" s="188">
        <f t="shared" si="105"/>
        <v>0</v>
      </c>
      <c r="AT197" s="188">
        <f t="shared" si="105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3"/>
        <v>0</v>
      </c>
      <c r="K198" s="31">
        <f t="shared" si="94"/>
        <v>0</v>
      </c>
      <c r="L198" s="31">
        <f t="shared" si="95"/>
        <v>0</v>
      </c>
      <c r="M198" s="31">
        <f t="shared" si="96"/>
        <v>0</v>
      </c>
      <c r="N198" s="31">
        <f t="shared" si="106"/>
        <v>0</v>
      </c>
      <c r="O198" s="32">
        <f t="shared" si="107"/>
        <v>0</v>
      </c>
      <c r="P198" s="53">
        <v>193</v>
      </c>
      <c r="Q198" s="31">
        <f t="shared" ref="Q198:Q205" si="120">IF(P198&lt;=$F$18,LOOKUP(P198-1,$B$25:$B$78,$G$25:$G$78),)</f>
        <v>0</v>
      </c>
      <c r="R198" s="31">
        <f t="shared" si="97"/>
        <v>0</v>
      </c>
      <c r="S198" s="31">
        <f t="shared" si="98"/>
        <v>0</v>
      </c>
      <c r="T198" s="31">
        <f t="shared" si="108"/>
        <v>0</v>
      </c>
      <c r="U198" s="31">
        <f t="shared" ref="U198:U205" si="121">IF(P198&lt;=$F$18,$F$5+($F$15-$F$5)*(1-EXP(-0.0175*P198)),)</f>
        <v>0</v>
      </c>
      <c r="V198" s="31">
        <f t="shared" si="109"/>
        <v>0</v>
      </c>
      <c r="W198" s="31">
        <v>0</v>
      </c>
      <c r="X198" s="31">
        <f t="shared" si="110"/>
        <v>0</v>
      </c>
      <c r="Y198" s="36">
        <f t="shared" si="111"/>
        <v>0</v>
      </c>
      <c r="AA198" s="69">
        <v>193</v>
      </c>
      <c r="AB198" s="31">
        <f t="shared" si="112"/>
        <v>0</v>
      </c>
      <c r="AC198" s="203">
        <f t="shared" si="103"/>
        <v>0</v>
      </c>
      <c r="AD198" s="99">
        <f t="shared" si="113"/>
        <v>0</v>
      </c>
      <c r="AE198" s="99">
        <f t="shared" si="114"/>
        <v>0</v>
      </c>
      <c r="AF198" s="188">
        <f t="shared" si="99"/>
        <v>0</v>
      </c>
      <c r="AG198" s="188">
        <f t="shared" si="100"/>
        <v>0</v>
      </c>
      <c r="AH198" s="188">
        <f t="shared" si="101"/>
        <v>0</v>
      </c>
      <c r="AI198" s="193">
        <f t="shared" si="102"/>
        <v>0</v>
      </c>
      <c r="AK198" s="69">
        <v>193</v>
      </c>
      <c r="AL198" s="31">
        <f t="shared" si="115"/>
        <v>0</v>
      </c>
      <c r="AM198" s="31">
        <f t="shared" si="116"/>
        <v>0</v>
      </c>
      <c r="AN198" s="31">
        <f t="shared" si="117"/>
        <v>0</v>
      </c>
      <c r="AO198" s="31">
        <f t="shared" si="118"/>
        <v>0</v>
      </c>
      <c r="AP198" s="31">
        <f t="shared" si="119"/>
        <v>0</v>
      </c>
      <c r="AQ198" s="188">
        <f t="shared" si="105"/>
        <v>0</v>
      </c>
      <c r="AR198" s="188">
        <f t="shared" si="105"/>
        <v>0</v>
      </c>
      <c r="AS198" s="188">
        <f t="shared" si="105"/>
        <v>0</v>
      </c>
      <c r="AT198" s="188">
        <f t="shared" si="105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22">IF($I199&lt;=$F$10,$F$11*$F$13+J198,)</f>
        <v>0</v>
      </c>
      <c r="K199" s="31">
        <f t="shared" ref="K199:K205" si="123">IF(J199=0,0,EXP(-1.0587+0.8836*LN(J199)+0.284))</f>
        <v>0</v>
      </c>
      <c r="L199" s="31">
        <f t="shared" ref="L199:L205" si="124">IF(I199&lt;=$F$10,$F$5+($F$8-$F$5)*(1-EXP(-0.0175*I199)),)</f>
        <v>0</v>
      </c>
      <c r="M199" s="31">
        <f t="shared" ref="M199:M205" si="125">IF(I199&lt;=$F$10,IF(I199&lt;=30,I199*($F$9-$F$6)/30,$F$9-$F$6),)</f>
        <v>0</v>
      </c>
      <c r="N199" s="31">
        <f t="shared" si="106"/>
        <v>0</v>
      </c>
      <c r="O199" s="32">
        <f t="shared" si="107"/>
        <v>0</v>
      </c>
      <c r="P199" s="53">
        <v>194</v>
      </c>
      <c r="Q199" s="31">
        <f t="shared" si="120"/>
        <v>0</v>
      </c>
      <c r="R199" s="31">
        <f t="shared" ref="R199:R205" si="126">IF(P199&lt;=$F$18,Q199+R198,)</f>
        <v>0</v>
      </c>
      <c r="S199" s="31">
        <f t="shared" ref="S199:S205" si="127">$F$19*R199</f>
        <v>0</v>
      </c>
      <c r="T199" s="31">
        <f t="shared" si="108"/>
        <v>0</v>
      </c>
      <c r="U199" s="31">
        <f t="shared" si="121"/>
        <v>0</v>
      </c>
      <c r="V199" s="31">
        <f t="shared" si="109"/>
        <v>0</v>
      </c>
      <c r="W199" s="31">
        <v>0</v>
      </c>
      <c r="X199" s="31">
        <f t="shared" si="110"/>
        <v>0</v>
      </c>
      <c r="Y199" s="36">
        <f t="shared" si="111"/>
        <v>0</v>
      </c>
      <c r="AA199" s="69">
        <v>194</v>
      </c>
      <c r="AB199" s="31">
        <f t="shared" si="112"/>
        <v>0</v>
      </c>
      <c r="AC199" s="203">
        <f t="shared" si="103"/>
        <v>0</v>
      </c>
      <c r="AD199" s="99">
        <f t="shared" si="113"/>
        <v>0</v>
      </c>
      <c r="AE199" s="99">
        <f t="shared" si="114"/>
        <v>0</v>
      </c>
      <c r="AF199" s="188">
        <f t="shared" si="99"/>
        <v>0</v>
      </c>
      <c r="AG199" s="188">
        <f t="shared" si="100"/>
        <v>0</v>
      </c>
      <c r="AH199" s="188">
        <f t="shared" si="101"/>
        <v>0</v>
      </c>
      <c r="AI199" s="193">
        <f t="shared" si="102"/>
        <v>0</v>
      </c>
      <c r="AK199" s="69">
        <v>194</v>
      </c>
      <c r="AL199" s="31">
        <f t="shared" si="115"/>
        <v>0</v>
      </c>
      <c r="AM199" s="31">
        <f t="shared" si="116"/>
        <v>0</v>
      </c>
      <c r="AN199" s="31">
        <f t="shared" si="117"/>
        <v>0</v>
      </c>
      <c r="AO199" s="31">
        <f t="shared" si="118"/>
        <v>0</v>
      </c>
      <c r="AP199" s="31">
        <f t="shared" si="119"/>
        <v>0</v>
      </c>
      <c r="AQ199" s="188">
        <f t="shared" si="105"/>
        <v>0</v>
      </c>
      <c r="AR199" s="188">
        <f t="shared" si="105"/>
        <v>0</v>
      </c>
      <c r="AS199" s="188">
        <f t="shared" si="105"/>
        <v>0</v>
      </c>
      <c r="AT199" s="188">
        <f t="shared" si="105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22"/>
        <v>0</v>
      </c>
      <c r="K200" s="31">
        <f t="shared" si="123"/>
        <v>0</v>
      </c>
      <c r="L200" s="31">
        <f t="shared" si="124"/>
        <v>0</v>
      </c>
      <c r="M200" s="31">
        <f t="shared" si="125"/>
        <v>0</v>
      </c>
      <c r="N200" s="31">
        <f t="shared" si="106"/>
        <v>0</v>
      </c>
      <c r="O200" s="32">
        <f t="shared" si="107"/>
        <v>0</v>
      </c>
      <c r="P200" s="53">
        <v>195</v>
      </c>
      <c r="Q200" s="31">
        <f t="shared" si="120"/>
        <v>0</v>
      </c>
      <c r="R200" s="31">
        <f t="shared" si="126"/>
        <v>0</v>
      </c>
      <c r="S200" s="31">
        <f t="shared" si="127"/>
        <v>0</v>
      </c>
      <c r="T200" s="31">
        <f t="shared" si="108"/>
        <v>0</v>
      </c>
      <c r="U200" s="31">
        <f t="shared" si="121"/>
        <v>0</v>
      </c>
      <c r="V200" s="31">
        <f t="shared" si="109"/>
        <v>0</v>
      </c>
      <c r="W200" s="31">
        <v>0</v>
      </c>
      <c r="X200" s="31">
        <f t="shared" si="110"/>
        <v>0</v>
      </c>
      <c r="Y200" s="36">
        <f t="shared" si="111"/>
        <v>0</v>
      </c>
      <c r="AA200" s="69">
        <v>195</v>
      </c>
      <c r="AB200" s="31">
        <f t="shared" si="112"/>
        <v>0</v>
      </c>
      <c r="AC200" s="203">
        <f t="shared" si="103"/>
        <v>0</v>
      </c>
      <c r="AD200" s="99">
        <f t="shared" si="113"/>
        <v>0</v>
      </c>
      <c r="AE200" s="99">
        <f t="shared" si="114"/>
        <v>0</v>
      </c>
      <c r="AF200" s="188">
        <f t="shared" si="99"/>
        <v>0</v>
      </c>
      <c r="AG200" s="188">
        <f t="shared" si="100"/>
        <v>0</v>
      </c>
      <c r="AH200" s="188">
        <f t="shared" si="101"/>
        <v>0</v>
      </c>
      <c r="AI200" s="193">
        <f t="shared" si="102"/>
        <v>0</v>
      </c>
      <c r="AK200" s="69">
        <v>195</v>
      </c>
      <c r="AL200" s="31">
        <f t="shared" si="115"/>
        <v>0</v>
      </c>
      <c r="AM200" s="31">
        <f t="shared" si="116"/>
        <v>0</v>
      </c>
      <c r="AN200" s="31">
        <f t="shared" si="117"/>
        <v>0</v>
      </c>
      <c r="AO200" s="31">
        <f t="shared" si="118"/>
        <v>0</v>
      </c>
      <c r="AP200" s="31">
        <f t="shared" si="119"/>
        <v>0</v>
      </c>
      <c r="AQ200" s="188">
        <f t="shared" si="105"/>
        <v>0</v>
      </c>
      <c r="AR200" s="188">
        <f t="shared" si="105"/>
        <v>0</v>
      </c>
      <c r="AS200" s="188">
        <f t="shared" si="105"/>
        <v>0</v>
      </c>
      <c r="AT200" s="188">
        <f t="shared" si="105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22"/>
        <v>0</v>
      </c>
      <c r="K201" s="31">
        <f t="shared" si="123"/>
        <v>0</v>
      </c>
      <c r="L201" s="31">
        <f t="shared" si="124"/>
        <v>0</v>
      </c>
      <c r="M201" s="31">
        <f t="shared" si="125"/>
        <v>0</v>
      </c>
      <c r="N201" s="31">
        <f t="shared" si="106"/>
        <v>0</v>
      </c>
      <c r="O201" s="32">
        <f t="shared" si="107"/>
        <v>0</v>
      </c>
      <c r="P201" s="53">
        <v>196</v>
      </c>
      <c r="Q201" s="31">
        <f t="shared" si="120"/>
        <v>0</v>
      </c>
      <c r="R201" s="31">
        <f t="shared" si="126"/>
        <v>0</v>
      </c>
      <c r="S201" s="31">
        <f t="shared" si="127"/>
        <v>0</v>
      </c>
      <c r="T201" s="31">
        <f t="shared" si="108"/>
        <v>0</v>
      </c>
      <c r="U201" s="31">
        <f t="shared" si="121"/>
        <v>0</v>
      </c>
      <c r="V201" s="31">
        <f t="shared" si="109"/>
        <v>0</v>
      </c>
      <c r="W201" s="31">
        <v>0</v>
      </c>
      <c r="X201" s="31">
        <f t="shared" si="110"/>
        <v>0</v>
      </c>
      <c r="Y201" s="36">
        <f t="shared" si="111"/>
        <v>0</v>
      </c>
      <c r="AA201" s="69">
        <v>196</v>
      </c>
      <c r="AB201" s="31">
        <f t="shared" si="112"/>
        <v>0</v>
      </c>
      <c r="AC201" s="203">
        <f t="shared" si="103"/>
        <v>0</v>
      </c>
      <c r="AD201" s="99">
        <f t="shared" si="113"/>
        <v>0</v>
      </c>
      <c r="AE201" s="99">
        <f t="shared" si="114"/>
        <v>0</v>
      </c>
      <c r="AF201" s="188">
        <f t="shared" si="99"/>
        <v>0</v>
      </c>
      <c r="AG201" s="188">
        <f t="shared" si="100"/>
        <v>0</v>
      </c>
      <c r="AH201" s="188">
        <f t="shared" si="101"/>
        <v>0</v>
      </c>
      <c r="AI201" s="193">
        <f t="shared" si="102"/>
        <v>0</v>
      </c>
      <c r="AK201" s="69">
        <v>196</v>
      </c>
      <c r="AL201" s="31">
        <f t="shared" si="115"/>
        <v>0</v>
      </c>
      <c r="AM201" s="31">
        <f t="shared" si="116"/>
        <v>0</v>
      </c>
      <c r="AN201" s="31">
        <f t="shared" si="117"/>
        <v>0</v>
      </c>
      <c r="AO201" s="31">
        <f t="shared" si="118"/>
        <v>0</v>
      </c>
      <c r="AP201" s="31">
        <f t="shared" si="119"/>
        <v>0</v>
      </c>
      <c r="AQ201" s="188">
        <f t="shared" si="105"/>
        <v>0</v>
      </c>
      <c r="AR201" s="188">
        <f t="shared" si="105"/>
        <v>0</v>
      </c>
      <c r="AS201" s="188">
        <f t="shared" si="105"/>
        <v>0</v>
      </c>
      <c r="AT201" s="188">
        <f t="shared" si="105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22"/>
        <v>0</v>
      </c>
      <c r="K202" s="31">
        <f t="shared" si="123"/>
        <v>0</v>
      </c>
      <c r="L202" s="31">
        <f t="shared" si="124"/>
        <v>0</v>
      </c>
      <c r="M202" s="31">
        <f t="shared" si="125"/>
        <v>0</v>
      </c>
      <c r="N202" s="31">
        <f t="shared" si="106"/>
        <v>0</v>
      </c>
      <c r="O202" s="32">
        <f t="shared" si="107"/>
        <v>0</v>
      </c>
      <c r="P202" s="53">
        <v>197</v>
      </c>
      <c r="Q202" s="31">
        <f t="shared" si="120"/>
        <v>0</v>
      </c>
      <c r="R202" s="31">
        <f t="shared" si="126"/>
        <v>0</v>
      </c>
      <c r="S202" s="31">
        <f t="shared" si="127"/>
        <v>0</v>
      </c>
      <c r="T202" s="31">
        <f t="shared" si="108"/>
        <v>0</v>
      </c>
      <c r="U202" s="31">
        <f t="shared" si="121"/>
        <v>0</v>
      </c>
      <c r="V202" s="31">
        <f t="shared" si="109"/>
        <v>0</v>
      </c>
      <c r="W202" s="31">
        <v>0</v>
      </c>
      <c r="X202" s="31">
        <f t="shared" si="110"/>
        <v>0</v>
      </c>
      <c r="Y202" s="36">
        <f t="shared" si="111"/>
        <v>0</v>
      </c>
      <c r="AA202" s="69">
        <v>197</v>
      </c>
      <c r="AB202" s="31">
        <f t="shared" si="112"/>
        <v>0</v>
      </c>
      <c r="AC202" s="203">
        <f t="shared" si="103"/>
        <v>0</v>
      </c>
      <c r="AD202" s="99">
        <f t="shared" si="113"/>
        <v>0</v>
      </c>
      <c r="AE202" s="99">
        <f t="shared" si="114"/>
        <v>0</v>
      </c>
      <c r="AF202" s="188">
        <f t="shared" si="99"/>
        <v>0</v>
      </c>
      <c r="AG202" s="188">
        <f t="shared" si="100"/>
        <v>0</v>
      </c>
      <c r="AH202" s="188">
        <f t="shared" si="101"/>
        <v>0</v>
      </c>
      <c r="AI202" s="193">
        <f t="shared" si="102"/>
        <v>0</v>
      </c>
      <c r="AK202" s="69">
        <v>197</v>
      </c>
      <c r="AL202" s="31">
        <f t="shared" si="115"/>
        <v>0</v>
      </c>
      <c r="AM202" s="31">
        <f t="shared" si="116"/>
        <v>0</v>
      </c>
      <c r="AN202" s="31">
        <f t="shared" si="117"/>
        <v>0</v>
      </c>
      <c r="AO202" s="31">
        <f t="shared" si="118"/>
        <v>0</v>
      </c>
      <c r="AP202" s="31">
        <f t="shared" si="119"/>
        <v>0</v>
      </c>
      <c r="AQ202" s="188">
        <f t="shared" si="105"/>
        <v>0</v>
      </c>
      <c r="AR202" s="188">
        <f t="shared" si="105"/>
        <v>0</v>
      </c>
      <c r="AS202" s="188">
        <f t="shared" si="105"/>
        <v>0</v>
      </c>
      <c r="AT202" s="188">
        <f t="shared" si="105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22"/>
        <v>0</v>
      </c>
      <c r="K203" s="31">
        <f t="shared" si="123"/>
        <v>0</v>
      </c>
      <c r="L203" s="31">
        <f t="shared" si="124"/>
        <v>0</v>
      </c>
      <c r="M203" s="31">
        <f t="shared" si="125"/>
        <v>0</v>
      </c>
      <c r="N203" s="31">
        <f t="shared" si="106"/>
        <v>0</v>
      </c>
      <c r="O203" s="32">
        <f t="shared" si="107"/>
        <v>0</v>
      </c>
      <c r="P203" s="53">
        <v>198</v>
      </c>
      <c r="Q203" s="31">
        <f t="shared" si="120"/>
        <v>0</v>
      </c>
      <c r="R203" s="31">
        <f t="shared" si="126"/>
        <v>0</v>
      </c>
      <c r="S203" s="31">
        <f t="shared" si="127"/>
        <v>0</v>
      </c>
      <c r="T203" s="31">
        <f t="shared" si="108"/>
        <v>0</v>
      </c>
      <c r="U203" s="31">
        <f t="shared" si="121"/>
        <v>0</v>
      </c>
      <c r="V203" s="31">
        <f t="shared" si="109"/>
        <v>0</v>
      </c>
      <c r="W203" s="31">
        <v>0</v>
      </c>
      <c r="X203" s="31">
        <f t="shared" si="110"/>
        <v>0</v>
      </c>
      <c r="Y203" s="36">
        <f t="shared" si="111"/>
        <v>0</v>
      </c>
      <c r="AA203" s="69">
        <v>198</v>
      </c>
      <c r="AB203" s="31">
        <f t="shared" si="112"/>
        <v>0</v>
      </c>
      <c r="AC203" s="203">
        <f t="shared" si="103"/>
        <v>0</v>
      </c>
      <c r="AD203" s="99">
        <f t="shared" si="113"/>
        <v>0</v>
      </c>
      <c r="AE203" s="99">
        <f t="shared" si="114"/>
        <v>0</v>
      </c>
      <c r="AF203" s="188">
        <f t="shared" si="99"/>
        <v>0</v>
      </c>
      <c r="AG203" s="188">
        <f t="shared" si="100"/>
        <v>0</v>
      </c>
      <c r="AH203" s="188">
        <f t="shared" si="101"/>
        <v>0</v>
      </c>
      <c r="AI203" s="193">
        <f t="shared" si="102"/>
        <v>0</v>
      </c>
      <c r="AK203" s="69">
        <v>198</v>
      </c>
      <c r="AL203" s="31">
        <f t="shared" si="115"/>
        <v>0</v>
      </c>
      <c r="AM203" s="31">
        <f t="shared" si="116"/>
        <v>0</v>
      </c>
      <c r="AN203" s="31">
        <f t="shared" si="117"/>
        <v>0</v>
      </c>
      <c r="AO203" s="31">
        <f t="shared" si="118"/>
        <v>0</v>
      </c>
      <c r="AP203" s="31">
        <f t="shared" si="119"/>
        <v>0</v>
      </c>
      <c r="AQ203" s="188">
        <f t="shared" si="105"/>
        <v>0</v>
      </c>
      <c r="AR203" s="188">
        <f t="shared" si="105"/>
        <v>0</v>
      </c>
      <c r="AS203" s="188">
        <f t="shared" si="105"/>
        <v>0</v>
      </c>
      <c r="AT203" s="188">
        <f t="shared" si="105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22"/>
        <v>0</v>
      </c>
      <c r="K204" s="31">
        <f t="shared" si="123"/>
        <v>0</v>
      </c>
      <c r="L204" s="31">
        <f t="shared" si="124"/>
        <v>0</v>
      </c>
      <c r="M204" s="31">
        <f t="shared" si="125"/>
        <v>0</v>
      </c>
      <c r="N204" s="31">
        <f t="shared" si="106"/>
        <v>0</v>
      </c>
      <c r="O204" s="32">
        <f t="shared" si="107"/>
        <v>0</v>
      </c>
      <c r="P204" s="53">
        <v>199</v>
      </c>
      <c r="Q204" s="31">
        <f t="shared" si="120"/>
        <v>0</v>
      </c>
      <c r="R204" s="31">
        <f t="shared" si="126"/>
        <v>0</v>
      </c>
      <c r="S204" s="31">
        <f t="shared" si="127"/>
        <v>0</v>
      </c>
      <c r="T204" s="31">
        <f t="shared" si="108"/>
        <v>0</v>
      </c>
      <c r="U204" s="31">
        <f t="shared" si="121"/>
        <v>0</v>
      </c>
      <c r="V204" s="31">
        <f t="shared" si="109"/>
        <v>0</v>
      </c>
      <c r="W204" s="31">
        <v>0</v>
      </c>
      <c r="X204" s="31">
        <f t="shared" si="110"/>
        <v>0</v>
      </c>
      <c r="Y204" s="36">
        <f t="shared" si="111"/>
        <v>0</v>
      </c>
      <c r="AA204" s="69">
        <v>199</v>
      </c>
      <c r="AB204" s="31">
        <f t="shared" si="112"/>
        <v>0</v>
      </c>
      <c r="AC204" s="203">
        <f t="shared" si="103"/>
        <v>0</v>
      </c>
      <c r="AD204" s="99">
        <f t="shared" si="113"/>
        <v>0</v>
      </c>
      <c r="AE204" s="99">
        <f t="shared" si="114"/>
        <v>0</v>
      </c>
      <c r="AF204" s="188">
        <f t="shared" si="99"/>
        <v>0</v>
      </c>
      <c r="AG204" s="188">
        <f t="shared" si="100"/>
        <v>0</v>
      </c>
      <c r="AH204" s="188">
        <f t="shared" si="101"/>
        <v>0</v>
      </c>
      <c r="AI204" s="193">
        <f t="shared" si="102"/>
        <v>0</v>
      </c>
      <c r="AK204" s="69">
        <v>199</v>
      </c>
      <c r="AL204" s="31">
        <f t="shared" si="115"/>
        <v>0</v>
      </c>
      <c r="AM204" s="31">
        <f t="shared" si="116"/>
        <v>0</v>
      </c>
      <c r="AN204" s="31">
        <f t="shared" si="117"/>
        <v>0</v>
      </c>
      <c r="AO204" s="31">
        <f t="shared" si="118"/>
        <v>0</v>
      </c>
      <c r="AP204" s="31">
        <f t="shared" si="119"/>
        <v>0</v>
      </c>
      <c r="AQ204" s="188">
        <f t="shared" si="105"/>
        <v>0</v>
      </c>
      <c r="AR204" s="188">
        <f t="shared" si="105"/>
        <v>0</v>
      </c>
      <c r="AS204" s="188">
        <f t="shared" si="105"/>
        <v>0</v>
      </c>
      <c r="AT204" s="188">
        <f t="shared" si="105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22"/>
        <v>0</v>
      </c>
      <c r="K205" s="31">
        <f t="shared" si="123"/>
        <v>0</v>
      </c>
      <c r="L205" s="31">
        <f t="shared" si="124"/>
        <v>0</v>
      </c>
      <c r="M205" s="31">
        <f t="shared" si="125"/>
        <v>0</v>
      </c>
      <c r="N205" s="33">
        <f>IF(F208&lt;=$F$18,0,)</f>
        <v>0</v>
      </c>
      <c r="O205" s="32">
        <f t="shared" si="107"/>
        <v>0</v>
      </c>
      <c r="P205" s="54">
        <v>200</v>
      </c>
      <c r="Q205" s="33">
        <f t="shared" si="120"/>
        <v>0</v>
      </c>
      <c r="R205" s="33">
        <f t="shared" si="126"/>
        <v>0</v>
      </c>
      <c r="S205" s="33">
        <f t="shared" si="127"/>
        <v>0</v>
      </c>
      <c r="T205" s="33">
        <f t="shared" si="108"/>
        <v>0</v>
      </c>
      <c r="U205" s="33">
        <f t="shared" si="121"/>
        <v>0</v>
      </c>
      <c r="V205" s="33">
        <f t="shared" si="109"/>
        <v>0</v>
      </c>
      <c r="W205" s="33">
        <v>0</v>
      </c>
      <c r="X205" s="159">
        <f t="shared" si="110"/>
        <v>0</v>
      </c>
      <c r="Y205" s="37">
        <f t="shared" si="111"/>
        <v>0</v>
      </c>
      <c r="AA205" s="70">
        <v>200</v>
      </c>
      <c r="AB205" s="143">
        <f t="shared" si="112"/>
        <v>0</v>
      </c>
      <c r="AC205" s="203">
        <f t="shared" si="103"/>
        <v>0</v>
      </c>
      <c r="AD205" s="100">
        <f t="shared" si="113"/>
        <v>0</v>
      </c>
      <c r="AE205" s="100">
        <f t="shared" si="114"/>
        <v>0</v>
      </c>
      <c r="AF205" s="190">
        <f t="shared" si="99"/>
        <v>0</v>
      </c>
      <c r="AG205" s="190">
        <f t="shared" si="100"/>
        <v>0</v>
      </c>
      <c r="AH205" s="190">
        <f t="shared" si="101"/>
        <v>0</v>
      </c>
      <c r="AI205" s="197">
        <f t="shared" si="102"/>
        <v>0</v>
      </c>
      <c r="AK205" s="70">
        <v>200</v>
      </c>
      <c r="AL205" s="143">
        <f t="shared" si="115"/>
        <v>0</v>
      </c>
      <c r="AM205" s="33">
        <f t="shared" si="116"/>
        <v>0</v>
      </c>
      <c r="AN205" s="33">
        <f t="shared" si="117"/>
        <v>0</v>
      </c>
      <c r="AO205" s="33">
        <f t="shared" si="118"/>
        <v>0</v>
      </c>
      <c r="AP205" s="33">
        <f t="shared" si="119"/>
        <v>0</v>
      </c>
      <c r="AQ205" s="190">
        <f t="shared" si="105"/>
        <v>0</v>
      </c>
      <c r="AR205" s="190">
        <f t="shared" si="105"/>
        <v>0</v>
      </c>
      <c r="AS205" s="190">
        <f t="shared" si="105"/>
        <v>0</v>
      </c>
      <c r="AT205" s="190">
        <f t="shared" si="105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12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7"/>
  <sheetViews>
    <sheetView topLeftCell="A74" zoomScale="85" zoomScaleNormal="85" workbookViewId="0">
      <selection activeCell="F108" sqref="F108:G108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0" customWidth="1"/>
    <col min="47" max="51" width="10.5546875" customWidth="1"/>
    <col min="54" max="54" width="19.33203125" customWidth="1"/>
  </cols>
  <sheetData>
    <row r="3" spans="2:51" ht="15.6" x14ac:dyDescent="0.3">
      <c r="I3" s="257" t="s">
        <v>168</v>
      </c>
      <c r="J3" s="258"/>
      <c r="K3" s="258"/>
      <c r="L3" s="258"/>
      <c r="M3" s="258"/>
      <c r="N3" s="258"/>
      <c r="O3" s="259"/>
      <c r="P3" s="260" t="s">
        <v>140</v>
      </c>
      <c r="Q3" s="261"/>
      <c r="R3" s="261"/>
      <c r="S3" s="261"/>
      <c r="T3" s="261"/>
      <c r="U3" s="261"/>
      <c r="V3" s="261"/>
      <c r="W3" s="261"/>
      <c r="X3" s="262"/>
      <c r="Y3" s="88"/>
      <c r="Z3" s="88"/>
      <c r="AA3" s="248" t="s">
        <v>155</v>
      </c>
      <c r="AB3" s="249"/>
      <c r="AC3" s="249"/>
      <c r="AD3" s="249"/>
      <c r="AE3" s="249"/>
      <c r="AF3" s="249"/>
      <c r="AG3" s="249"/>
      <c r="AH3" s="249"/>
      <c r="AI3" s="250"/>
      <c r="AJ3" s="88"/>
      <c r="AK3" s="248" t="s">
        <v>167</v>
      </c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50"/>
    </row>
    <row r="4" spans="2:51" ht="45" customHeight="1" x14ac:dyDescent="0.3">
      <c r="B4" s="252" t="s">
        <v>169</v>
      </c>
      <c r="C4" s="252"/>
      <c r="D4" s="252"/>
      <c r="E4" s="252"/>
      <c r="F4" s="252"/>
      <c r="I4" s="57" t="s">
        <v>76</v>
      </c>
      <c r="J4" s="58" t="s">
        <v>105</v>
      </c>
      <c r="K4" s="58" t="s">
        <v>106</v>
      </c>
      <c r="L4" s="58" t="s">
        <v>72</v>
      </c>
      <c r="M4" s="58" t="s">
        <v>107</v>
      </c>
      <c r="N4" s="58" t="s">
        <v>108</v>
      </c>
      <c r="O4" s="86" t="s">
        <v>110</v>
      </c>
      <c r="P4" s="57" t="s">
        <v>76</v>
      </c>
      <c r="Q4" s="59" t="s">
        <v>115</v>
      </c>
      <c r="R4" s="59" t="s">
        <v>116</v>
      </c>
      <c r="S4" s="60" t="s">
        <v>102</v>
      </c>
      <c r="T4" s="61" t="s">
        <v>101</v>
      </c>
      <c r="U4" s="58" t="s">
        <v>3</v>
      </c>
      <c r="V4" s="58" t="s">
        <v>103</v>
      </c>
      <c r="W4" s="58" t="s">
        <v>104</v>
      </c>
      <c r="X4" s="87" t="s">
        <v>109</v>
      </c>
      <c r="Y4" s="64" t="s">
        <v>117</v>
      </c>
      <c r="AA4" s="68" t="s">
        <v>76</v>
      </c>
      <c r="AB4" s="59" t="s">
        <v>142</v>
      </c>
      <c r="AC4" s="60" t="s">
        <v>143</v>
      </c>
      <c r="AD4" s="66" t="s">
        <v>144</v>
      </c>
      <c r="AE4" s="62" t="s">
        <v>145</v>
      </c>
      <c r="AF4" s="62" t="s">
        <v>146</v>
      </c>
      <c r="AG4" s="62" t="s">
        <v>147</v>
      </c>
      <c r="AH4" s="62" t="s">
        <v>148</v>
      </c>
      <c r="AI4" s="73" t="s">
        <v>149</v>
      </c>
      <c r="AK4" s="68" t="s">
        <v>76</v>
      </c>
      <c r="AL4" s="59" t="s">
        <v>142</v>
      </c>
      <c r="AM4" s="60" t="s">
        <v>143</v>
      </c>
      <c r="AN4" s="66" t="s">
        <v>144</v>
      </c>
      <c r="AO4" s="62" t="s">
        <v>145</v>
      </c>
      <c r="AP4" s="62" t="s">
        <v>157</v>
      </c>
      <c r="AQ4" s="187" t="s">
        <v>183</v>
      </c>
      <c r="AR4" s="187" t="s">
        <v>184</v>
      </c>
      <c r="AS4" s="187" t="s">
        <v>185</v>
      </c>
      <c r="AT4" s="187" t="s">
        <v>186</v>
      </c>
      <c r="AU4" s="62" t="s">
        <v>158</v>
      </c>
      <c r="AV4" s="62" t="s">
        <v>159</v>
      </c>
      <c r="AW4" s="62" t="s">
        <v>160</v>
      </c>
      <c r="AX4" s="62" t="s">
        <v>161</v>
      </c>
      <c r="AY4" s="73" t="s">
        <v>149</v>
      </c>
    </row>
    <row r="5" spans="2:51" x14ac:dyDescent="0.3">
      <c r="B5" s="241" t="s">
        <v>129</v>
      </c>
      <c r="C5" s="89" t="s">
        <v>73</v>
      </c>
      <c r="D5" s="253" t="s">
        <v>131</v>
      </c>
      <c r="E5" s="253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03">
        <f t="shared" ref="AC5:AC29" si="7">IF(AA5&lt;=$F$18,IFERROR(VLOOKUP($AA5,$B$82:$G$94,3,FALSE),0),)*50%</f>
        <v>0</v>
      </c>
      <c r="AD5" s="99">
        <f t="shared" ref="AD5:AD68" si="8">IF(AA5&lt;=$F$18,IFERROR(VLOOKUP($AA5,$B$82:$G$94,4,FALSE),0),)</f>
        <v>0</v>
      </c>
      <c r="AE5" s="99">
        <f t="shared" ref="AE5:AE68" si="9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IF(AK5&lt;=$F$18,IFERROR(VLOOKUP($AA5,$B$82:$G$94,2,FALSE),0),)</f>
        <v>0</v>
      </c>
      <c r="AM5" s="31">
        <f t="shared" ref="AM5:AM68" si="11">IF(AK5&lt;=$F$18,IFERROR(VLOOKUP($AA5,$B$82:$G$94,3,FALSE),0),)</f>
        <v>0</v>
      </c>
      <c r="AN5" s="31">
        <f t="shared" ref="AN5:AN68" si="12">IF(AK5&lt;=$F$18,IFERROR(VLOOKUP($AA5,$B$82:$G$94,4,FALSE),0),)</f>
        <v>0</v>
      </c>
      <c r="AO5" s="31">
        <f t="shared" ref="AO5:AO68" si="13">IF(AK5&lt;=$F$18,IFERROR(VLOOKUP($AA5,$B$82:$G$94,5,FALSE),0),)</f>
        <v>0</v>
      </c>
      <c r="AP5" s="31">
        <f t="shared" ref="AP5:AP68" si="14">IF(AK5&lt;=$F$18,IFERROR(VLOOKUP($AA5,$B$82:$G$94,6,FALSE),0),)</f>
        <v>1</v>
      </c>
      <c r="AQ5" s="188">
        <v>0</v>
      </c>
      <c r="AR5" s="188">
        <v>0</v>
      </c>
      <c r="AS5" s="188">
        <v>0</v>
      </c>
      <c r="AT5" s="188">
        <v>0</v>
      </c>
      <c r="AU5" s="31"/>
      <c r="AV5" s="31"/>
      <c r="AW5" s="31"/>
      <c r="AX5" s="31"/>
      <c r="AY5" s="167">
        <v>0</v>
      </c>
    </row>
    <row r="6" spans="2:51" x14ac:dyDescent="0.3">
      <c r="B6" s="242"/>
      <c r="C6" s="97" t="s">
        <v>74</v>
      </c>
      <c r="D6" s="244" t="s">
        <v>204</v>
      </c>
      <c r="E6" s="244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03">
        <f t="shared" si="7"/>
        <v>0</v>
      </c>
      <c r="AD6" s="99">
        <f t="shared" si="8"/>
        <v>0</v>
      </c>
      <c r="AE6" s="99">
        <f t="shared" si="9"/>
        <v>0</v>
      </c>
      <c r="AF6" s="188">
        <f t="shared" ref="AF6:AF7" si="17">IF(OR(AA6&lt;=$F$18,AA6&lt;=30),EXP(-LN(2)/$D$104)*AF5+((1-EXP(-LN(2)/$D$104))/(LN(2)/$D$104))*$AB6*AC6*0.475*$F$19*44/12,)</f>
        <v>0</v>
      </c>
      <c r="AG6" s="188">
        <f t="shared" ref="AG6:AG7" si="18">IF(OR(AA6&lt;=$F$18,AA6&lt;=30),EXP(-LN(2)/$D$106)*AG5+((1-EXP(-LN(2)/$D$106))/(LN(2)/$D$106))*$AB6*AD6*0.475*$F$19*44/12,)</f>
        <v>0</v>
      </c>
      <c r="AH6" s="188">
        <f t="shared" ref="AH6:AH7" si="19">IF(OR(AA6&lt;=$F$18,AA6&lt;=30),EXP(-LN(2)/$D$105)*AH5+((1-EXP(-LN(2)/$D$105))/(LN(2)/$D$105))*$AB6*AE6*0.475*$F$19*44/12,)</f>
        <v>0</v>
      </c>
      <c r="AI6" s="193">
        <f t="shared" ref="AI6:AI7" si="20"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188">
        <f t="shared" ref="AQ6:AT24" si="21">IF($AK6&lt;=$F$18,$AL6*AM6,)</f>
        <v>0</v>
      </c>
      <c r="AR6" s="188">
        <f t="shared" si="21"/>
        <v>0</v>
      </c>
      <c r="AS6" s="188">
        <f t="shared" si="21"/>
        <v>0</v>
      </c>
      <c r="AT6" s="188">
        <f t="shared" si="21"/>
        <v>0</v>
      </c>
      <c r="AU6" s="31"/>
      <c r="AV6" s="31"/>
      <c r="AW6" s="31"/>
      <c r="AX6" s="31"/>
      <c r="AY6" s="167">
        <f>IF(AK6&lt;=$F$18,AL6*$G$108+AY5,)</f>
        <v>0</v>
      </c>
    </row>
    <row r="7" spans="2:51" x14ac:dyDescent="0.3">
      <c r="B7" s="241" t="s">
        <v>130</v>
      </c>
      <c r="C7" s="254"/>
      <c r="D7" s="255"/>
      <c r="E7" s="255"/>
      <c r="F7" s="256"/>
      <c r="I7" s="53">
        <v>2</v>
      </c>
      <c r="J7" s="31">
        <f t="shared" ref="J7:J70" si="22">IF($I7&lt;=$F$10,$F$11*$F$13+J6,)</f>
        <v>0</v>
      </c>
      <c r="K7" s="31">
        <f t="shared" ref="K7:K70" si="23">IF(J7=0,0,EXP(-1.0587+0.8836*LN(J7)+0.284))</f>
        <v>0</v>
      </c>
      <c r="L7" s="31">
        <f t="shared" ref="L7:L70" si="24">IF(I7&lt;=$F$10,$F$5+($F$8-$F$5)*(1-EXP(-0.0175*I7)),)</f>
        <v>0</v>
      </c>
      <c r="M7" s="31">
        <f t="shared" ref="M7:M70" si="25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6">IF(P7&lt;=$F$18,Q7+R6,)</f>
        <v>0</v>
      </c>
      <c r="S7" s="31">
        <f t="shared" ref="S7:S70" si="27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03">
        <f t="shared" si="7"/>
        <v>0</v>
      </c>
      <c r="AD7" s="99">
        <f t="shared" si="8"/>
        <v>0</v>
      </c>
      <c r="AE7" s="99">
        <f t="shared" si="9"/>
        <v>0</v>
      </c>
      <c r="AF7" s="188">
        <f t="shared" si="17"/>
        <v>0</v>
      </c>
      <c r="AG7" s="188">
        <f t="shared" si="18"/>
        <v>0</v>
      </c>
      <c r="AH7" s="188">
        <f t="shared" si="19"/>
        <v>0</v>
      </c>
      <c r="AI7" s="193">
        <f t="shared" si="20"/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188">
        <f t="shared" si="21"/>
        <v>0</v>
      </c>
      <c r="AR7" s="188">
        <f t="shared" si="21"/>
        <v>0</v>
      </c>
      <c r="AS7" s="188">
        <f t="shared" si="21"/>
        <v>0</v>
      </c>
      <c r="AT7" s="188">
        <f t="shared" si="21"/>
        <v>0</v>
      </c>
      <c r="AU7" s="31"/>
      <c r="AV7" s="31"/>
      <c r="AW7" s="31"/>
      <c r="AX7" s="31"/>
      <c r="AY7" s="167">
        <f t="shared" ref="AY7:AY35" si="28">IF(AK7&lt;=$F$18,AL7*$G$108+AY6,)</f>
        <v>0</v>
      </c>
    </row>
    <row r="8" spans="2:51" x14ac:dyDescent="0.3">
      <c r="B8" s="251"/>
      <c r="C8" s="91" t="s">
        <v>73</v>
      </c>
      <c r="D8" s="247" t="s">
        <v>131</v>
      </c>
      <c r="E8" s="247"/>
      <c r="F8" s="92">
        <f>IF(D8="","",VLOOKUP(D8,$B$97:$C$100,2,0))</f>
        <v>70</v>
      </c>
      <c r="I8" s="53">
        <v>3</v>
      </c>
      <c r="J8" s="31">
        <f t="shared" si="22"/>
        <v>0</v>
      </c>
      <c r="K8" s="31">
        <f t="shared" si="23"/>
        <v>0</v>
      </c>
      <c r="L8" s="31">
        <f t="shared" si="24"/>
        <v>0</v>
      </c>
      <c r="M8" s="31">
        <f t="shared" si="25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6"/>
        <v>0</v>
      </c>
      <c r="S8" s="31">
        <f t="shared" si="27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03">
        <f t="shared" si="7"/>
        <v>0</v>
      </c>
      <c r="AD8" s="99">
        <f t="shared" si="8"/>
        <v>0</v>
      </c>
      <c r="AE8" s="99">
        <f t="shared" si="9"/>
        <v>0</v>
      </c>
      <c r="AF8" s="188">
        <f>IF(OR(AA8&lt;=$F$18,AA8&lt;=30),EXP(-LN(2)/$D$104)*AF7+((1-EXP(-LN(2)/$D$104))/(LN(2)/$D$104))*$AB8*AC8*0.475*$F$19*44/12,)</f>
        <v>0</v>
      </c>
      <c r="AG8" s="188">
        <f>IF(OR(AA8&lt;=$F$18,AA8&lt;=30),EXP(-LN(2)/$D$106)*AG7+((1-EXP(-LN(2)/$D$106))/(LN(2)/$D$106))*$AB8*AD8*0.475*$F$19*44/12,)</f>
        <v>0</v>
      </c>
      <c r="AH8" s="188">
        <f>IF(OR(AA8&lt;=$F$18,AA8&lt;=30),EXP(-LN(2)/$D$105)*AH7+((1-EXP(-LN(2)/$D$105))/(LN(2)/$D$105))*$AB8*AE8*0.475*$F$19*44/12,)</f>
        <v>0</v>
      </c>
      <c r="AI8" s="193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188">
        <f t="shared" si="21"/>
        <v>0</v>
      </c>
      <c r="AR8" s="188">
        <f t="shared" si="21"/>
        <v>0</v>
      </c>
      <c r="AS8" s="188">
        <f t="shared" si="21"/>
        <v>0</v>
      </c>
      <c r="AT8" s="188">
        <f t="shared" si="21"/>
        <v>0</v>
      </c>
      <c r="AU8" s="31"/>
      <c r="AV8" s="31"/>
      <c r="AW8" s="31"/>
      <c r="AX8" s="31"/>
      <c r="AY8" s="167">
        <f t="shared" si="28"/>
        <v>0</v>
      </c>
    </row>
    <row r="9" spans="2:51" x14ac:dyDescent="0.3">
      <c r="B9" s="251"/>
      <c r="C9" s="91" t="s">
        <v>74</v>
      </c>
      <c r="D9" s="243" t="str">
        <f>IF(D8=$B$100,"totale","néant")</f>
        <v>totale</v>
      </c>
      <c r="E9" s="243"/>
      <c r="F9" s="92">
        <f>IF(D8=B100,10,VLOOKUP(D8,$B$97:$D$100,3,FALSE))</f>
        <v>10</v>
      </c>
      <c r="I9" s="53">
        <v>4</v>
      </c>
      <c r="J9" s="31">
        <f t="shared" si="22"/>
        <v>0</v>
      </c>
      <c r="K9" s="31">
        <f t="shared" si="23"/>
        <v>0</v>
      </c>
      <c r="L9" s="31">
        <f t="shared" si="24"/>
        <v>0</v>
      </c>
      <c r="M9" s="31">
        <f t="shared" si="25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6"/>
        <v>0</v>
      </c>
      <c r="S9" s="31">
        <f t="shared" si="27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03">
        <f t="shared" si="7"/>
        <v>0</v>
      </c>
      <c r="AD9" s="99">
        <f t="shared" si="8"/>
        <v>0</v>
      </c>
      <c r="AE9" s="99">
        <f t="shared" si="9"/>
        <v>0</v>
      </c>
      <c r="AF9" s="188">
        <f>IF(OR(AA9&lt;=$F$18,AA9&lt;=30),EXP(-LN(2)/$D$104)*AF8+((1-EXP(-LN(2)/$D$104))/(LN(2)/$D$104))*$AB9*AC9*0.475*$F$19*44/12,)</f>
        <v>0</v>
      </c>
      <c r="AG9" s="188">
        <f>IF(OR(AA9&lt;=$F$18,AA9&lt;=30),EXP(-LN(2)/$D$106)*AG8+((1-EXP(-LN(2)/$D$106))/(LN(2)/$D$106))*$AB9*AD9*0.475*$F$19*44/12,)</f>
        <v>0</v>
      </c>
      <c r="AH9" s="188">
        <f>IF(OR(AA9&lt;=$F$18,AA9&lt;=30),EXP(-LN(2)/$D$105)*AH8+((1-EXP(-LN(2)/$D$105))/(LN(2)/$D$105))*$AB9*AE9*0.475*$F$19*44/12,)</f>
        <v>0</v>
      </c>
      <c r="AI9" s="193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188">
        <f t="shared" si="21"/>
        <v>0</v>
      </c>
      <c r="AR9" s="188">
        <f t="shared" si="21"/>
        <v>0</v>
      </c>
      <c r="AS9" s="188">
        <f t="shared" si="21"/>
        <v>0</v>
      </c>
      <c r="AT9" s="188">
        <f t="shared" si="21"/>
        <v>0</v>
      </c>
      <c r="AU9" s="31"/>
      <c r="AV9" s="31"/>
      <c r="AW9" s="31"/>
      <c r="AX9" s="31"/>
      <c r="AY9" s="167">
        <f t="shared" si="28"/>
        <v>0</v>
      </c>
    </row>
    <row r="10" spans="2:51" x14ac:dyDescent="0.3">
      <c r="B10" s="251"/>
      <c r="C10" s="245" t="s">
        <v>121</v>
      </c>
      <c r="D10" s="240" t="s">
        <v>132</v>
      </c>
      <c r="E10" s="240"/>
      <c r="F10" s="93">
        <f>F18</f>
        <v>0</v>
      </c>
      <c r="I10" s="53">
        <v>5</v>
      </c>
      <c r="J10" s="31">
        <f t="shared" si="22"/>
        <v>0</v>
      </c>
      <c r="K10" s="31">
        <f t="shared" si="23"/>
        <v>0</v>
      </c>
      <c r="L10" s="31">
        <f t="shared" si="24"/>
        <v>0</v>
      </c>
      <c r="M10" s="31">
        <f t="shared" si="25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6"/>
        <v>0</v>
      </c>
      <c r="S10" s="31">
        <f t="shared" si="27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03">
        <f t="shared" si="7"/>
        <v>0</v>
      </c>
      <c r="AD10" s="99">
        <f t="shared" si="8"/>
        <v>0</v>
      </c>
      <c r="AE10" s="99">
        <f t="shared" si="9"/>
        <v>0</v>
      </c>
      <c r="AF10" s="188">
        <f t="shared" ref="AF10:AF24" si="29">IF(OR(AA10&lt;=$F$18,AA10&lt;=30),EXP(-LN(2)/$D$104)*AF9+((1-EXP(-LN(2)/$D$104))/(LN(2)/$D$104))*$AB10*AC10*0.475*$F$19*44/12,)</f>
        <v>0</v>
      </c>
      <c r="AG10" s="188">
        <f t="shared" ref="AG10:AG24" si="30">IF(OR(AA10&lt;=$F$18,AA10&lt;=30),EXP(-LN(2)/$D$106)*AG9+((1-EXP(-LN(2)/$D$106))/(LN(2)/$D$106))*$AB10*AD10*0.475*$F$19*44/12,)</f>
        <v>0</v>
      </c>
      <c r="AH10" s="188">
        <f t="shared" ref="AH10:AH24" si="31">IF(OR(AA10&lt;=$F$18,AA10&lt;=30),EXP(-LN(2)/$D$105)*AH9+((1-EXP(-LN(2)/$D$105))/(LN(2)/$D$105))*$AB10*AE10*0.475*$F$19*44/12,)</f>
        <v>0</v>
      </c>
      <c r="AI10" s="193">
        <f t="shared" ref="AI10:AI24" si="32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188">
        <f t="shared" si="21"/>
        <v>0</v>
      </c>
      <c r="AR10" s="188">
        <f t="shared" si="21"/>
        <v>0</v>
      </c>
      <c r="AS10" s="188">
        <f t="shared" si="21"/>
        <v>0</v>
      </c>
      <c r="AT10" s="188">
        <f t="shared" si="21"/>
        <v>0</v>
      </c>
      <c r="AU10" s="31"/>
      <c r="AV10" s="31"/>
      <c r="AW10" s="31"/>
      <c r="AX10" s="31"/>
      <c r="AY10" s="167">
        <f t="shared" si="28"/>
        <v>0</v>
      </c>
    </row>
    <row r="11" spans="2:51" x14ac:dyDescent="0.3">
      <c r="B11" s="251"/>
      <c r="C11" s="245"/>
      <c r="D11" s="243" t="s">
        <v>135</v>
      </c>
      <c r="E11" s="243"/>
      <c r="F11" s="34">
        <f>IF(D8=$B$100,1,0)</f>
        <v>1</v>
      </c>
      <c r="I11" s="53">
        <v>6</v>
      </c>
      <c r="J11" s="31">
        <f t="shared" si="22"/>
        <v>0</v>
      </c>
      <c r="K11" s="31">
        <f t="shared" si="23"/>
        <v>0</v>
      </c>
      <c r="L11" s="31">
        <f t="shared" si="24"/>
        <v>0</v>
      </c>
      <c r="M11" s="31">
        <f t="shared" si="25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6"/>
        <v>0</v>
      </c>
      <c r="S11" s="31">
        <f t="shared" si="27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03">
        <f t="shared" si="7"/>
        <v>0</v>
      </c>
      <c r="AD11" s="99">
        <f t="shared" si="8"/>
        <v>0</v>
      </c>
      <c r="AE11" s="99">
        <f t="shared" si="9"/>
        <v>0</v>
      </c>
      <c r="AF11" s="188">
        <f t="shared" si="29"/>
        <v>0</v>
      </c>
      <c r="AG11" s="188">
        <f t="shared" si="30"/>
        <v>0</v>
      </c>
      <c r="AH11" s="188">
        <f t="shared" si="31"/>
        <v>0</v>
      </c>
      <c r="AI11" s="193">
        <f t="shared" si="32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188">
        <f t="shared" si="21"/>
        <v>0</v>
      </c>
      <c r="AR11" s="188">
        <f t="shared" si="21"/>
        <v>0</v>
      </c>
      <c r="AS11" s="188">
        <f t="shared" si="21"/>
        <v>0</v>
      </c>
      <c r="AT11" s="188">
        <f t="shared" si="21"/>
        <v>0</v>
      </c>
      <c r="AU11" s="31"/>
      <c r="AV11" s="31"/>
      <c r="AW11" s="31"/>
      <c r="AX11" s="31"/>
      <c r="AY11" s="167">
        <f t="shared" si="28"/>
        <v>0</v>
      </c>
    </row>
    <row r="12" spans="2:51" x14ac:dyDescent="0.3">
      <c r="B12" s="251"/>
      <c r="C12" s="245"/>
      <c r="D12" s="240" t="s">
        <v>127</v>
      </c>
      <c r="E12" s="240"/>
      <c r="F12" s="94" t="s">
        <v>70</v>
      </c>
      <c r="I12" s="53">
        <v>7</v>
      </c>
      <c r="J12" s="31">
        <f t="shared" si="22"/>
        <v>0</v>
      </c>
      <c r="K12" s="31">
        <f t="shared" si="23"/>
        <v>0</v>
      </c>
      <c r="L12" s="31">
        <f t="shared" si="24"/>
        <v>0</v>
      </c>
      <c r="M12" s="31">
        <f t="shared" si="25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6"/>
        <v>0</v>
      </c>
      <c r="S12" s="31">
        <f t="shared" si="27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03">
        <f t="shared" si="7"/>
        <v>0</v>
      </c>
      <c r="AD12" s="99">
        <f t="shared" si="8"/>
        <v>0</v>
      </c>
      <c r="AE12" s="99">
        <f t="shared" si="9"/>
        <v>0</v>
      </c>
      <c r="AF12" s="188">
        <f t="shared" si="29"/>
        <v>0</v>
      </c>
      <c r="AG12" s="188">
        <f t="shared" si="30"/>
        <v>0</v>
      </c>
      <c r="AH12" s="188">
        <f t="shared" si="31"/>
        <v>0</v>
      </c>
      <c r="AI12" s="193">
        <f t="shared" si="32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188">
        <f t="shared" si="21"/>
        <v>0</v>
      </c>
      <c r="AR12" s="188">
        <f t="shared" si="21"/>
        <v>0</v>
      </c>
      <c r="AS12" s="188">
        <f t="shared" si="21"/>
        <v>0</v>
      </c>
      <c r="AT12" s="188">
        <f t="shared" si="21"/>
        <v>0</v>
      </c>
      <c r="AU12" s="31"/>
      <c r="AV12" s="31"/>
      <c r="AW12" s="31"/>
      <c r="AX12" s="31"/>
      <c r="AY12" s="167">
        <f t="shared" si="28"/>
        <v>0</v>
      </c>
    </row>
    <row r="13" spans="2:51" x14ac:dyDescent="0.3">
      <c r="B13" s="242"/>
      <c r="C13" s="246"/>
      <c r="D13" s="244" t="s">
        <v>151</v>
      </c>
      <c r="E13" s="244"/>
      <c r="F13" s="35">
        <f>IF(ISBLANK(F$12),,VLOOKUP(F$12,C131:D195,2,FALSE))</f>
        <v>0.56999999999999995</v>
      </c>
      <c r="I13" s="53">
        <v>8</v>
      </c>
      <c r="J13" s="31">
        <f t="shared" si="22"/>
        <v>0</v>
      </c>
      <c r="K13" s="31">
        <f t="shared" si="23"/>
        <v>0</v>
      </c>
      <c r="L13" s="31">
        <f t="shared" si="24"/>
        <v>0</v>
      </c>
      <c r="M13" s="31">
        <f t="shared" si="25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6"/>
        <v>0</v>
      </c>
      <c r="S13" s="31">
        <f t="shared" si="27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03">
        <f t="shared" si="7"/>
        <v>0</v>
      </c>
      <c r="AD13" s="99">
        <f t="shared" si="8"/>
        <v>0</v>
      </c>
      <c r="AE13" s="99">
        <f t="shared" si="9"/>
        <v>0</v>
      </c>
      <c r="AF13" s="188">
        <f t="shared" si="29"/>
        <v>0</v>
      </c>
      <c r="AG13" s="188">
        <f t="shared" si="30"/>
        <v>0</v>
      </c>
      <c r="AH13" s="188">
        <f t="shared" si="31"/>
        <v>0</v>
      </c>
      <c r="AI13" s="193">
        <f t="shared" si="32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188">
        <f t="shared" si="21"/>
        <v>0</v>
      </c>
      <c r="AR13" s="188">
        <f t="shared" si="21"/>
        <v>0</v>
      </c>
      <c r="AS13" s="188">
        <f t="shared" si="21"/>
        <v>0</v>
      </c>
      <c r="AT13" s="188">
        <f t="shared" si="21"/>
        <v>0</v>
      </c>
      <c r="AU13" s="31"/>
      <c r="AV13" s="31"/>
      <c r="AW13" s="31"/>
      <c r="AX13" s="31"/>
      <c r="AY13" s="167">
        <f t="shared" si="28"/>
        <v>0</v>
      </c>
    </row>
    <row r="14" spans="2:51" x14ac:dyDescent="0.3">
      <c r="B14" s="241" t="s">
        <v>128</v>
      </c>
      <c r="C14" s="237"/>
      <c r="D14" s="238"/>
      <c r="E14" s="238"/>
      <c r="F14" s="239"/>
      <c r="I14" s="53">
        <v>9</v>
      </c>
      <c r="J14" s="31">
        <f t="shared" si="22"/>
        <v>0</v>
      </c>
      <c r="K14" s="31">
        <f t="shared" si="23"/>
        <v>0</v>
      </c>
      <c r="L14" s="31">
        <f t="shared" si="24"/>
        <v>0</v>
      </c>
      <c r="M14" s="31">
        <f t="shared" si="25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6"/>
        <v>0</v>
      </c>
      <c r="S14" s="31">
        <f t="shared" si="27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03">
        <f t="shared" si="7"/>
        <v>0</v>
      </c>
      <c r="AD14" s="99">
        <f t="shared" si="8"/>
        <v>0</v>
      </c>
      <c r="AE14" s="99">
        <f t="shared" si="9"/>
        <v>0</v>
      </c>
      <c r="AF14" s="188">
        <f t="shared" si="29"/>
        <v>0</v>
      </c>
      <c r="AG14" s="188">
        <f t="shared" si="30"/>
        <v>0</v>
      </c>
      <c r="AH14" s="188">
        <f t="shared" si="31"/>
        <v>0</v>
      </c>
      <c r="AI14" s="193">
        <f t="shared" si="32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188">
        <f t="shared" si="21"/>
        <v>0</v>
      </c>
      <c r="AR14" s="188">
        <f t="shared" si="21"/>
        <v>0</v>
      </c>
      <c r="AS14" s="188">
        <f t="shared" si="21"/>
        <v>0</v>
      </c>
      <c r="AT14" s="188">
        <f t="shared" si="21"/>
        <v>0</v>
      </c>
      <c r="AU14" s="31"/>
      <c r="AV14" s="31"/>
      <c r="AW14" s="31"/>
      <c r="AX14" s="31"/>
      <c r="AY14" s="167">
        <f t="shared" si="28"/>
        <v>0</v>
      </c>
    </row>
    <row r="15" spans="2:51" x14ac:dyDescent="0.3">
      <c r="B15" s="251"/>
      <c r="C15" s="91" t="s">
        <v>73</v>
      </c>
      <c r="D15" s="247" t="s">
        <v>131</v>
      </c>
      <c r="E15" s="247"/>
      <c r="F15" s="92">
        <f>IF(D15="","",VLOOKUP(D15,$B$97:$C$100,2,0))</f>
        <v>70</v>
      </c>
      <c r="I15" s="53">
        <v>10</v>
      </c>
      <c r="J15" s="31">
        <f t="shared" si="22"/>
        <v>0</v>
      </c>
      <c r="K15" s="31">
        <f t="shared" si="23"/>
        <v>0</v>
      </c>
      <c r="L15" s="31">
        <f t="shared" si="24"/>
        <v>0</v>
      </c>
      <c r="M15" s="31">
        <f t="shared" si="25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6"/>
        <v>0</v>
      </c>
      <c r="S15" s="31">
        <f t="shared" si="27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03">
        <f t="shared" si="7"/>
        <v>0</v>
      </c>
      <c r="AD15" s="99">
        <f t="shared" si="8"/>
        <v>0</v>
      </c>
      <c r="AE15" s="99">
        <f t="shared" si="9"/>
        <v>0</v>
      </c>
      <c r="AF15" s="188">
        <f t="shared" si="29"/>
        <v>0</v>
      </c>
      <c r="AG15" s="188">
        <f t="shared" si="30"/>
        <v>0</v>
      </c>
      <c r="AH15" s="188">
        <f t="shared" si="31"/>
        <v>0</v>
      </c>
      <c r="AI15" s="193">
        <f t="shared" si="32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188">
        <f t="shared" si="21"/>
        <v>0</v>
      </c>
      <c r="AR15" s="188">
        <f t="shared" si="21"/>
        <v>0</v>
      </c>
      <c r="AS15" s="188">
        <f t="shared" si="21"/>
        <v>0</v>
      </c>
      <c r="AT15" s="188">
        <f t="shared" si="21"/>
        <v>0</v>
      </c>
      <c r="AU15" s="31"/>
      <c r="AV15" s="31"/>
      <c r="AW15" s="31"/>
      <c r="AX15" s="31"/>
      <c r="AY15" s="167">
        <f t="shared" si="28"/>
        <v>0</v>
      </c>
    </row>
    <row r="16" spans="2:51" x14ac:dyDescent="0.3">
      <c r="B16" s="251"/>
      <c r="C16" s="91" t="s">
        <v>74</v>
      </c>
      <c r="D16" s="243" t="s">
        <v>134</v>
      </c>
      <c r="E16" s="243"/>
      <c r="F16" s="92">
        <v>10</v>
      </c>
      <c r="I16" s="53">
        <v>11</v>
      </c>
      <c r="J16" s="31">
        <f t="shared" si="22"/>
        <v>0</v>
      </c>
      <c r="K16" s="31">
        <f t="shared" si="23"/>
        <v>0</v>
      </c>
      <c r="L16" s="31">
        <f t="shared" si="24"/>
        <v>0</v>
      </c>
      <c r="M16" s="31">
        <f t="shared" si="25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6"/>
        <v>0</v>
      </c>
      <c r="S16" s="31">
        <f t="shared" si="27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03">
        <f t="shared" si="7"/>
        <v>0</v>
      </c>
      <c r="AD16" s="99">
        <f t="shared" si="8"/>
        <v>0</v>
      </c>
      <c r="AE16" s="99">
        <f t="shared" si="9"/>
        <v>0</v>
      </c>
      <c r="AF16" s="188">
        <f t="shared" si="29"/>
        <v>0</v>
      </c>
      <c r="AG16" s="188">
        <f t="shared" si="30"/>
        <v>0</v>
      </c>
      <c r="AH16" s="188">
        <f t="shared" si="31"/>
        <v>0</v>
      </c>
      <c r="AI16" s="193">
        <f t="shared" si="32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188">
        <f t="shared" si="21"/>
        <v>0</v>
      </c>
      <c r="AR16" s="188">
        <f t="shared" si="21"/>
        <v>0</v>
      </c>
      <c r="AS16" s="188">
        <f t="shared" si="21"/>
        <v>0</v>
      </c>
      <c r="AT16" s="188">
        <f t="shared" si="21"/>
        <v>0</v>
      </c>
      <c r="AU16" s="31"/>
      <c r="AV16" s="31"/>
      <c r="AW16" s="31"/>
      <c r="AX16" s="31"/>
      <c r="AY16" s="167">
        <f t="shared" si="28"/>
        <v>0</v>
      </c>
    </row>
    <row r="17" spans="2:51" x14ac:dyDescent="0.3">
      <c r="B17" s="251"/>
      <c r="C17" s="245" t="s">
        <v>121</v>
      </c>
      <c r="D17" s="240" t="s">
        <v>127</v>
      </c>
      <c r="E17" s="240"/>
      <c r="F17" s="94"/>
      <c r="I17" s="53">
        <v>12</v>
      </c>
      <c r="J17" s="31">
        <f t="shared" si="22"/>
        <v>0</v>
      </c>
      <c r="K17" s="31">
        <f t="shared" si="23"/>
        <v>0</v>
      </c>
      <c r="L17" s="31">
        <f t="shared" si="24"/>
        <v>0</v>
      </c>
      <c r="M17" s="31">
        <f t="shared" si="25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6"/>
        <v>0</v>
      </c>
      <c r="S17" s="31">
        <f t="shared" si="27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03">
        <f t="shared" si="7"/>
        <v>0</v>
      </c>
      <c r="AD17" s="99">
        <f t="shared" si="8"/>
        <v>0</v>
      </c>
      <c r="AE17" s="99">
        <f t="shared" si="9"/>
        <v>0</v>
      </c>
      <c r="AF17" s="188">
        <f t="shared" si="29"/>
        <v>0</v>
      </c>
      <c r="AG17" s="188">
        <f t="shared" si="30"/>
        <v>0</v>
      </c>
      <c r="AH17" s="188">
        <f t="shared" si="31"/>
        <v>0</v>
      </c>
      <c r="AI17" s="193">
        <f t="shared" si="32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188">
        <f t="shared" si="21"/>
        <v>0</v>
      </c>
      <c r="AR17" s="188">
        <f t="shared" si="21"/>
        <v>0</v>
      </c>
      <c r="AS17" s="188">
        <f t="shared" si="21"/>
        <v>0</v>
      </c>
      <c r="AT17" s="188">
        <f t="shared" si="21"/>
        <v>0</v>
      </c>
      <c r="AU17" s="31"/>
      <c r="AV17" s="31"/>
      <c r="AW17" s="31"/>
      <c r="AX17" s="31"/>
      <c r="AY17" s="167">
        <f t="shared" si="28"/>
        <v>0</v>
      </c>
    </row>
    <row r="18" spans="2:51" x14ac:dyDescent="0.3">
      <c r="B18" s="251"/>
      <c r="C18" s="245"/>
      <c r="D18" s="240" t="s">
        <v>132</v>
      </c>
      <c r="E18" s="240"/>
      <c r="F18" s="95">
        <v>0</v>
      </c>
      <c r="I18" s="53">
        <v>13</v>
      </c>
      <c r="J18" s="31">
        <f t="shared" si="22"/>
        <v>0</v>
      </c>
      <c r="K18" s="31">
        <f t="shared" si="23"/>
        <v>0</v>
      </c>
      <c r="L18" s="31">
        <f t="shared" si="24"/>
        <v>0</v>
      </c>
      <c r="M18" s="31">
        <f t="shared" si="25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6"/>
        <v>0</v>
      </c>
      <c r="S18" s="31">
        <f t="shared" si="27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03">
        <f t="shared" si="7"/>
        <v>0</v>
      </c>
      <c r="AD18" s="99">
        <f t="shared" si="8"/>
        <v>0</v>
      </c>
      <c r="AE18" s="99">
        <f t="shared" si="9"/>
        <v>0</v>
      </c>
      <c r="AF18" s="188">
        <f t="shared" si="29"/>
        <v>0</v>
      </c>
      <c r="AG18" s="188">
        <f t="shared" si="30"/>
        <v>0</v>
      </c>
      <c r="AH18" s="188">
        <f t="shared" si="31"/>
        <v>0</v>
      </c>
      <c r="AI18" s="193">
        <f t="shared" si="32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188">
        <f t="shared" si="21"/>
        <v>0</v>
      </c>
      <c r="AR18" s="188">
        <f t="shared" si="21"/>
        <v>0</v>
      </c>
      <c r="AS18" s="188">
        <f t="shared" si="21"/>
        <v>0</v>
      </c>
      <c r="AT18" s="188">
        <f t="shared" si="21"/>
        <v>0</v>
      </c>
      <c r="AU18" s="31"/>
      <c r="AV18" s="31"/>
      <c r="AW18" s="31"/>
      <c r="AX18" s="31"/>
      <c r="AY18" s="167">
        <f t="shared" si="28"/>
        <v>0</v>
      </c>
    </row>
    <row r="19" spans="2:51" x14ac:dyDescent="0.3">
      <c r="B19" s="251"/>
      <c r="C19" s="245"/>
      <c r="D19" s="243" t="s">
        <v>151</v>
      </c>
      <c r="E19" s="243"/>
      <c r="F19" s="34">
        <f>IF(ISBLANK(F$17),,VLOOKUP(F$17,C131:D195,2,FALSE))</f>
        <v>0</v>
      </c>
      <c r="I19" s="53">
        <v>14</v>
      </c>
      <c r="J19" s="31">
        <f t="shared" si="22"/>
        <v>0</v>
      </c>
      <c r="K19" s="31">
        <f t="shared" si="23"/>
        <v>0</v>
      </c>
      <c r="L19" s="31">
        <f t="shared" si="24"/>
        <v>0</v>
      </c>
      <c r="M19" s="31">
        <f t="shared" si="25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6"/>
        <v>0</v>
      </c>
      <c r="S19" s="31">
        <f t="shared" si="27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03">
        <f t="shared" si="7"/>
        <v>0</v>
      </c>
      <c r="AD19" s="99">
        <f t="shared" si="8"/>
        <v>0</v>
      </c>
      <c r="AE19" s="99">
        <f t="shared" si="9"/>
        <v>0</v>
      </c>
      <c r="AF19" s="188">
        <f t="shared" si="29"/>
        <v>0</v>
      </c>
      <c r="AG19" s="188">
        <f t="shared" si="30"/>
        <v>0</v>
      </c>
      <c r="AH19" s="188">
        <f t="shared" si="31"/>
        <v>0</v>
      </c>
      <c r="AI19" s="193">
        <f t="shared" si="32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188">
        <f t="shared" si="21"/>
        <v>0</v>
      </c>
      <c r="AR19" s="188">
        <f t="shared" si="21"/>
        <v>0</v>
      </c>
      <c r="AS19" s="188">
        <f t="shared" si="21"/>
        <v>0</v>
      </c>
      <c r="AT19" s="188">
        <f t="shared" si="21"/>
        <v>0</v>
      </c>
      <c r="AU19" s="31"/>
      <c r="AV19" s="31"/>
      <c r="AW19" s="31"/>
      <c r="AX19" s="31"/>
      <c r="AY19" s="167">
        <f t="shared" si="28"/>
        <v>0</v>
      </c>
    </row>
    <row r="20" spans="2:51" x14ac:dyDescent="0.3">
      <c r="B20" s="251"/>
      <c r="C20" s="245"/>
      <c r="D20" s="243" t="s">
        <v>136</v>
      </c>
      <c r="E20" s="243"/>
      <c r="F20" s="96">
        <v>1.56</v>
      </c>
      <c r="I20" s="53">
        <v>15</v>
      </c>
      <c r="J20" s="31">
        <f t="shared" si="22"/>
        <v>0</v>
      </c>
      <c r="K20" s="31">
        <f t="shared" si="23"/>
        <v>0</v>
      </c>
      <c r="L20" s="31">
        <f t="shared" si="24"/>
        <v>0</v>
      </c>
      <c r="M20" s="31">
        <f t="shared" si="25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6"/>
        <v>0</v>
      </c>
      <c r="S20" s="31">
        <f t="shared" si="27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03">
        <f t="shared" si="7"/>
        <v>0</v>
      </c>
      <c r="AD20" s="99">
        <f t="shared" si="8"/>
        <v>0</v>
      </c>
      <c r="AE20" s="99">
        <f t="shared" si="9"/>
        <v>0</v>
      </c>
      <c r="AF20" s="188">
        <f t="shared" si="29"/>
        <v>0</v>
      </c>
      <c r="AG20" s="188">
        <f t="shared" si="30"/>
        <v>0</v>
      </c>
      <c r="AH20" s="188">
        <f t="shared" si="31"/>
        <v>0</v>
      </c>
      <c r="AI20" s="193">
        <f t="shared" si="32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188">
        <f t="shared" si="21"/>
        <v>0</v>
      </c>
      <c r="AR20" s="188">
        <f t="shared" si="21"/>
        <v>0</v>
      </c>
      <c r="AS20" s="188">
        <f t="shared" si="21"/>
        <v>0</v>
      </c>
      <c r="AT20" s="188">
        <f t="shared" si="21"/>
        <v>0</v>
      </c>
      <c r="AU20" s="31"/>
      <c r="AV20" s="31"/>
      <c r="AW20" s="31"/>
      <c r="AX20" s="31"/>
      <c r="AY20" s="167">
        <f t="shared" si="28"/>
        <v>0</v>
      </c>
    </row>
    <row r="21" spans="2:51" x14ac:dyDescent="0.3">
      <c r="B21" s="242"/>
      <c r="C21" s="246"/>
      <c r="D21" s="244" t="s">
        <v>139</v>
      </c>
      <c r="E21" s="244"/>
      <c r="F21" s="101">
        <v>0</v>
      </c>
      <c r="I21" s="53">
        <v>16</v>
      </c>
      <c r="J21" s="31">
        <f t="shared" si="22"/>
        <v>0</v>
      </c>
      <c r="K21" s="31">
        <f t="shared" si="23"/>
        <v>0</v>
      </c>
      <c r="L21" s="31">
        <f t="shared" si="24"/>
        <v>0</v>
      </c>
      <c r="M21" s="31">
        <f t="shared" si="25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6"/>
        <v>0</v>
      </c>
      <c r="S21" s="31">
        <f t="shared" si="27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03">
        <f t="shared" si="7"/>
        <v>0</v>
      </c>
      <c r="AD21" s="99">
        <f t="shared" si="8"/>
        <v>0</v>
      </c>
      <c r="AE21" s="99">
        <f t="shared" si="9"/>
        <v>0</v>
      </c>
      <c r="AF21" s="188">
        <f t="shared" si="29"/>
        <v>0</v>
      </c>
      <c r="AG21" s="188">
        <f t="shared" si="30"/>
        <v>0</v>
      </c>
      <c r="AH21" s="188">
        <f t="shared" si="31"/>
        <v>0</v>
      </c>
      <c r="AI21" s="193">
        <f t="shared" si="32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188">
        <f t="shared" si="21"/>
        <v>0</v>
      </c>
      <c r="AR21" s="188">
        <f t="shared" si="21"/>
        <v>0</v>
      </c>
      <c r="AS21" s="188">
        <f t="shared" si="21"/>
        <v>0</v>
      </c>
      <c r="AT21" s="188">
        <f t="shared" si="21"/>
        <v>0</v>
      </c>
      <c r="AU21" s="31"/>
      <c r="AV21" s="31"/>
      <c r="AW21" s="31"/>
      <c r="AX21" s="31"/>
      <c r="AY21" s="167">
        <f t="shared" si="28"/>
        <v>0</v>
      </c>
    </row>
    <row r="22" spans="2:51" x14ac:dyDescent="0.3">
      <c r="E22" s="6"/>
      <c r="I22" s="53">
        <v>17</v>
      </c>
      <c r="J22" s="31">
        <f t="shared" si="22"/>
        <v>0</v>
      </c>
      <c r="K22" s="31">
        <f t="shared" si="23"/>
        <v>0</v>
      </c>
      <c r="L22" s="31">
        <f t="shared" si="24"/>
        <v>0</v>
      </c>
      <c r="M22" s="31">
        <f t="shared" si="25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6"/>
        <v>0</v>
      </c>
      <c r="S22" s="31">
        <f t="shared" si="27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03">
        <f t="shared" si="7"/>
        <v>0</v>
      </c>
      <c r="AD22" s="99">
        <f t="shared" si="8"/>
        <v>0</v>
      </c>
      <c r="AE22" s="99">
        <f t="shared" si="9"/>
        <v>0</v>
      </c>
      <c r="AF22" s="188">
        <f t="shared" si="29"/>
        <v>0</v>
      </c>
      <c r="AG22" s="188">
        <f t="shared" si="30"/>
        <v>0</v>
      </c>
      <c r="AH22" s="188">
        <f t="shared" si="31"/>
        <v>0</v>
      </c>
      <c r="AI22" s="193">
        <f t="shared" si="32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188">
        <f t="shared" si="21"/>
        <v>0</v>
      </c>
      <c r="AR22" s="188">
        <f t="shared" si="21"/>
        <v>0</v>
      </c>
      <c r="AS22" s="188">
        <f t="shared" si="21"/>
        <v>0</v>
      </c>
      <c r="AT22" s="188">
        <f t="shared" si="21"/>
        <v>0</v>
      </c>
      <c r="AU22" s="31"/>
      <c r="AV22" s="31"/>
      <c r="AW22" s="31"/>
      <c r="AX22" s="31"/>
      <c r="AY22" s="167">
        <f t="shared" si="28"/>
        <v>0</v>
      </c>
    </row>
    <row r="23" spans="2:51" x14ac:dyDescent="0.3">
      <c r="B23" s="263" t="s">
        <v>138</v>
      </c>
      <c r="C23" s="264"/>
      <c r="D23" s="264"/>
      <c r="E23" s="264"/>
      <c r="F23" s="264"/>
      <c r="G23" s="265"/>
      <c r="I23" s="53">
        <v>18</v>
      </c>
      <c r="J23" s="31">
        <f t="shared" si="22"/>
        <v>0</v>
      </c>
      <c r="K23" s="31">
        <f t="shared" si="23"/>
        <v>0</v>
      </c>
      <c r="L23" s="31">
        <f t="shared" si="24"/>
        <v>0</v>
      </c>
      <c r="M23" s="31">
        <f t="shared" si="25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6"/>
        <v>0</v>
      </c>
      <c r="S23" s="31">
        <f t="shared" si="27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03">
        <f t="shared" si="7"/>
        <v>0</v>
      </c>
      <c r="AD23" s="99">
        <f t="shared" si="8"/>
        <v>0</v>
      </c>
      <c r="AE23" s="99">
        <f t="shared" si="9"/>
        <v>0</v>
      </c>
      <c r="AF23" s="188">
        <f t="shared" si="29"/>
        <v>0</v>
      </c>
      <c r="AG23" s="188">
        <f t="shared" si="30"/>
        <v>0</v>
      </c>
      <c r="AH23" s="188">
        <f t="shared" si="31"/>
        <v>0</v>
      </c>
      <c r="AI23" s="193">
        <f t="shared" si="32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188">
        <f t="shared" si="21"/>
        <v>0</v>
      </c>
      <c r="AR23" s="188">
        <f t="shared" si="21"/>
        <v>0</v>
      </c>
      <c r="AS23" s="188">
        <f t="shared" si="21"/>
        <v>0</v>
      </c>
      <c r="AT23" s="188">
        <f t="shared" si="21"/>
        <v>0</v>
      </c>
      <c r="AU23" s="31"/>
      <c r="AV23" s="31"/>
      <c r="AW23" s="31"/>
      <c r="AX23" s="31"/>
      <c r="AY23" s="167">
        <f t="shared" si="28"/>
        <v>0</v>
      </c>
    </row>
    <row r="24" spans="2:51" x14ac:dyDescent="0.3">
      <c r="B24" s="45" t="s">
        <v>111</v>
      </c>
      <c r="C24" s="46" t="s">
        <v>112</v>
      </c>
      <c r="D24" s="46" t="s">
        <v>83</v>
      </c>
      <c r="E24" s="46" t="s">
        <v>114</v>
      </c>
      <c r="F24" s="46" t="s">
        <v>113</v>
      </c>
      <c r="G24" s="47" t="s">
        <v>137</v>
      </c>
      <c r="I24" s="53">
        <v>19</v>
      </c>
      <c r="J24" s="31">
        <f t="shared" si="22"/>
        <v>0</v>
      </c>
      <c r="K24" s="31">
        <f t="shared" si="23"/>
        <v>0</v>
      </c>
      <c r="L24" s="31">
        <f t="shared" si="24"/>
        <v>0</v>
      </c>
      <c r="M24" s="31">
        <f t="shared" si="25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6"/>
        <v>0</v>
      </c>
      <c r="S24" s="31">
        <f t="shared" si="27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03">
        <f t="shared" si="7"/>
        <v>0</v>
      </c>
      <c r="AD24" s="99">
        <f t="shared" si="8"/>
        <v>0</v>
      </c>
      <c r="AE24" s="99">
        <f t="shared" si="9"/>
        <v>0</v>
      </c>
      <c r="AF24" s="188">
        <f t="shared" si="29"/>
        <v>0</v>
      </c>
      <c r="AG24" s="188">
        <f t="shared" si="30"/>
        <v>0</v>
      </c>
      <c r="AH24" s="188">
        <f t="shared" si="31"/>
        <v>0</v>
      </c>
      <c r="AI24" s="193">
        <f t="shared" si="32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188">
        <f t="shared" si="21"/>
        <v>0</v>
      </c>
      <c r="AR24" s="188">
        <f t="shared" si="21"/>
        <v>0</v>
      </c>
      <c r="AS24" s="188">
        <f t="shared" si="21"/>
        <v>0</v>
      </c>
      <c r="AT24" s="188">
        <f t="shared" si="21"/>
        <v>0</v>
      </c>
      <c r="AU24" s="31"/>
      <c r="AV24" s="31"/>
      <c r="AW24" s="31"/>
      <c r="AX24" s="31"/>
      <c r="AY24" s="167">
        <f t="shared" si="28"/>
        <v>0</v>
      </c>
    </row>
    <row r="25" spans="2:51" x14ac:dyDescent="0.3">
      <c r="B25" s="43"/>
      <c r="C25" s="139"/>
      <c r="D25" s="135"/>
      <c r="E25" s="140">
        <f t="shared" ref="E25:E52" si="33">$F$20</f>
        <v>1.56</v>
      </c>
      <c r="F25" s="44">
        <f t="shared" ref="F25:F52" si="34">D25*E25</f>
        <v>0</v>
      </c>
      <c r="G25" s="48" t="e">
        <f>F25/(C25-B25)</f>
        <v>#DIV/0!</v>
      </c>
      <c r="I25" s="53">
        <v>20</v>
      </c>
      <c r="J25" s="31">
        <f t="shared" si="22"/>
        <v>0</v>
      </c>
      <c r="K25" s="31">
        <f t="shared" si="23"/>
        <v>0</v>
      </c>
      <c r="L25" s="31">
        <f t="shared" si="24"/>
        <v>0</v>
      </c>
      <c r="M25" s="31">
        <f t="shared" si="25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6"/>
        <v>0</v>
      </c>
      <c r="S25" s="31">
        <f t="shared" si="27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03">
        <f t="shared" si="7"/>
        <v>0</v>
      </c>
      <c r="AD25" s="99">
        <f t="shared" si="8"/>
        <v>0</v>
      </c>
      <c r="AE25" s="99">
        <f t="shared" si="9"/>
        <v>0</v>
      </c>
      <c r="AF25" s="188">
        <f>IF(OR(AA25&lt;=$F$18,AA25&lt;=30),EXP(-LN(2)/$D$104)*AF24+((1-EXP(-LN(2)/$D$104))/(LN(2)/$D$104))*$AB25*AC25*0.475*$F$19*44/12,)</f>
        <v>0</v>
      </c>
      <c r="AG25" s="188">
        <f>IF(OR(AA25&lt;=$F$18,AA25&lt;=30),EXP(-LN(2)/$D$106)*AG24+((1-EXP(-LN(2)/$D$106))/(LN(2)/$D$106))*$AB25*AD25*0.475*$F$19*44/12,)</f>
        <v>0</v>
      </c>
      <c r="AH25" s="188">
        <f>IF(OR(AA25&lt;=$F$18,AA25&lt;=30),EXP(-LN(2)/$D$105)*AH24+((1-EXP(-LN(2)/$D$105))/(LN(2)/$D$105))*$AB25*AE25*0.475*$F$19*44/12,)</f>
        <v>0</v>
      </c>
      <c r="AI25" s="193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188">
        <f>IF($AK25&lt;=$F$18,$AL25*AM25,)</f>
        <v>0</v>
      </c>
      <c r="AR25" s="188">
        <f>IF($AK25&lt;=$F$18,$AL25*AN25,)</f>
        <v>0</v>
      </c>
      <c r="AS25" s="188">
        <f>IF($AK25&lt;=$F$18,$AL25*AO25,)</f>
        <v>0</v>
      </c>
      <c r="AT25" s="188">
        <f>IF($AK25&lt;=$F$18,$AL25*AP25,)</f>
        <v>0</v>
      </c>
      <c r="AU25" s="31"/>
      <c r="AV25" s="31"/>
      <c r="AW25" s="31"/>
      <c r="AX25" s="31"/>
      <c r="AY25" s="167">
        <f t="shared" si="28"/>
        <v>0</v>
      </c>
    </row>
    <row r="26" spans="2:51" x14ac:dyDescent="0.3">
      <c r="B26" s="38"/>
      <c r="C26" s="39"/>
      <c r="D26" s="136"/>
      <c r="E26" s="141">
        <f t="shared" si="33"/>
        <v>1.56</v>
      </c>
      <c r="F26" s="40">
        <f t="shared" si="34"/>
        <v>0</v>
      </c>
      <c r="G26" s="142" t="e">
        <f>(F26-F25)/(C26-B26)</f>
        <v>#DIV/0!</v>
      </c>
      <c r="I26" s="53">
        <v>21</v>
      </c>
      <c r="J26" s="31">
        <f t="shared" si="22"/>
        <v>0</v>
      </c>
      <c r="K26" s="31">
        <f t="shared" si="23"/>
        <v>0</v>
      </c>
      <c r="L26" s="31">
        <f t="shared" si="24"/>
        <v>0</v>
      </c>
      <c r="M26" s="31">
        <f t="shared" si="25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6"/>
        <v>0</v>
      </c>
      <c r="S26" s="31">
        <f t="shared" si="27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03">
        <f t="shared" si="7"/>
        <v>0</v>
      </c>
      <c r="AD26" s="99">
        <f t="shared" si="8"/>
        <v>0</v>
      </c>
      <c r="AE26" s="99">
        <f t="shared" si="9"/>
        <v>0</v>
      </c>
      <c r="AF26" s="188">
        <f>IF(OR(AA26&lt;=$F$18,AA26&lt;=30),EXP(-LN(2)/$D$104)*AF25+((1-EXP(-LN(2)/$D$104))/(LN(2)/$D$104))*$AB26*AC26*0.475*$F$19*44/12,)</f>
        <v>0</v>
      </c>
      <c r="AG26" s="188">
        <f>IF(OR(AA26&lt;=$F$18,AA26&lt;=30),EXP(-LN(2)/$D$106)*AG25+((1-EXP(-LN(2)/$D$106))/(LN(2)/$D$106))*$AB26*AD26*0.475*$F$19*44/12,)</f>
        <v>0</v>
      </c>
      <c r="AH26" s="188">
        <f>IF(OR(AA26&lt;=$F$18,AA26&lt;=30),EXP(-LN(2)/$D$105)*AH25+((1-EXP(-LN(2)/$D$105))/(LN(2)/$D$105))*$AB26*AE26*0.475*$F$19*44/12,)</f>
        <v>0</v>
      </c>
      <c r="AI26" s="193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188">
        <f t="shared" ref="AQ26:AT41" si="35">IF($AK26&lt;=$F$18,$AL26*AM26,)</f>
        <v>0</v>
      </c>
      <c r="AR26" s="188">
        <f t="shared" si="35"/>
        <v>0</v>
      </c>
      <c r="AS26" s="188">
        <f t="shared" si="35"/>
        <v>0</v>
      </c>
      <c r="AT26" s="188">
        <f t="shared" si="35"/>
        <v>0</v>
      </c>
      <c r="AU26" s="31"/>
      <c r="AV26" s="31"/>
      <c r="AW26" s="31"/>
      <c r="AX26" s="31"/>
      <c r="AY26" s="167">
        <f t="shared" si="28"/>
        <v>0</v>
      </c>
    </row>
    <row r="27" spans="2:51" x14ac:dyDescent="0.3">
      <c r="B27" s="38"/>
      <c r="C27" s="155"/>
      <c r="D27" s="136"/>
      <c r="E27" s="141">
        <f t="shared" si="33"/>
        <v>1.56</v>
      </c>
      <c r="F27" s="40">
        <f t="shared" si="34"/>
        <v>0</v>
      </c>
      <c r="G27" s="49" t="e">
        <f t="shared" ref="G27:G52" si="36">(F27-F26)/(C27-B27)</f>
        <v>#DIV/0!</v>
      </c>
      <c r="I27" s="53">
        <v>22</v>
      </c>
      <c r="J27" s="31">
        <f t="shared" si="22"/>
        <v>0</v>
      </c>
      <c r="K27" s="31">
        <f t="shared" si="23"/>
        <v>0</v>
      </c>
      <c r="L27" s="31">
        <f t="shared" si="24"/>
        <v>0</v>
      </c>
      <c r="M27" s="31">
        <f t="shared" si="25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6"/>
        <v>0</v>
      </c>
      <c r="S27" s="31">
        <f t="shared" si="27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03">
        <f t="shared" si="7"/>
        <v>0</v>
      </c>
      <c r="AD27" s="99">
        <f t="shared" si="8"/>
        <v>0</v>
      </c>
      <c r="AE27" s="99">
        <f t="shared" si="9"/>
        <v>0</v>
      </c>
      <c r="AF27" s="188">
        <f t="shared" ref="AF27:AF90" si="37">IF(OR(AA27&lt;=$F$18,AA27&lt;=30),EXP(-LN(2)/$D$104)*AF26+((1-EXP(-LN(2)/$D$104))/(LN(2)/$D$104))*$AB27*AC27*0.475*$F$19*44/12,)</f>
        <v>0</v>
      </c>
      <c r="AG27" s="188">
        <f t="shared" ref="AG27:AG90" si="38">IF(OR(AA27&lt;=$F$18,AA27&lt;=30),EXP(-LN(2)/$D$106)*AG26+((1-EXP(-LN(2)/$D$106))/(LN(2)/$D$106))*$AB27*AD27*0.475*$F$19*44/12,)</f>
        <v>0</v>
      </c>
      <c r="AH27" s="188">
        <f t="shared" ref="AH27:AH90" si="39">IF(OR(AA27&lt;=$F$18,AA27&lt;=30),EXP(-LN(2)/$D$105)*AH26+((1-EXP(-LN(2)/$D$105))/(LN(2)/$D$105))*$AB27*AE27*0.475*$F$19*44/12,)</f>
        <v>0</v>
      </c>
      <c r="AI27" s="193">
        <f t="shared" ref="AI27:AI90" si="40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188">
        <f t="shared" si="35"/>
        <v>0</v>
      </c>
      <c r="AR27" s="188">
        <f t="shared" si="35"/>
        <v>0</v>
      </c>
      <c r="AS27" s="188">
        <f t="shared" si="35"/>
        <v>0</v>
      </c>
      <c r="AT27" s="188">
        <f t="shared" si="35"/>
        <v>0</v>
      </c>
      <c r="AU27" s="31"/>
      <c r="AV27" s="31"/>
      <c r="AW27" s="31"/>
      <c r="AX27" s="31"/>
      <c r="AY27" s="167">
        <f t="shared" si="28"/>
        <v>0</v>
      </c>
    </row>
    <row r="28" spans="2:51" x14ac:dyDescent="0.3">
      <c r="B28" s="38"/>
      <c r="C28" s="155"/>
      <c r="D28" s="136"/>
      <c r="E28" s="141">
        <f t="shared" si="33"/>
        <v>1.56</v>
      </c>
      <c r="F28" s="40">
        <f t="shared" si="34"/>
        <v>0</v>
      </c>
      <c r="G28" s="49" t="e">
        <f t="shared" si="36"/>
        <v>#DIV/0!</v>
      </c>
      <c r="I28" s="53">
        <v>23</v>
      </c>
      <c r="J28" s="31">
        <f t="shared" si="22"/>
        <v>0</v>
      </c>
      <c r="K28" s="31">
        <f t="shared" si="23"/>
        <v>0</v>
      </c>
      <c r="L28" s="31">
        <f t="shared" si="24"/>
        <v>0</v>
      </c>
      <c r="M28" s="31">
        <f t="shared" si="25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6"/>
        <v>0</v>
      </c>
      <c r="S28" s="31">
        <f t="shared" si="27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03">
        <f t="shared" si="7"/>
        <v>0</v>
      </c>
      <c r="AD28" s="99">
        <f t="shared" si="8"/>
        <v>0</v>
      </c>
      <c r="AE28" s="99">
        <f t="shared" si="9"/>
        <v>0</v>
      </c>
      <c r="AF28" s="188">
        <f t="shared" si="37"/>
        <v>0</v>
      </c>
      <c r="AG28" s="188">
        <f t="shared" si="38"/>
        <v>0</v>
      </c>
      <c r="AH28" s="188">
        <f t="shared" si="39"/>
        <v>0</v>
      </c>
      <c r="AI28" s="193">
        <f t="shared" si="40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188">
        <f t="shared" si="35"/>
        <v>0</v>
      </c>
      <c r="AR28" s="188">
        <f t="shared" si="35"/>
        <v>0</v>
      </c>
      <c r="AS28" s="188">
        <f t="shared" si="35"/>
        <v>0</v>
      </c>
      <c r="AT28" s="188">
        <f t="shared" si="35"/>
        <v>0</v>
      </c>
      <c r="AU28" s="31"/>
      <c r="AV28" s="31"/>
      <c r="AW28" s="31"/>
      <c r="AX28" s="31"/>
      <c r="AY28" s="167">
        <f t="shared" si="28"/>
        <v>0</v>
      </c>
    </row>
    <row r="29" spans="2:51" x14ac:dyDescent="0.3">
      <c r="B29" s="38"/>
      <c r="C29" s="155"/>
      <c r="D29" s="136"/>
      <c r="E29" s="141">
        <f t="shared" si="33"/>
        <v>1.56</v>
      </c>
      <c r="F29" s="40">
        <f t="shared" si="34"/>
        <v>0</v>
      </c>
      <c r="G29" s="49" t="e">
        <f t="shared" si="36"/>
        <v>#DIV/0!</v>
      </c>
      <c r="I29" s="53">
        <v>24</v>
      </c>
      <c r="J29" s="31">
        <f t="shared" si="22"/>
        <v>0</v>
      </c>
      <c r="K29" s="31">
        <f t="shared" si="23"/>
        <v>0</v>
      </c>
      <c r="L29" s="31">
        <f t="shared" si="24"/>
        <v>0</v>
      </c>
      <c r="M29" s="31">
        <f t="shared" si="25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6"/>
        <v>0</v>
      </c>
      <c r="S29" s="31">
        <f t="shared" si="27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03">
        <f t="shared" si="7"/>
        <v>0</v>
      </c>
      <c r="AD29" s="99">
        <f t="shared" si="8"/>
        <v>0</v>
      </c>
      <c r="AE29" s="99">
        <f t="shared" si="9"/>
        <v>0</v>
      </c>
      <c r="AF29" s="188">
        <f t="shared" si="37"/>
        <v>0</v>
      </c>
      <c r="AG29" s="188">
        <f t="shared" si="38"/>
        <v>0</v>
      </c>
      <c r="AH29" s="188">
        <f t="shared" si="39"/>
        <v>0</v>
      </c>
      <c r="AI29" s="193">
        <f t="shared" si="40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188">
        <f t="shared" si="35"/>
        <v>0</v>
      </c>
      <c r="AR29" s="188">
        <f t="shared" si="35"/>
        <v>0</v>
      </c>
      <c r="AS29" s="188">
        <f t="shared" si="35"/>
        <v>0</v>
      </c>
      <c r="AT29" s="188">
        <f t="shared" si="35"/>
        <v>0</v>
      </c>
      <c r="AU29" s="31"/>
      <c r="AV29" s="31"/>
      <c r="AW29" s="31"/>
      <c r="AX29" s="31"/>
      <c r="AY29" s="167">
        <f t="shared" si="28"/>
        <v>0</v>
      </c>
    </row>
    <row r="30" spans="2:51" x14ac:dyDescent="0.3">
      <c r="B30" s="38"/>
      <c r="C30" s="155"/>
      <c r="D30" s="136"/>
      <c r="E30" s="141">
        <f t="shared" si="33"/>
        <v>1.56</v>
      </c>
      <c r="F30" s="40">
        <f t="shared" si="34"/>
        <v>0</v>
      </c>
      <c r="G30" s="49" t="e">
        <f t="shared" si="36"/>
        <v>#DIV/0!</v>
      </c>
      <c r="I30" s="53">
        <v>25</v>
      </c>
      <c r="J30" s="31">
        <f t="shared" si="22"/>
        <v>0</v>
      </c>
      <c r="K30" s="31">
        <f t="shared" si="23"/>
        <v>0</v>
      </c>
      <c r="L30" s="31">
        <f t="shared" si="24"/>
        <v>0</v>
      </c>
      <c r="M30" s="31">
        <f t="shared" si="25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6"/>
        <v>0</v>
      </c>
      <c r="S30" s="31">
        <f t="shared" si="27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03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188">
        <f t="shared" si="37"/>
        <v>0</v>
      </c>
      <c r="AG30" s="188">
        <f t="shared" si="38"/>
        <v>0</v>
      </c>
      <c r="AH30" s="188">
        <f t="shared" si="39"/>
        <v>0</v>
      </c>
      <c r="AI30" s="193">
        <f t="shared" si="40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188">
        <f t="shared" si="35"/>
        <v>0</v>
      </c>
      <c r="AR30" s="188">
        <f t="shared" si="35"/>
        <v>0</v>
      </c>
      <c r="AS30" s="188">
        <f t="shared" si="35"/>
        <v>0</v>
      </c>
      <c r="AT30" s="188">
        <f t="shared" si="35"/>
        <v>0</v>
      </c>
      <c r="AU30" s="31"/>
      <c r="AV30" s="31"/>
      <c r="AW30" s="31"/>
      <c r="AX30" s="31"/>
      <c r="AY30" s="167">
        <f t="shared" si="28"/>
        <v>0</v>
      </c>
    </row>
    <row r="31" spans="2:51" x14ac:dyDescent="0.3">
      <c r="B31" s="38"/>
      <c r="C31" s="155"/>
      <c r="D31" s="136"/>
      <c r="E31" s="141">
        <f t="shared" si="33"/>
        <v>1.56</v>
      </c>
      <c r="F31" s="40">
        <f t="shared" si="34"/>
        <v>0</v>
      </c>
      <c r="G31" s="49" t="e">
        <f t="shared" si="36"/>
        <v>#DIV/0!</v>
      </c>
      <c r="I31" s="53">
        <v>26</v>
      </c>
      <c r="J31" s="31">
        <f t="shared" si="22"/>
        <v>0</v>
      </c>
      <c r="K31" s="31">
        <f t="shared" si="23"/>
        <v>0</v>
      </c>
      <c r="L31" s="31">
        <f t="shared" si="24"/>
        <v>0</v>
      </c>
      <c r="M31" s="31">
        <f t="shared" si="25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6"/>
        <v>0</v>
      </c>
      <c r="S31" s="31">
        <f t="shared" si="27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03">
        <f t="shared" ref="AC31:AC94" si="41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188">
        <f t="shared" si="37"/>
        <v>0</v>
      </c>
      <c r="AG31" s="188">
        <f t="shared" si="38"/>
        <v>0</v>
      </c>
      <c r="AH31" s="188">
        <f t="shared" si="39"/>
        <v>0</v>
      </c>
      <c r="AI31" s="193">
        <f t="shared" si="40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188">
        <f t="shared" si="35"/>
        <v>0</v>
      </c>
      <c r="AR31" s="188">
        <f t="shared" si="35"/>
        <v>0</v>
      </c>
      <c r="AS31" s="188">
        <f t="shared" si="35"/>
        <v>0</v>
      </c>
      <c r="AT31" s="188">
        <f t="shared" si="35"/>
        <v>0</v>
      </c>
      <c r="AU31" s="31"/>
      <c r="AV31" s="31"/>
      <c r="AW31" s="31"/>
      <c r="AX31" s="31"/>
      <c r="AY31" s="167">
        <f t="shared" si="28"/>
        <v>0</v>
      </c>
    </row>
    <row r="32" spans="2:51" x14ac:dyDescent="0.3">
      <c r="B32" s="38"/>
      <c r="C32" s="155"/>
      <c r="D32" s="136"/>
      <c r="E32" s="141">
        <f t="shared" si="33"/>
        <v>1.56</v>
      </c>
      <c r="F32" s="40">
        <f t="shared" si="34"/>
        <v>0</v>
      </c>
      <c r="G32" s="49" t="e">
        <f t="shared" si="36"/>
        <v>#DIV/0!</v>
      </c>
      <c r="I32" s="53">
        <v>27</v>
      </c>
      <c r="J32" s="31">
        <f t="shared" si="22"/>
        <v>0</v>
      </c>
      <c r="K32" s="31">
        <f t="shared" si="23"/>
        <v>0</v>
      </c>
      <c r="L32" s="31">
        <f t="shared" si="24"/>
        <v>0</v>
      </c>
      <c r="M32" s="31">
        <f t="shared" si="25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6"/>
        <v>0</v>
      </c>
      <c r="S32" s="31">
        <f t="shared" si="27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03">
        <f t="shared" si="41"/>
        <v>0</v>
      </c>
      <c r="AD32" s="99">
        <f t="shared" si="8"/>
        <v>0</v>
      </c>
      <c r="AE32" s="99">
        <f t="shared" si="9"/>
        <v>0</v>
      </c>
      <c r="AF32" s="188">
        <f t="shared" si="37"/>
        <v>0</v>
      </c>
      <c r="AG32" s="188">
        <f t="shared" si="38"/>
        <v>0</v>
      </c>
      <c r="AH32" s="188">
        <f t="shared" si="39"/>
        <v>0</v>
      </c>
      <c r="AI32" s="193">
        <f t="shared" si="40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188">
        <f t="shared" si="35"/>
        <v>0</v>
      </c>
      <c r="AR32" s="188">
        <f t="shared" si="35"/>
        <v>0</v>
      </c>
      <c r="AS32" s="188">
        <f t="shared" si="35"/>
        <v>0</v>
      </c>
      <c r="AT32" s="188">
        <f t="shared" si="35"/>
        <v>0</v>
      </c>
      <c r="AU32" s="31"/>
      <c r="AV32" s="31"/>
      <c r="AW32" s="31"/>
      <c r="AX32" s="31"/>
      <c r="AY32" s="167">
        <f t="shared" si="28"/>
        <v>0</v>
      </c>
    </row>
    <row r="33" spans="2:51" x14ac:dyDescent="0.3">
      <c r="B33" s="38"/>
      <c r="C33" s="155"/>
      <c r="D33" s="136"/>
      <c r="E33" s="141">
        <f t="shared" si="33"/>
        <v>1.56</v>
      </c>
      <c r="F33" s="40">
        <f t="shared" si="34"/>
        <v>0</v>
      </c>
      <c r="G33" s="49" t="e">
        <f t="shared" si="36"/>
        <v>#DIV/0!</v>
      </c>
      <c r="I33" s="53">
        <v>28</v>
      </c>
      <c r="J33" s="31">
        <f t="shared" si="22"/>
        <v>0</v>
      </c>
      <c r="K33" s="31">
        <f t="shared" si="23"/>
        <v>0</v>
      </c>
      <c r="L33" s="31">
        <f t="shared" si="24"/>
        <v>0</v>
      </c>
      <c r="M33" s="31">
        <f t="shared" si="25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6"/>
        <v>0</v>
      </c>
      <c r="S33" s="31">
        <f t="shared" si="27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03">
        <f t="shared" si="41"/>
        <v>0</v>
      </c>
      <c r="AD33" s="99">
        <f t="shared" si="8"/>
        <v>0</v>
      </c>
      <c r="AE33" s="99">
        <f t="shared" si="9"/>
        <v>0</v>
      </c>
      <c r="AF33" s="188">
        <f t="shared" si="37"/>
        <v>0</v>
      </c>
      <c r="AG33" s="188">
        <f t="shared" si="38"/>
        <v>0</v>
      </c>
      <c r="AH33" s="188">
        <f t="shared" si="39"/>
        <v>0</v>
      </c>
      <c r="AI33" s="193">
        <f t="shared" si="40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188">
        <f t="shared" si="35"/>
        <v>0</v>
      </c>
      <c r="AR33" s="188">
        <f t="shared" si="35"/>
        <v>0</v>
      </c>
      <c r="AS33" s="188">
        <f t="shared" si="35"/>
        <v>0</v>
      </c>
      <c r="AT33" s="188">
        <f t="shared" si="35"/>
        <v>0</v>
      </c>
      <c r="AU33" s="31"/>
      <c r="AV33" s="31"/>
      <c r="AW33" s="31"/>
      <c r="AX33" s="31"/>
      <c r="AY33" s="167">
        <f t="shared" si="28"/>
        <v>0</v>
      </c>
    </row>
    <row r="34" spans="2:51" ht="15" thickBot="1" x14ac:dyDescent="0.35">
      <c r="B34" s="38"/>
      <c r="C34" s="155"/>
      <c r="D34" s="136"/>
      <c r="E34" s="141">
        <f t="shared" si="33"/>
        <v>1.56</v>
      </c>
      <c r="F34" s="40">
        <f t="shared" si="34"/>
        <v>0</v>
      </c>
      <c r="G34" s="49" t="e">
        <f t="shared" si="36"/>
        <v>#DIV/0!</v>
      </c>
      <c r="I34" s="53">
        <v>29</v>
      </c>
      <c r="J34" s="31">
        <f t="shared" si="22"/>
        <v>0</v>
      </c>
      <c r="K34" s="31">
        <f t="shared" si="23"/>
        <v>0</v>
      </c>
      <c r="L34" s="31">
        <f t="shared" si="24"/>
        <v>0</v>
      </c>
      <c r="M34" s="31">
        <f t="shared" si="25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6"/>
        <v>0</v>
      </c>
      <c r="S34" s="31">
        <f t="shared" si="27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3">
        <f t="shared" si="6"/>
        <v>0</v>
      </c>
      <c r="AC34" s="203">
        <f t="shared" si="41"/>
        <v>0</v>
      </c>
      <c r="AD34" s="100">
        <f t="shared" si="8"/>
        <v>0</v>
      </c>
      <c r="AE34" s="100">
        <f t="shared" si="9"/>
        <v>0</v>
      </c>
      <c r="AF34" s="190">
        <f t="shared" si="37"/>
        <v>0</v>
      </c>
      <c r="AG34" s="190">
        <f t="shared" si="38"/>
        <v>0</v>
      </c>
      <c r="AH34" s="188">
        <f t="shared" si="39"/>
        <v>0</v>
      </c>
      <c r="AI34" s="193">
        <f t="shared" si="40"/>
        <v>0</v>
      </c>
      <c r="AK34" s="69">
        <v>29</v>
      </c>
      <c r="AL34" s="143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188">
        <f t="shared" si="35"/>
        <v>0</v>
      </c>
      <c r="AR34" s="188">
        <f t="shared" si="35"/>
        <v>0</v>
      </c>
      <c r="AS34" s="188">
        <f t="shared" si="35"/>
        <v>0</v>
      </c>
      <c r="AT34" s="188">
        <f t="shared" si="35"/>
        <v>0</v>
      </c>
      <c r="AU34" s="31"/>
      <c r="AV34" s="31"/>
      <c r="AW34" s="31"/>
      <c r="AX34" s="31"/>
      <c r="AY34" s="167">
        <f t="shared" si="28"/>
        <v>0</v>
      </c>
    </row>
    <row r="35" spans="2:51" ht="15" thickBot="1" x14ac:dyDescent="0.35">
      <c r="B35" s="38"/>
      <c r="C35" s="155"/>
      <c r="D35" s="136"/>
      <c r="E35" s="141">
        <f t="shared" si="33"/>
        <v>1.56</v>
      </c>
      <c r="F35" s="40">
        <f t="shared" si="34"/>
        <v>0</v>
      </c>
      <c r="G35" s="49" t="e">
        <f t="shared" si="36"/>
        <v>#DIV/0!</v>
      </c>
      <c r="I35" s="85">
        <v>30</v>
      </c>
      <c r="J35" s="163">
        <f>IF($I35&lt;=$F$10,IF(AND(D8=B100,F12=C194),($F$11*$F$13+J34*50%),$F$11*$F$13+J34),)</f>
        <v>0</v>
      </c>
      <c r="K35" s="51">
        <f t="shared" si="23"/>
        <v>0</v>
      </c>
      <c r="L35" s="51">
        <f t="shared" si="24"/>
        <v>0</v>
      </c>
      <c r="M35" s="51">
        <f t="shared" si="25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6"/>
        <v>0</v>
      </c>
      <c r="S35" s="51">
        <f t="shared" si="27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3">
        <f t="shared" si="6"/>
        <v>0</v>
      </c>
      <c r="AC35" s="203">
        <f t="shared" si="41"/>
        <v>0</v>
      </c>
      <c r="AD35" s="100">
        <f t="shared" si="8"/>
        <v>0</v>
      </c>
      <c r="AE35" s="100">
        <f t="shared" si="9"/>
        <v>0</v>
      </c>
      <c r="AF35" s="194">
        <f t="shared" si="37"/>
        <v>0</v>
      </c>
      <c r="AG35" s="189">
        <f t="shared" si="38"/>
        <v>0</v>
      </c>
      <c r="AH35" s="195">
        <f t="shared" si="39"/>
        <v>0</v>
      </c>
      <c r="AI35" s="196">
        <f t="shared" si="40"/>
        <v>0</v>
      </c>
      <c r="AK35" s="71">
        <v>30</v>
      </c>
      <c r="AL35" s="143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189">
        <f t="shared" si="35"/>
        <v>0</v>
      </c>
      <c r="AR35" s="189">
        <f t="shared" si="35"/>
        <v>0</v>
      </c>
      <c r="AS35" s="189">
        <f t="shared" si="35"/>
        <v>0</v>
      </c>
      <c r="AT35" s="189">
        <f t="shared" si="35"/>
        <v>0</v>
      </c>
      <c r="AU35" s="51"/>
      <c r="AV35" s="51"/>
      <c r="AW35" s="51"/>
      <c r="AX35" s="51"/>
      <c r="AY35" s="169">
        <f t="shared" si="28"/>
        <v>0</v>
      </c>
    </row>
    <row r="36" spans="2:51" x14ac:dyDescent="0.3">
      <c r="B36" s="38"/>
      <c r="C36" s="155"/>
      <c r="D36" s="136"/>
      <c r="E36" s="141">
        <f t="shared" si="33"/>
        <v>1.56</v>
      </c>
      <c r="F36" s="40">
        <f t="shared" si="34"/>
        <v>0</v>
      </c>
      <c r="G36" s="49" t="e">
        <f t="shared" si="36"/>
        <v>#DIV/0!</v>
      </c>
      <c r="I36" s="53">
        <v>31</v>
      </c>
      <c r="J36" s="31">
        <f t="shared" si="22"/>
        <v>0</v>
      </c>
      <c r="K36" s="31">
        <f t="shared" si="23"/>
        <v>0</v>
      </c>
      <c r="L36" s="31">
        <f t="shared" si="24"/>
        <v>0</v>
      </c>
      <c r="M36" s="31">
        <f t="shared" si="25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6"/>
        <v>0</v>
      </c>
      <c r="S36" s="31">
        <f t="shared" si="27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03">
        <f t="shared" si="41"/>
        <v>0</v>
      </c>
      <c r="AD36" s="99">
        <f t="shared" si="8"/>
        <v>0</v>
      </c>
      <c r="AE36" s="99">
        <f t="shared" si="9"/>
        <v>0</v>
      </c>
      <c r="AF36" s="188">
        <f t="shared" si="37"/>
        <v>0</v>
      </c>
      <c r="AG36" s="188">
        <f t="shared" si="38"/>
        <v>0</v>
      </c>
      <c r="AH36" s="188">
        <f t="shared" si="39"/>
        <v>0</v>
      </c>
      <c r="AI36" s="193">
        <f t="shared" si="40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188">
        <f t="shared" si="35"/>
        <v>0</v>
      </c>
      <c r="AR36" s="188">
        <f t="shared" si="35"/>
        <v>0</v>
      </c>
      <c r="AS36" s="188">
        <f t="shared" si="35"/>
        <v>0</v>
      </c>
      <c r="AT36" s="188">
        <f t="shared" si="35"/>
        <v>0</v>
      </c>
      <c r="AU36" s="31"/>
      <c r="AV36" s="31"/>
      <c r="AW36" s="31"/>
      <c r="AX36" s="31"/>
      <c r="AY36" s="74"/>
    </row>
    <row r="37" spans="2:51" x14ac:dyDescent="0.3">
      <c r="B37" s="38"/>
      <c r="C37" s="155"/>
      <c r="D37" s="136"/>
      <c r="E37" s="141">
        <f t="shared" si="33"/>
        <v>1.56</v>
      </c>
      <c r="F37" s="40">
        <f t="shared" si="34"/>
        <v>0</v>
      </c>
      <c r="G37" s="49" t="e">
        <f t="shared" si="36"/>
        <v>#DIV/0!</v>
      </c>
      <c r="I37" s="53">
        <v>32</v>
      </c>
      <c r="J37" s="31">
        <f t="shared" si="22"/>
        <v>0</v>
      </c>
      <c r="K37" s="31">
        <f t="shared" si="23"/>
        <v>0</v>
      </c>
      <c r="L37" s="31">
        <f t="shared" si="24"/>
        <v>0</v>
      </c>
      <c r="M37" s="31">
        <f t="shared" si="25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6"/>
        <v>0</v>
      </c>
      <c r="S37" s="31">
        <f t="shared" si="27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03">
        <f t="shared" si="41"/>
        <v>0</v>
      </c>
      <c r="AD37" s="99">
        <f t="shared" si="8"/>
        <v>0</v>
      </c>
      <c r="AE37" s="99">
        <f t="shared" si="9"/>
        <v>0</v>
      </c>
      <c r="AF37" s="188">
        <f t="shared" si="37"/>
        <v>0</v>
      </c>
      <c r="AG37" s="188">
        <f t="shared" si="38"/>
        <v>0</v>
      </c>
      <c r="AH37" s="188">
        <f t="shared" si="39"/>
        <v>0</v>
      </c>
      <c r="AI37" s="193">
        <f t="shared" si="40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188">
        <f t="shared" si="35"/>
        <v>0</v>
      </c>
      <c r="AR37" s="188">
        <f t="shared" si="35"/>
        <v>0</v>
      </c>
      <c r="AS37" s="188">
        <f t="shared" si="35"/>
        <v>0</v>
      </c>
      <c r="AT37" s="188">
        <f t="shared" si="35"/>
        <v>0</v>
      </c>
      <c r="AU37" s="31"/>
      <c r="AV37" s="31"/>
      <c r="AW37" s="31"/>
      <c r="AX37" s="31"/>
      <c r="AY37" s="74"/>
    </row>
    <row r="38" spans="2:51" x14ac:dyDescent="0.3">
      <c r="B38" s="38"/>
      <c r="C38" s="155"/>
      <c r="D38" s="136"/>
      <c r="E38" s="141">
        <f t="shared" si="33"/>
        <v>1.56</v>
      </c>
      <c r="F38" s="40">
        <f t="shared" si="34"/>
        <v>0</v>
      </c>
      <c r="G38" s="49" t="e">
        <f t="shared" si="36"/>
        <v>#DIV/0!</v>
      </c>
      <c r="I38" s="53">
        <v>33</v>
      </c>
      <c r="J38" s="31">
        <f t="shared" si="22"/>
        <v>0</v>
      </c>
      <c r="K38" s="31">
        <f t="shared" si="23"/>
        <v>0</v>
      </c>
      <c r="L38" s="31">
        <f t="shared" si="24"/>
        <v>0</v>
      </c>
      <c r="M38" s="31">
        <f t="shared" si="25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6"/>
        <v>0</v>
      </c>
      <c r="S38" s="31">
        <f t="shared" si="27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03">
        <f t="shared" si="41"/>
        <v>0</v>
      </c>
      <c r="AD38" s="99">
        <f t="shared" si="8"/>
        <v>0</v>
      </c>
      <c r="AE38" s="99">
        <f t="shared" si="9"/>
        <v>0</v>
      </c>
      <c r="AF38" s="188">
        <f t="shared" si="37"/>
        <v>0</v>
      </c>
      <c r="AG38" s="188">
        <f t="shared" si="38"/>
        <v>0</v>
      </c>
      <c r="AH38" s="188">
        <f t="shared" si="39"/>
        <v>0</v>
      </c>
      <c r="AI38" s="193">
        <f t="shared" si="40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188">
        <f t="shared" si="35"/>
        <v>0</v>
      </c>
      <c r="AR38" s="188">
        <f t="shared" si="35"/>
        <v>0</v>
      </c>
      <c r="AS38" s="188">
        <f t="shared" si="35"/>
        <v>0</v>
      </c>
      <c r="AT38" s="188">
        <f t="shared" si="35"/>
        <v>0</v>
      </c>
      <c r="AU38" s="31"/>
      <c r="AV38" s="31"/>
      <c r="AW38" s="31"/>
      <c r="AX38" s="31"/>
      <c r="AY38" s="74"/>
    </row>
    <row r="39" spans="2:51" x14ac:dyDescent="0.3">
      <c r="B39" s="38"/>
      <c r="C39" s="155"/>
      <c r="D39" s="136"/>
      <c r="E39" s="141">
        <f t="shared" si="33"/>
        <v>1.56</v>
      </c>
      <c r="F39" s="40">
        <f t="shared" si="34"/>
        <v>0</v>
      </c>
      <c r="G39" s="49" t="e">
        <f t="shared" si="36"/>
        <v>#DIV/0!</v>
      </c>
      <c r="I39" s="53">
        <v>34</v>
      </c>
      <c r="J39" s="31">
        <f t="shared" si="22"/>
        <v>0</v>
      </c>
      <c r="K39" s="31">
        <f t="shared" si="23"/>
        <v>0</v>
      </c>
      <c r="L39" s="31">
        <f t="shared" si="24"/>
        <v>0</v>
      </c>
      <c r="M39" s="31">
        <f t="shared" si="25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6"/>
        <v>0</v>
      </c>
      <c r="S39" s="31">
        <f t="shared" si="27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03">
        <f t="shared" si="41"/>
        <v>0</v>
      </c>
      <c r="AD39" s="99">
        <f t="shared" si="8"/>
        <v>0</v>
      </c>
      <c r="AE39" s="99">
        <f t="shared" si="9"/>
        <v>0</v>
      </c>
      <c r="AF39" s="188">
        <f t="shared" si="37"/>
        <v>0</v>
      </c>
      <c r="AG39" s="188">
        <f t="shared" si="38"/>
        <v>0</v>
      </c>
      <c r="AH39" s="188">
        <f t="shared" si="39"/>
        <v>0</v>
      </c>
      <c r="AI39" s="193">
        <f t="shared" si="40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188">
        <f t="shared" si="35"/>
        <v>0</v>
      </c>
      <c r="AR39" s="188">
        <f t="shared" si="35"/>
        <v>0</v>
      </c>
      <c r="AS39" s="188">
        <f t="shared" si="35"/>
        <v>0</v>
      </c>
      <c r="AT39" s="188">
        <f t="shared" si="35"/>
        <v>0</v>
      </c>
      <c r="AU39" s="31"/>
      <c r="AV39" s="31"/>
      <c r="AW39" s="31"/>
      <c r="AX39" s="31"/>
      <c r="AY39" s="74"/>
    </row>
    <row r="40" spans="2:51" x14ac:dyDescent="0.3">
      <c r="B40" s="38"/>
      <c r="C40" s="155"/>
      <c r="D40" s="136"/>
      <c r="E40" s="141">
        <f t="shared" si="33"/>
        <v>1.56</v>
      </c>
      <c r="F40" s="40">
        <f t="shared" si="34"/>
        <v>0</v>
      </c>
      <c r="G40" s="49" t="e">
        <f t="shared" si="36"/>
        <v>#DIV/0!</v>
      </c>
      <c r="I40" s="53">
        <v>35</v>
      </c>
      <c r="J40" s="31">
        <f t="shared" si="22"/>
        <v>0</v>
      </c>
      <c r="K40" s="31">
        <f t="shared" si="23"/>
        <v>0</v>
      </c>
      <c r="L40" s="31">
        <f t="shared" si="24"/>
        <v>0</v>
      </c>
      <c r="M40" s="31">
        <f t="shared" si="25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6"/>
        <v>0</v>
      </c>
      <c r="S40" s="31">
        <f t="shared" si="27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03">
        <f t="shared" si="41"/>
        <v>0</v>
      </c>
      <c r="AD40" s="99">
        <f t="shared" si="8"/>
        <v>0</v>
      </c>
      <c r="AE40" s="99">
        <f t="shared" si="9"/>
        <v>0</v>
      </c>
      <c r="AF40" s="188">
        <f t="shared" si="37"/>
        <v>0</v>
      </c>
      <c r="AG40" s="188">
        <f t="shared" si="38"/>
        <v>0</v>
      </c>
      <c r="AH40" s="188">
        <f t="shared" si="39"/>
        <v>0</v>
      </c>
      <c r="AI40" s="193">
        <f t="shared" si="40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188">
        <f t="shared" si="35"/>
        <v>0</v>
      </c>
      <c r="AR40" s="188">
        <f t="shared" si="35"/>
        <v>0</v>
      </c>
      <c r="AS40" s="188">
        <f t="shared" si="35"/>
        <v>0</v>
      </c>
      <c r="AT40" s="188">
        <f t="shared" si="35"/>
        <v>0</v>
      </c>
      <c r="AU40" s="31"/>
      <c r="AV40" s="31"/>
      <c r="AW40" s="31"/>
      <c r="AX40" s="31"/>
      <c r="AY40" s="74"/>
    </row>
    <row r="41" spans="2:51" x14ac:dyDescent="0.3">
      <c r="B41" s="38"/>
      <c r="C41" s="155"/>
      <c r="D41" s="136"/>
      <c r="E41" s="141">
        <f t="shared" si="33"/>
        <v>1.56</v>
      </c>
      <c r="F41" s="40">
        <f t="shared" si="34"/>
        <v>0</v>
      </c>
      <c r="G41" s="49" t="e">
        <f t="shared" si="36"/>
        <v>#DIV/0!</v>
      </c>
      <c r="I41" s="53">
        <v>36</v>
      </c>
      <c r="J41" s="31">
        <f t="shared" si="22"/>
        <v>0</v>
      </c>
      <c r="K41" s="31">
        <f t="shared" si="23"/>
        <v>0</v>
      </c>
      <c r="L41" s="31">
        <f t="shared" si="24"/>
        <v>0</v>
      </c>
      <c r="M41" s="31">
        <f t="shared" si="25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6"/>
        <v>0</v>
      </c>
      <c r="S41" s="31">
        <f t="shared" si="27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03">
        <f t="shared" si="41"/>
        <v>0</v>
      </c>
      <c r="AD41" s="99">
        <f t="shared" si="8"/>
        <v>0</v>
      </c>
      <c r="AE41" s="99">
        <f t="shared" si="9"/>
        <v>0</v>
      </c>
      <c r="AF41" s="188">
        <f t="shared" si="37"/>
        <v>0</v>
      </c>
      <c r="AG41" s="188">
        <f t="shared" si="38"/>
        <v>0</v>
      </c>
      <c r="AH41" s="188">
        <f t="shared" si="39"/>
        <v>0</v>
      </c>
      <c r="AI41" s="193">
        <f t="shared" si="40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188">
        <f t="shared" si="35"/>
        <v>0</v>
      </c>
      <c r="AR41" s="188">
        <f t="shared" si="35"/>
        <v>0</v>
      </c>
      <c r="AS41" s="188">
        <f t="shared" si="35"/>
        <v>0</v>
      </c>
      <c r="AT41" s="188">
        <f t="shared" si="35"/>
        <v>0</v>
      </c>
      <c r="AU41" s="31"/>
      <c r="AV41" s="31"/>
      <c r="AW41" s="31"/>
      <c r="AX41" s="31"/>
      <c r="AY41" s="74"/>
    </row>
    <row r="42" spans="2:51" x14ac:dyDescent="0.3">
      <c r="B42" s="38"/>
      <c r="C42" s="155"/>
      <c r="D42" s="136"/>
      <c r="E42" s="141">
        <f t="shared" si="33"/>
        <v>1.56</v>
      </c>
      <c r="F42" s="40">
        <f t="shared" si="34"/>
        <v>0</v>
      </c>
      <c r="G42" s="49" t="e">
        <f t="shared" si="36"/>
        <v>#DIV/0!</v>
      </c>
      <c r="I42" s="53">
        <v>37</v>
      </c>
      <c r="J42" s="31">
        <f t="shared" si="22"/>
        <v>0</v>
      </c>
      <c r="K42" s="31">
        <f t="shared" si="23"/>
        <v>0</v>
      </c>
      <c r="L42" s="31">
        <f t="shared" si="24"/>
        <v>0</v>
      </c>
      <c r="M42" s="31">
        <f t="shared" si="25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6"/>
        <v>0</v>
      </c>
      <c r="S42" s="31">
        <f t="shared" si="27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03">
        <f t="shared" si="41"/>
        <v>0</v>
      </c>
      <c r="AD42" s="99">
        <f t="shared" si="8"/>
        <v>0</v>
      </c>
      <c r="AE42" s="99">
        <f t="shared" si="9"/>
        <v>0</v>
      </c>
      <c r="AF42" s="188">
        <f t="shared" si="37"/>
        <v>0</v>
      </c>
      <c r="AG42" s="188">
        <f t="shared" si="38"/>
        <v>0</v>
      </c>
      <c r="AH42" s="188">
        <f t="shared" si="39"/>
        <v>0</v>
      </c>
      <c r="AI42" s="193">
        <f t="shared" si="40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188">
        <f t="shared" ref="AQ42:AT105" si="42">IF($AK42&lt;=$F$18,$AL42*AM42,)</f>
        <v>0</v>
      </c>
      <c r="AR42" s="188">
        <f t="shared" si="42"/>
        <v>0</v>
      </c>
      <c r="AS42" s="188">
        <f t="shared" si="42"/>
        <v>0</v>
      </c>
      <c r="AT42" s="188">
        <f t="shared" si="42"/>
        <v>0</v>
      </c>
      <c r="AU42" s="31"/>
      <c r="AV42" s="31"/>
      <c r="AW42" s="31"/>
      <c r="AX42" s="31"/>
      <c r="AY42" s="74"/>
    </row>
    <row r="43" spans="2:51" x14ac:dyDescent="0.3">
      <c r="B43" s="38"/>
      <c r="C43" s="155"/>
      <c r="D43" s="136"/>
      <c r="E43" s="141">
        <f t="shared" si="33"/>
        <v>1.56</v>
      </c>
      <c r="F43" s="40">
        <f t="shared" si="34"/>
        <v>0</v>
      </c>
      <c r="G43" s="49" t="e">
        <f t="shared" si="36"/>
        <v>#DIV/0!</v>
      </c>
      <c r="I43" s="53">
        <v>38</v>
      </c>
      <c r="J43" s="31">
        <f t="shared" si="22"/>
        <v>0</v>
      </c>
      <c r="K43" s="31">
        <f t="shared" si="23"/>
        <v>0</v>
      </c>
      <c r="L43" s="31">
        <f t="shared" si="24"/>
        <v>0</v>
      </c>
      <c r="M43" s="31">
        <f t="shared" si="25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6"/>
        <v>0</v>
      </c>
      <c r="S43" s="31">
        <f t="shared" si="27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03">
        <f t="shared" si="41"/>
        <v>0</v>
      </c>
      <c r="AD43" s="99">
        <f t="shared" si="8"/>
        <v>0</v>
      </c>
      <c r="AE43" s="99">
        <f t="shared" si="9"/>
        <v>0</v>
      </c>
      <c r="AF43" s="188">
        <f t="shared" si="37"/>
        <v>0</v>
      </c>
      <c r="AG43" s="188">
        <f t="shared" si="38"/>
        <v>0</v>
      </c>
      <c r="AH43" s="188">
        <f t="shared" si="39"/>
        <v>0</v>
      </c>
      <c r="AI43" s="193">
        <f t="shared" si="40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188">
        <f t="shared" si="42"/>
        <v>0</v>
      </c>
      <c r="AR43" s="188">
        <f t="shared" si="42"/>
        <v>0</v>
      </c>
      <c r="AS43" s="188">
        <f t="shared" si="42"/>
        <v>0</v>
      </c>
      <c r="AT43" s="188">
        <f t="shared" si="42"/>
        <v>0</v>
      </c>
      <c r="AU43" s="31"/>
      <c r="AV43" s="31"/>
      <c r="AW43" s="31"/>
      <c r="AX43" s="31"/>
      <c r="AY43" s="74"/>
    </row>
    <row r="44" spans="2:51" x14ac:dyDescent="0.3">
      <c r="B44" s="38"/>
      <c r="C44" s="155"/>
      <c r="D44" s="136"/>
      <c r="E44" s="141">
        <f t="shared" si="33"/>
        <v>1.56</v>
      </c>
      <c r="F44" s="40">
        <f t="shared" si="34"/>
        <v>0</v>
      </c>
      <c r="G44" s="49" t="e">
        <f t="shared" si="36"/>
        <v>#DIV/0!</v>
      </c>
      <c r="I44" s="53">
        <v>39</v>
      </c>
      <c r="J44" s="31">
        <f t="shared" si="22"/>
        <v>0</v>
      </c>
      <c r="K44" s="31">
        <f t="shared" si="23"/>
        <v>0</v>
      </c>
      <c r="L44" s="31">
        <f t="shared" si="24"/>
        <v>0</v>
      </c>
      <c r="M44" s="31">
        <f t="shared" si="25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6"/>
        <v>0</v>
      </c>
      <c r="S44" s="31">
        <f t="shared" si="27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03">
        <f t="shared" si="41"/>
        <v>0</v>
      </c>
      <c r="AD44" s="99">
        <f t="shared" si="8"/>
        <v>0</v>
      </c>
      <c r="AE44" s="99">
        <f t="shared" si="9"/>
        <v>0</v>
      </c>
      <c r="AF44" s="188">
        <f t="shared" si="37"/>
        <v>0</v>
      </c>
      <c r="AG44" s="188">
        <f t="shared" si="38"/>
        <v>0</v>
      </c>
      <c r="AH44" s="188">
        <f t="shared" si="39"/>
        <v>0</v>
      </c>
      <c r="AI44" s="193">
        <f t="shared" si="40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188">
        <f t="shared" si="42"/>
        <v>0</v>
      </c>
      <c r="AR44" s="188">
        <f t="shared" si="42"/>
        <v>0</v>
      </c>
      <c r="AS44" s="188">
        <f t="shared" si="42"/>
        <v>0</v>
      </c>
      <c r="AT44" s="188">
        <f t="shared" si="42"/>
        <v>0</v>
      </c>
      <c r="AU44" s="31"/>
      <c r="AV44" s="31"/>
      <c r="AW44" s="31"/>
      <c r="AX44" s="31"/>
      <c r="AY44" s="74"/>
    </row>
    <row r="45" spans="2:51" x14ac:dyDescent="0.3">
      <c r="B45" s="38"/>
      <c r="C45" s="155"/>
      <c r="D45" s="136"/>
      <c r="E45" s="141">
        <f t="shared" si="33"/>
        <v>1.56</v>
      </c>
      <c r="F45" s="40">
        <f t="shared" si="34"/>
        <v>0</v>
      </c>
      <c r="G45" s="49" t="e">
        <f t="shared" si="36"/>
        <v>#DIV/0!</v>
      </c>
      <c r="I45" s="53">
        <v>40</v>
      </c>
      <c r="J45" s="31">
        <f t="shared" si="22"/>
        <v>0</v>
      </c>
      <c r="K45" s="31">
        <f t="shared" si="23"/>
        <v>0</v>
      </c>
      <c r="L45" s="31">
        <f t="shared" si="24"/>
        <v>0</v>
      </c>
      <c r="M45" s="31">
        <f t="shared" si="25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6"/>
        <v>0</v>
      </c>
      <c r="S45" s="31">
        <f t="shared" si="27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03">
        <f t="shared" si="41"/>
        <v>0</v>
      </c>
      <c r="AD45" s="99">
        <f t="shared" si="8"/>
        <v>0</v>
      </c>
      <c r="AE45" s="99">
        <f t="shared" si="9"/>
        <v>0</v>
      </c>
      <c r="AF45" s="188">
        <f t="shared" si="37"/>
        <v>0</v>
      </c>
      <c r="AG45" s="188">
        <f t="shared" si="38"/>
        <v>0</v>
      </c>
      <c r="AH45" s="188">
        <f t="shared" si="39"/>
        <v>0</v>
      </c>
      <c r="AI45" s="193">
        <f t="shared" si="40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188">
        <f t="shared" si="42"/>
        <v>0</v>
      </c>
      <c r="AR45" s="188">
        <f t="shared" si="42"/>
        <v>0</v>
      </c>
      <c r="AS45" s="188">
        <f t="shared" si="42"/>
        <v>0</v>
      </c>
      <c r="AT45" s="188">
        <f t="shared" si="42"/>
        <v>0</v>
      </c>
      <c r="AU45" s="31"/>
      <c r="AV45" s="31"/>
      <c r="AW45" s="31"/>
      <c r="AX45" s="31"/>
      <c r="AY45" s="74"/>
    </row>
    <row r="46" spans="2:51" x14ac:dyDescent="0.3">
      <c r="B46" s="38"/>
      <c r="C46" s="155"/>
      <c r="D46" s="136"/>
      <c r="E46" s="141">
        <f t="shared" si="33"/>
        <v>1.56</v>
      </c>
      <c r="F46" s="40">
        <f t="shared" si="34"/>
        <v>0</v>
      </c>
      <c r="G46" s="49" t="e">
        <f t="shared" si="36"/>
        <v>#DIV/0!</v>
      </c>
      <c r="I46" s="53">
        <v>41</v>
      </c>
      <c r="J46" s="31">
        <f t="shared" si="22"/>
        <v>0</v>
      </c>
      <c r="K46" s="31">
        <f t="shared" si="23"/>
        <v>0</v>
      </c>
      <c r="L46" s="31">
        <f t="shared" si="24"/>
        <v>0</v>
      </c>
      <c r="M46" s="31">
        <f t="shared" si="25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6"/>
        <v>0</v>
      </c>
      <c r="S46" s="31">
        <f t="shared" si="27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03">
        <f t="shared" si="41"/>
        <v>0</v>
      </c>
      <c r="AD46" s="99">
        <f t="shared" si="8"/>
        <v>0</v>
      </c>
      <c r="AE46" s="99">
        <f t="shared" si="9"/>
        <v>0</v>
      </c>
      <c r="AF46" s="188">
        <f t="shared" si="37"/>
        <v>0</v>
      </c>
      <c r="AG46" s="188">
        <f t="shared" si="38"/>
        <v>0</v>
      </c>
      <c r="AH46" s="188">
        <f t="shared" si="39"/>
        <v>0</v>
      </c>
      <c r="AI46" s="193">
        <f t="shared" si="40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188">
        <f t="shared" si="42"/>
        <v>0</v>
      </c>
      <c r="AR46" s="188">
        <f t="shared" si="42"/>
        <v>0</v>
      </c>
      <c r="AS46" s="188">
        <f t="shared" si="42"/>
        <v>0</v>
      </c>
      <c r="AT46" s="188">
        <f t="shared" si="42"/>
        <v>0</v>
      </c>
      <c r="AU46" s="31"/>
      <c r="AV46" s="31"/>
      <c r="AW46" s="31"/>
      <c r="AX46" s="31"/>
      <c r="AY46" s="74"/>
    </row>
    <row r="47" spans="2:51" x14ac:dyDescent="0.3">
      <c r="B47" s="38"/>
      <c r="C47" s="155"/>
      <c r="D47" s="136"/>
      <c r="E47" s="141">
        <f t="shared" si="33"/>
        <v>1.56</v>
      </c>
      <c r="F47" s="40">
        <f t="shared" si="34"/>
        <v>0</v>
      </c>
      <c r="G47" s="49" t="e">
        <f t="shared" si="36"/>
        <v>#DIV/0!</v>
      </c>
      <c r="I47" s="53">
        <v>42</v>
      </c>
      <c r="J47" s="31">
        <f t="shared" si="22"/>
        <v>0</v>
      </c>
      <c r="K47" s="31">
        <f t="shared" si="23"/>
        <v>0</v>
      </c>
      <c r="L47" s="31">
        <f t="shared" si="24"/>
        <v>0</v>
      </c>
      <c r="M47" s="31">
        <f t="shared" si="25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6"/>
        <v>0</v>
      </c>
      <c r="S47" s="31">
        <f t="shared" si="27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03">
        <f t="shared" si="41"/>
        <v>0</v>
      </c>
      <c r="AD47" s="99">
        <f t="shared" si="8"/>
        <v>0</v>
      </c>
      <c r="AE47" s="99">
        <f t="shared" si="9"/>
        <v>0</v>
      </c>
      <c r="AF47" s="188">
        <f t="shared" si="37"/>
        <v>0</v>
      </c>
      <c r="AG47" s="188">
        <f t="shared" si="38"/>
        <v>0</v>
      </c>
      <c r="AH47" s="188">
        <f t="shared" si="39"/>
        <v>0</v>
      </c>
      <c r="AI47" s="193">
        <f t="shared" si="40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188">
        <f t="shared" si="42"/>
        <v>0</v>
      </c>
      <c r="AR47" s="188">
        <f t="shared" si="42"/>
        <v>0</v>
      </c>
      <c r="AS47" s="188">
        <f t="shared" si="42"/>
        <v>0</v>
      </c>
      <c r="AT47" s="188">
        <f t="shared" si="42"/>
        <v>0</v>
      </c>
      <c r="AU47" s="31"/>
      <c r="AV47" s="31"/>
      <c r="AW47" s="31"/>
      <c r="AX47" s="31"/>
      <c r="AY47" s="74"/>
    </row>
    <row r="48" spans="2:51" x14ac:dyDescent="0.3">
      <c r="B48" s="38"/>
      <c r="C48" s="155"/>
      <c r="D48" s="136"/>
      <c r="E48" s="141">
        <f t="shared" si="33"/>
        <v>1.56</v>
      </c>
      <c r="F48" s="40">
        <f t="shared" si="34"/>
        <v>0</v>
      </c>
      <c r="G48" s="49" t="e">
        <f t="shared" si="36"/>
        <v>#DIV/0!</v>
      </c>
      <c r="I48" s="53">
        <v>43</v>
      </c>
      <c r="J48" s="31">
        <f t="shared" si="22"/>
        <v>0</v>
      </c>
      <c r="K48" s="31">
        <f t="shared" si="23"/>
        <v>0</v>
      </c>
      <c r="L48" s="31">
        <f t="shared" si="24"/>
        <v>0</v>
      </c>
      <c r="M48" s="31">
        <f t="shared" si="25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6"/>
        <v>0</v>
      </c>
      <c r="S48" s="31">
        <f t="shared" si="27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03">
        <f t="shared" si="41"/>
        <v>0</v>
      </c>
      <c r="AD48" s="99">
        <f t="shared" si="8"/>
        <v>0</v>
      </c>
      <c r="AE48" s="99">
        <f t="shared" si="9"/>
        <v>0</v>
      </c>
      <c r="AF48" s="188">
        <f t="shared" si="37"/>
        <v>0</v>
      </c>
      <c r="AG48" s="188">
        <f t="shared" si="38"/>
        <v>0</v>
      </c>
      <c r="AH48" s="188">
        <f t="shared" si="39"/>
        <v>0</v>
      </c>
      <c r="AI48" s="193">
        <f t="shared" si="40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188">
        <f t="shared" si="42"/>
        <v>0</v>
      </c>
      <c r="AR48" s="188">
        <f t="shared" si="42"/>
        <v>0</v>
      </c>
      <c r="AS48" s="188">
        <f t="shared" si="42"/>
        <v>0</v>
      </c>
      <c r="AT48" s="188">
        <f t="shared" si="42"/>
        <v>0</v>
      </c>
      <c r="AU48" s="31"/>
      <c r="AV48" s="31"/>
      <c r="AW48" s="31"/>
      <c r="AX48" s="31"/>
      <c r="AY48" s="74"/>
    </row>
    <row r="49" spans="2:51" x14ac:dyDescent="0.3">
      <c r="B49" s="38"/>
      <c r="C49" s="155"/>
      <c r="D49" s="136"/>
      <c r="E49" s="141">
        <f t="shared" si="33"/>
        <v>1.56</v>
      </c>
      <c r="F49" s="40">
        <f t="shared" si="34"/>
        <v>0</v>
      </c>
      <c r="G49" s="49" t="e">
        <f t="shared" si="36"/>
        <v>#DIV/0!</v>
      </c>
      <c r="I49" s="53">
        <v>44</v>
      </c>
      <c r="J49" s="31">
        <f t="shared" si="22"/>
        <v>0</v>
      </c>
      <c r="K49" s="31">
        <f t="shared" si="23"/>
        <v>0</v>
      </c>
      <c r="L49" s="31">
        <f t="shared" si="24"/>
        <v>0</v>
      </c>
      <c r="M49" s="31">
        <f t="shared" si="25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6"/>
        <v>0</v>
      </c>
      <c r="S49" s="31">
        <f t="shared" si="27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03">
        <f t="shared" si="41"/>
        <v>0</v>
      </c>
      <c r="AD49" s="99">
        <f t="shared" si="8"/>
        <v>0</v>
      </c>
      <c r="AE49" s="99">
        <f t="shared" si="9"/>
        <v>0</v>
      </c>
      <c r="AF49" s="188">
        <f t="shared" si="37"/>
        <v>0</v>
      </c>
      <c r="AG49" s="188">
        <f t="shared" si="38"/>
        <v>0</v>
      </c>
      <c r="AH49" s="188">
        <f t="shared" si="39"/>
        <v>0</v>
      </c>
      <c r="AI49" s="193">
        <f t="shared" si="40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188">
        <f t="shared" si="42"/>
        <v>0</v>
      </c>
      <c r="AR49" s="188">
        <f t="shared" si="42"/>
        <v>0</v>
      </c>
      <c r="AS49" s="188">
        <f t="shared" si="42"/>
        <v>0</v>
      </c>
      <c r="AT49" s="188">
        <f t="shared" si="42"/>
        <v>0</v>
      </c>
      <c r="AU49" s="31"/>
      <c r="AV49" s="31"/>
      <c r="AW49" s="31"/>
      <c r="AX49" s="31"/>
      <c r="AY49" s="74"/>
    </row>
    <row r="50" spans="2:51" x14ac:dyDescent="0.3">
      <c r="B50" s="38"/>
      <c r="C50" s="155"/>
      <c r="D50" s="136"/>
      <c r="E50" s="141">
        <f t="shared" si="33"/>
        <v>1.56</v>
      </c>
      <c r="F50" s="40">
        <f t="shared" si="34"/>
        <v>0</v>
      </c>
      <c r="G50" s="49" t="e">
        <f t="shared" si="36"/>
        <v>#DIV/0!</v>
      </c>
      <c r="I50" s="53">
        <v>45</v>
      </c>
      <c r="J50" s="31">
        <f t="shared" si="22"/>
        <v>0</v>
      </c>
      <c r="K50" s="31">
        <f t="shared" si="23"/>
        <v>0</v>
      </c>
      <c r="L50" s="31">
        <f t="shared" si="24"/>
        <v>0</v>
      </c>
      <c r="M50" s="31">
        <f t="shared" si="25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6"/>
        <v>0</v>
      </c>
      <c r="S50" s="31">
        <f t="shared" si="27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03">
        <f t="shared" si="41"/>
        <v>0</v>
      </c>
      <c r="AD50" s="99">
        <f t="shared" si="8"/>
        <v>0</v>
      </c>
      <c r="AE50" s="99">
        <f t="shared" si="9"/>
        <v>0</v>
      </c>
      <c r="AF50" s="188">
        <f t="shared" si="37"/>
        <v>0</v>
      </c>
      <c r="AG50" s="188">
        <f t="shared" si="38"/>
        <v>0</v>
      </c>
      <c r="AH50" s="188">
        <f t="shared" si="39"/>
        <v>0</v>
      </c>
      <c r="AI50" s="193">
        <f t="shared" si="40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188">
        <f t="shared" si="42"/>
        <v>0</v>
      </c>
      <c r="AR50" s="188">
        <f t="shared" si="42"/>
        <v>0</v>
      </c>
      <c r="AS50" s="188">
        <f t="shared" si="42"/>
        <v>0</v>
      </c>
      <c r="AT50" s="188">
        <f t="shared" si="42"/>
        <v>0</v>
      </c>
      <c r="AU50" s="31"/>
      <c r="AV50" s="31"/>
      <c r="AW50" s="31"/>
      <c r="AX50" s="31"/>
      <c r="AY50" s="74"/>
    </row>
    <row r="51" spans="2:51" x14ac:dyDescent="0.3">
      <c r="B51" s="38"/>
      <c r="C51" s="155"/>
      <c r="D51" s="136"/>
      <c r="E51" s="141">
        <f t="shared" si="33"/>
        <v>1.56</v>
      </c>
      <c r="F51" s="40">
        <f t="shared" si="34"/>
        <v>0</v>
      </c>
      <c r="G51" s="49" t="e">
        <f t="shared" si="36"/>
        <v>#DIV/0!</v>
      </c>
      <c r="I51" s="53">
        <v>46</v>
      </c>
      <c r="J51" s="31">
        <f t="shared" si="22"/>
        <v>0</v>
      </c>
      <c r="K51" s="31">
        <f t="shared" si="23"/>
        <v>0</v>
      </c>
      <c r="L51" s="31">
        <f t="shared" si="24"/>
        <v>0</v>
      </c>
      <c r="M51" s="31">
        <f t="shared" si="25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6"/>
        <v>0</v>
      </c>
      <c r="S51" s="31">
        <f t="shared" si="27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03">
        <f t="shared" si="41"/>
        <v>0</v>
      </c>
      <c r="AD51" s="99">
        <f t="shared" si="8"/>
        <v>0</v>
      </c>
      <c r="AE51" s="99">
        <f t="shared" si="9"/>
        <v>0</v>
      </c>
      <c r="AF51" s="188">
        <f t="shared" si="37"/>
        <v>0</v>
      </c>
      <c r="AG51" s="188">
        <f t="shared" si="38"/>
        <v>0</v>
      </c>
      <c r="AH51" s="188">
        <f t="shared" si="39"/>
        <v>0</v>
      </c>
      <c r="AI51" s="193">
        <f t="shared" si="40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188">
        <f t="shared" si="42"/>
        <v>0</v>
      </c>
      <c r="AR51" s="188">
        <f t="shared" si="42"/>
        <v>0</v>
      </c>
      <c r="AS51" s="188">
        <f t="shared" si="42"/>
        <v>0</v>
      </c>
      <c r="AT51" s="188">
        <f t="shared" si="42"/>
        <v>0</v>
      </c>
      <c r="AU51" s="31"/>
      <c r="AV51" s="31"/>
      <c r="AW51" s="31"/>
      <c r="AX51" s="31"/>
      <c r="AY51" s="74"/>
    </row>
    <row r="52" spans="2:51" x14ac:dyDescent="0.3">
      <c r="B52" s="38"/>
      <c r="C52" s="155"/>
      <c r="D52" s="136"/>
      <c r="E52" s="141">
        <f t="shared" si="33"/>
        <v>1.56</v>
      </c>
      <c r="F52" s="40">
        <f t="shared" si="34"/>
        <v>0</v>
      </c>
      <c r="G52" s="49" t="e">
        <f t="shared" si="36"/>
        <v>#DIV/0!</v>
      </c>
      <c r="I52" s="53">
        <v>47</v>
      </c>
      <c r="J52" s="31">
        <f t="shared" si="22"/>
        <v>0</v>
      </c>
      <c r="K52" s="31">
        <f t="shared" si="23"/>
        <v>0</v>
      </c>
      <c r="L52" s="31">
        <f t="shared" si="24"/>
        <v>0</v>
      </c>
      <c r="M52" s="31">
        <f t="shared" si="25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6"/>
        <v>0</v>
      </c>
      <c r="S52" s="31">
        <f t="shared" si="27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03">
        <f t="shared" si="41"/>
        <v>0</v>
      </c>
      <c r="AD52" s="99">
        <f t="shared" si="8"/>
        <v>0</v>
      </c>
      <c r="AE52" s="99">
        <f t="shared" si="9"/>
        <v>0</v>
      </c>
      <c r="AF52" s="188">
        <f t="shared" si="37"/>
        <v>0</v>
      </c>
      <c r="AG52" s="188">
        <f t="shared" si="38"/>
        <v>0</v>
      </c>
      <c r="AH52" s="188">
        <f t="shared" si="39"/>
        <v>0</v>
      </c>
      <c r="AI52" s="193">
        <f t="shared" si="40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188">
        <f t="shared" si="42"/>
        <v>0</v>
      </c>
      <c r="AR52" s="188">
        <f t="shared" si="42"/>
        <v>0</v>
      </c>
      <c r="AS52" s="188">
        <f t="shared" si="42"/>
        <v>0</v>
      </c>
      <c r="AT52" s="188">
        <f t="shared" si="42"/>
        <v>0</v>
      </c>
      <c r="AU52" s="31"/>
      <c r="AV52" s="31"/>
      <c r="AW52" s="31"/>
      <c r="AX52" s="31"/>
      <c r="AY52" s="74"/>
    </row>
    <row r="53" spans="2:51" x14ac:dyDescent="0.3">
      <c r="B53" s="38"/>
      <c r="C53" s="155"/>
      <c r="D53" s="136"/>
      <c r="E53" s="141"/>
      <c r="F53" s="40"/>
      <c r="G53" s="49"/>
      <c r="I53" s="53">
        <v>48</v>
      </c>
      <c r="J53" s="31">
        <f t="shared" si="22"/>
        <v>0</v>
      </c>
      <c r="K53" s="31">
        <f t="shared" si="23"/>
        <v>0</v>
      </c>
      <c r="L53" s="31">
        <f t="shared" si="24"/>
        <v>0</v>
      </c>
      <c r="M53" s="31">
        <f t="shared" si="25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6"/>
        <v>0</v>
      </c>
      <c r="S53" s="31">
        <f t="shared" si="27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03">
        <f t="shared" si="41"/>
        <v>0</v>
      </c>
      <c r="AD53" s="99">
        <f t="shared" si="8"/>
        <v>0</v>
      </c>
      <c r="AE53" s="99">
        <f t="shared" si="9"/>
        <v>0</v>
      </c>
      <c r="AF53" s="188">
        <f t="shared" si="37"/>
        <v>0</v>
      </c>
      <c r="AG53" s="188">
        <f t="shared" si="38"/>
        <v>0</v>
      </c>
      <c r="AH53" s="188">
        <f t="shared" si="39"/>
        <v>0</v>
      </c>
      <c r="AI53" s="193">
        <f t="shared" si="40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188">
        <f t="shared" si="42"/>
        <v>0</v>
      </c>
      <c r="AR53" s="188">
        <f t="shared" si="42"/>
        <v>0</v>
      </c>
      <c r="AS53" s="188">
        <f t="shared" si="42"/>
        <v>0</v>
      </c>
      <c r="AT53" s="188">
        <f t="shared" si="42"/>
        <v>0</v>
      </c>
      <c r="AU53" s="31"/>
      <c r="AV53" s="31"/>
      <c r="AW53" s="31"/>
      <c r="AX53" s="31"/>
      <c r="AY53" s="74"/>
    </row>
    <row r="54" spans="2:51" x14ac:dyDescent="0.3">
      <c r="B54" s="38"/>
      <c r="C54" s="155"/>
      <c r="D54" s="136"/>
      <c r="E54" s="141"/>
      <c r="F54" s="40"/>
      <c r="G54" s="49"/>
      <c r="I54" s="53">
        <v>49</v>
      </c>
      <c r="J54" s="31">
        <f t="shared" si="22"/>
        <v>0</v>
      </c>
      <c r="K54" s="31">
        <f t="shared" si="23"/>
        <v>0</v>
      </c>
      <c r="L54" s="31">
        <f t="shared" si="24"/>
        <v>0</v>
      </c>
      <c r="M54" s="31">
        <f t="shared" si="25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6"/>
        <v>0</v>
      </c>
      <c r="S54" s="31">
        <f t="shared" si="27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03">
        <f t="shared" si="41"/>
        <v>0</v>
      </c>
      <c r="AD54" s="99">
        <f t="shared" si="8"/>
        <v>0</v>
      </c>
      <c r="AE54" s="99">
        <f t="shared" si="9"/>
        <v>0</v>
      </c>
      <c r="AF54" s="188">
        <f t="shared" si="37"/>
        <v>0</v>
      </c>
      <c r="AG54" s="188">
        <f t="shared" si="38"/>
        <v>0</v>
      </c>
      <c r="AH54" s="188">
        <f t="shared" si="39"/>
        <v>0</v>
      </c>
      <c r="AI54" s="193">
        <f t="shared" si="40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188">
        <f t="shared" si="42"/>
        <v>0</v>
      </c>
      <c r="AR54" s="188">
        <f t="shared" si="42"/>
        <v>0</v>
      </c>
      <c r="AS54" s="188">
        <f t="shared" si="42"/>
        <v>0</v>
      </c>
      <c r="AT54" s="188">
        <f t="shared" si="42"/>
        <v>0</v>
      </c>
      <c r="AU54" s="31"/>
      <c r="AV54" s="31"/>
      <c r="AW54" s="31"/>
      <c r="AX54" s="31"/>
      <c r="AY54" s="74"/>
    </row>
    <row r="55" spans="2:51" x14ac:dyDescent="0.3">
      <c r="B55" s="38"/>
      <c r="C55" s="155"/>
      <c r="D55" s="136"/>
      <c r="E55" s="141"/>
      <c r="F55" s="40"/>
      <c r="G55" s="49"/>
      <c r="I55" s="53">
        <v>50</v>
      </c>
      <c r="J55" s="31">
        <f t="shared" si="22"/>
        <v>0</v>
      </c>
      <c r="K55" s="31">
        <f t="shared" si="23"/>
        <v>0</v>
      </c>
      <c r="L55" s="31">
        <f t="shared" si="24"/>
        <v>0</v>
      </c>
      <c r="M55" s="31">
        <f t="shared" si="25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6"/>
        <v>0</v>
      </c>
      <c r="S55" s="31">
        <f t="shared" si="27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03">
        <f t="shared" si="41"/>
        <v>0</v>
      </c>
      <c r="AD55" s="99">
        <f t="shared" si="8"/>
        <v>0</v>
      </c>
      <c r="AE55" s="99">
        <f t="shared" si="9"/>
        <v>0</v>
      </c>
      <c r="AF55" s="188">
        <f t="shared" si="37"/>
        <v>0</v>
      </c>
      <c r="AG55" s="188">
        <f t="shared" si="38"/>
        <v>0</v>
      </c>
      <c r="AH55" s="188">
        <f t="shared" si="39"/>
        <v>0</v>
      </c>
      <c r="AI55" s="193">
        <f t="shared" si="40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188">
        <f t="shared" si="42"/>
        <v>0</v>
      </c>
      <c r="AR55" s="188">
        <f t="shared" si="42"/>
        <v>0</v>
      </c>
      <c r="AS55" s="188">
        <f t="shared" si="42"/>
        <v>0</v>
      </c>
      <c r="AT55" s="188">
        <f t="shared" si="42"/>
        <v>0</v>
      </c>
      <c r="AU55" s="31"/>
      <c r="AV55" s="31"/>
      <c r="AW55" s="31"/>
      <c r="AX55" s="31"/>
      <c r="AY55" s="74"/>
    </row>
    <row r="56" spans="2:51" x14ac:dyDescent="0.3">
      <c r="B56" s="38"/>
      <c r="C56" s="155"/>
      <c r="D56" s="136"/>
      <c r="E56" s="141"/>
      <c r="F56" s="40"/>
      <c r="G56" s="49"/>
      <c r="I56" s="53">
        <v>51</v>
      </c>
      <c r="J56" s="31">
        <f t="shared" si="22"/>
        <v>0</v>
      </c>
      <c r="K56" s="31">
        <f t="shared" si="23"/>
        <v>0</v>
      </c>
      <c r="L56" s="31">
        <f t="shared" si="24"/>
        <v>0</v>
      </c>
      <c r="M56" s="31">
        <f t="shared" si="25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6"/>
        <v>0</v>
      </c>
      <c r="S56" s="31">
        <f t="shared" si="27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03">
        <f t="shared" si="41"/>
        <v>0</v>
      </c>
      <c r="AD56" s="99">
        <f t="shared" si="8"/>
        <v>0</v>
      </c>
      <c r="AE56" s="99">
        <f t="shared" si="9"/>
        <v>0</v>
      </c>
      <c r="AF56" s="188">
        <f t="shared" si="37"/>
        <v>0</v>
      </c>
      <c r="AG56" s="188">
        <f t="shared" si="38"/>
        <v>0</v>
      </c>
      <c r="AH56" s="188">
        <f t="shared" si="39"/>
        <v>0</v>
      </c>
      <c r="AI56" s="193">
        <f t="shared" si="40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188">
        <f t="shared" si="42"/>
        <v>0</v>
      </c>
      <c r="AR56" s="188">
        <f t="shared" si="42"/>
        <v>0</v>
      </c>
      <c r="AS56" s="188">
        <f t="shared" si="42"/>
        <v>0</v>
      </c>
      <c r="AT56" s="188">
        <f t="shared" si="42"/>
        <v>0</v>
      </c>
      <c r="AU56" s="31"/>
      <c r="AV56" s="31"/>
      <c r="AW56" s="31"/>
      <c r="AX56" s="31"/>
      <c r="AY56" s="74"/>
    </row>
    <row r="57" spans="2:51" x14ac:dyDescent="0.3">
      <c r="B57" s="38"/>
      <c r="C57" s="155"/>
      <c r="D57" s="136"/>
      <c r="E57" s="141"/>
      <c r="F57" s="40"/>
      <c r="G57" s="49"/>
      <c r="I57" s="53">
        <v>52</v>
      </c>
      <c r="J57" s="31">
        <f t="shared" si="22"/>
        <v>0</v>
      </c>
      <c r="K57" s="31">
        <f t="shared" si="23"/>
        <v>0</v>
      </c>
      <c r="L57" s="31">
        <f t="shared" si="24"/>
        <v>0</v>
      </c>
      <c r="M57" s="31">
        <f t="shared" si="25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6"/>
        <v>0</v>
      </c>
      <c r="S57" s="31">
        <f t="shared" si="27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03">
        <f t="shared" si="41"/>
        <v>0</v>
      </c>
      <c r="AD57" s="99">
        <f t="shared" si="8"/>
        <v>0</v>
      </c>
      <c r="AE57" s="99">
        <f t="shared" si="9"/>
        <v>0</v>
      </c>
      <c r="AF57" s="188">
        <f t="shared" si="37"/>
        <v>0</v>
      </c>
      <c r="AG57" s="188">
        <f t="shared" si="38"/>
        <v>0</v>
      </c>
      <c r="AH57" s="188">
        <f t="shared" si="39"/>
        <v>0</v>
      </c>
      <c r="AI57" s="193">
        <f t="shared" si="40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188">
        <f t="shared" si="42"/>
        <v>0</v>
      </c>
      <c r="AR57" s="188">
        <f t="shared" si="42"/>
        <v>0</v>
      </c>
      <c r="AS57" s="188">
        <f t="shared" si="42"/>
        <v>0</v>
      </c>
      <c r="AT57" s="188">
        <f t="shared" si="42"/>
        <v>0</v>
      </c>
      <c r="AU57" s="31"/>
      <c r="AV57" s="31"/>
      <c r="AW57" s="31"/>
      <c r="AX57" s="31"/>
      <c r="AY57" s="74"/>
    </row>
    <row r="58" spans="2:51" x14ac:dyDescent="0.3">
      <c r="B58" s="38"/>
      <c r="C58" s="155"/>
      <c r="D58" s="136"/>
      <c r="E58" s="141"/>
      <c r="F58" s="40"/>
      <c r="G58" s="49"/>
      <c r="I58" s="53">
        <v>53</v>
      </c>
      <c r="J58" s="31">
        <f t="shared" si="22"/>
        <v>0</v>
      </c>
      <c r="K58" s="31">
        <f t="shared" si="23"/>
        <v>0</v>
      </c>
      <c r="L58" s="31">
        <f t="shared" si="24"/>
        <v>0</v>
      </c>
      <c r="M58" s="31">
        <f t="shared" si="25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6"/>
        <v>0</v>
      </c>
      <c r="S58" s="31">
        <f t="shared" si="27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03">
        <f t="shared" si="41"/>
        <v>0</v>
      </c>
      <c r="AD58" s="99">
        <f t="shared" si="8"/>
        <v>0</v>
      </c>
      <c r="AE58" s="99">
        <f t="shared" si="9"/>
        <v>0</v>
      </c>
      <c r="AF58" s="188">
        <f t="shared" si="37"/>
        <v>0</v>
      </c>
      <c r="AG58" s="188">
        <f t="shared" si="38"/>
        <v>0</v>
      </c>
      <c r="AH58" s="188">
        <f t="shared" si="39"/>
        <v>0</v>
      </c>
      <c r="AI58" s="193">
        <f t="shared" si="40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188">
        <f t="shared" si="42"/>
        <v>0</v>
      </c>
      <c r="AR58" s="188">
        <f t="shared" si="42"/>
        <v>0</v>
      </c>
      <c r="AS58" s="188">
        <f t="shared" si="42"/>
        <v>0</v>
      </c>
      <c r="AT58" s="188">
        <f t="shared" si="42"/>
        <v>0</v>
      </c>
      <c r="AU58" s="31"/>
      <c r="AV58" s="31"/>
      <c r="AW58" s="31"/>
      <c r="AX58" s="31"/>
      <c r="AY58" s="74"/>
    </row>
    <row r="59" spans="2:51" x14ac:dyDescent="0.3">
      <c r="B59" s="38"/>
      <c r="C59" s="155"/>
      <c r="D59" s="136"/>
      <c r="E59" s="141"/>
      <c r="F59" s="40"/>
      <c r="G59" s="49"/>
      <c r="I59" s="53">
        <v>54</v>
      </c>
      <c r="J59" s="31">
        <f t="shared" si="22"/>
        <v>0</v>
      </c>
      <c r="K59" s="31">
        <f t="shared" si="23"/>
        <v>0</v>
      </c>
      <c r="L59" s="31">
        <f t="shared" si="24"/>
        <v>0</v>
      </c>
      <c r="M59" s="31">
        <f t="shared" si="25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6"/>
        <v>0</v>
      </c>
      <c r="S59" s="31">
        <f t="shared" si="27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03">
        <f t="shared" si="41"/>
        <v>0</v>
      </c>
      <c r="AD59" s="99">
        <f t="shared" si="8"/>
        <v>0</v>
      </c>
      <c r="AE59" s="99">
        <f t="shared" si="9"/>
        <v>0</v>
      </c>
      <c r="AF59" s="188">
        <f t="shared" si="37"/>
        <v>0</v>
      </c>
      <c r="AG59" s="188">
        <f t="shared" si="38"/>
        <v>0</v>
      </c>
      <c r="AH59" s="188">
        <f t="shared" si="39"/>
        <v>0</v>
      </c>
      <c r="AI59" s="193">
        <f t="shared" si="40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188">
        <f t="shared" si="42"/>
        <v>0</v>
      </c>
      <c r="AR59" s="188">
        <f t="shared" si="42"/>
        <v>0</v>
      </c>
      <c r="AS59" s="188">
        <f t="shared" si="42"/>
        <v>0</v>
      </c>
      <c r="AT59" s="188">
        <f t="shared" si="42"/>
        <v>0</v>
      </c>
      <c r="AU59" s="31"/>
      <c r="AV59" s="31"/>
      <c r="AW59" s="31"/>
      <c r="AX59" s="31"/>
      <c r="AY59" s="74"/>
    </row>
    <row r="60" spans="2:51" x14ac:dyDescent="0.3">
      <c r="B60" s="38"/>
      <c r="C60" s="155"/>
      <c r="D60" s="136"/>
      <c r="E60" s="141"/>
      <c r="F60" s="40"/>
      <c r="G60" s="49"/>
      <c r="I60" s="53">
        <v>55</v>
      </c>
      <c r="J60" s="31">
        <f t="shared" si="22"/>
        <v>0</v>
      </c>
      <c r="K60" s="31">
        <f t="shared" si="23"/>
        <v>0</v>
      </c>
      <c r="L60" s="31">
        <f t="shared" si="24"/>
        <v>0</v>
      </c>
      <c r="M60" s="31">
        <f t="shared" si="25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6"/>
        <v>0</v>
      </c>
      <c r="S60" s="31">
        <f t="shared" si="27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03">
        <f t="shared" si="41"/>
        <v>0</v>
      </c>
      <c r="AD60" s="99">
        <f t="shared" si="8"/>
        <v>0</v>
      </c>
      <c r="AE60" s="99">
        <f t="shared" si="9"/>
        <v>0</v>
      </c>
      <c r="AF60" s="188">
        <f t="shared" si="37"/>
        <v>0</v>
      </c>
      <c r="AG60" s="188">
        <f t="shared" si="38"/>
        <v>0</v>
      </c>
      <c r="AH60" s="188">
        <f t="shared" si="39"/>
        <v>0</v>
      </c>
      <c r="AI60" s="193">
        <f t="shared" si="40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188">
        <f t="shared" si="42"/>
        <v>0</v>
      </c>
      <c r="AR60" s="188">
        <f t="shared" si="42"/>
        <v>0</v>
      </c>
      <c r="AS60" s="188">
        <f t="shared" si="42"/>
        <v>0</v>
      </c>
      <c r="AT60" s="188">
        <f t="shared" si="42"/>
        <v>0</v>
      </c>
      <c r="AU60" s="31"/>
      <c r="AV60" s="31"/>
      <c r="AW60" s="31"/>
      <c r="AX60" s="31"/>
      <c r="AY60" s="74"/>
    </row>
    <row r="61" spans="2:51" x14ac:dyDescent="0.3">
      <c r="B61" s="38"/>
      <c r="C61" s="155"/>
      <c r="D61" s="136"/>
      <c r="E61" s="141"/>
      <c r="F61" s="40"/>
      <c r="G61" s="49"/>
      <c r="I61" s="53">
        <v>56</v>
      </c>
      <c r="J61" s="31">
        <f t="shared" si="22"/>
        <v>0</v>
      </c>
      <c r="K61" s="31">
        <f t="shared" si="23"/>
        <v>0</v>
      </c>
      <c r="L61" s="31">
        <f t="shared" si="24"/>
        <v>0</v>
      </c>
      <c r="M61" s="31">
        <f t="shared" si="25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6"/>
        <v>0</v>
      </c>
      <c r="S61" s="31">
        <f t="shared" si="27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03">
        <f t="shared" si="41"/>
        <v>0</v>
      </c>
      <c r="AD61" s="99">
        <f t="shared" si="8"/>
        <v>0</v>
      </c>
      <c r="AE61" s="99">
        <f t="shared" si="9"/>
        <v>0</v>
      </c>
      <c r="AF61" s="188">
        <f t="shared" si="37"/>
        <v>0</v>
      </c>
      <c r="AG61" s="188">
        <f t="shared" si="38"/>
        <v>0</v>
      </c>
      <c r="AH61" s="188">
        <f t="shared" si="39"/>
        <v>0</v>
      </c>
      <c r="AI61" s="193">
        <f t="shared" si="40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188">
        <f t="shared" si="42"/>
        <v>0</v>
      </c>
      <c r="AR61" s="188">
        <f t="shared" si="42"/>
        <v>0</v>
      </c>
      <c r="AS61" s="188">
        <f t="shared" si="42"/>
        <v>0</v>
      </c>
      <c r="AT61" s="188">
        <f t="shared" si="42"/>
        <v>0</v>
      </c>
      <c r="AU61" s="31"/>
      <c r="AV61" s="31"/>
      <c r="AW61" s="31"/>
      <c r="AX61" s="31"/>
      <c r="AY61" s="74"/>
    </row>
    <row r="62" spans="2:51" x14ac:dyDescent="0.3">
      <c r="B62" s="38"/>
      <c r="C62" s="155"/>
      <c r="D62" s="136"/>
      <c r="E62" s="141"/>
      <c r="F62" s="40"/>
      <c r="G62" s="49"/>
      <c r="I62" s="53">
        <v>57</v>
      </c>
      <c r="J62" s="31">
        <f t="shared" si="22"/>
        <v>0</v>
      </c>
      <c r="K62" s="31">
        <f t="shared" si="23"/>
        <v>0</v>
      </c>
      <c r="L62" s="31">
        <f t="shared" si="24"/>
        <v>0</v>
      </c>
      <c r="M62" s="31">
        <f t="shared" si="25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6"/>
        <v>0</v>
      </c>
      <c r="S62" s="31">
        <f t="shared" si="27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03">
        <f t="shared" si="41"/>
        <v>0</v>
      </c>
      <c r="AD62" s="99">
        <f t="shared" si="8"/>
        <v>0</v>
      </c>
      <c r="AE62" s="99">
        <f t="shared" si="9"/>
        <v>0</v>
      </c>
      <c r="AF62" s="188">
        <f t="shared" si="37"/>
        <v>0</v>
      </c>
      <c r="AG62" s="188">
        <f t="shared" si="38"/>
        <v>0</v>
      </c>
      <c r="AH62" s="188">
        <f t="shared" si="39"/>
        <v>0</v>
      </c>
      <c r="AI62" s="193">
        <f t="shared" si="40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188">
        <f t="shared" si="42"/>
        <v>0</v>
      </c>
      <c r="AR62" s="188">
        <f t="shared" si="42"/>
        <v>0</v>
      </c>
      <c r="AS62" s="188">
        <f t="shared" si="42"/>
        <v>0</v>
      </c>
      <c r="AT62" s="188">
        <f t="shared" si="42"/>
        <v>0</v>
      </c>
      <c r="AU62" s="31"/>
      <c r="AV62" s="31"/>
      <c r="AW62" s="31"/>
      <c r="AX62" s="31"/>
      <c r="AY62" s="74"/>
    </row>
    <row r="63" spans="2:51" x14ac:dyDescent="0.3">
      <c r="B63" s="38"/>
      <c r="C63" s="155"/>
      <c r="D63" s="136"/>
      <c r="E63" s="141"/>
      <c r="F63" s="40"/>
      <c r="G63" s="49"/>
      <c r="I63" s="53">
        <v>58</v>
      </c>
      <c r="J63" s="31">
        <f t="shared" si="22"/>
        <v>0</v>
      </c>
      <c r="K63" s="31">
        <f t="shared" si="23"/>
        <v>0</v>
      </c>
      <c r="L63" s="31">
        <f t="shared" si="24"/>
        <v>0</v>
      </c>
      <c r="M63" s="31">
        <f t="shared" si="25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6"/>
        <v>0</v>
      </c>
      <c r="S63" s="31">
        <f t="shared" si="27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03">
        <f t="shared" si="41"/>
        <v>0</v>
      </c>
      <c r="AD63" s="99">
        <f t="shared" si="8"/>
        <v>0</v>
      </c>
      <c r="AE63" s="99">
        <f t="shared" si="9"/>
        <v>0</v>
      </c>
      <c r="AF63" s="188">
        <f t="shared" si="37"/>
        <v>0</v>
      </c>
      <c r="AG63" s="188">
        <f t="shared" si="38"/>
        <v>0</v>
      </c>
      <c r="AH63" s="188">
        <f t="shared" si="39"/>
        <v>0</v>
      </c>
      <c r="AI63" s="193">
        <f t="shared" si="40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188">
        <f t="shared" si="42"/>
        <v>0</v>
      </c>
      <c r="AR63" s="188">
        <f t="shared" si="42"/>
        <v>0</v>
      </c>
      <c r="AS63" s="188">
        <f t="shared" si="42"/>
        <v>0</v>
      </c>
      <c r="AT63" s="188">
        <f t="shared" si="42"/>
        <v>0</v>
      </c>
      <c r="AU63" s="31"/>
      <c r="AV63" s="31"/>
      <c r="AW63" s="31"/>
      <c r="AX63" s="31"/>
      <c r="AY63" s="74"/>
    </row>
    <row r="64" spans="2:51" x14ac:dyDescent="0.3">
      <c r="B64" s="38"/>
      <c r="C64" s="155"/>
      <c r="D64" s="136"/>
      <c r="E64" s="141"/>
      <c r="F64" s="40"/>
      <c r="G64" s="49"/>
      <c r="I64" s="53">
        <v>59</v>
      </c>
      <c r="J64" s="31">
        <f t="shared" si="22"/>
        <v>0</v>
      </c>
      <c r="K64" s="31">
        <f t="shared" si="23"/>
        <v>0</v>
      </c>
      <c r="L64" s="31">
        <f t="shared" si="24"/>
        <v>0</v>
      </c>
      <c r="M64" s="31">
        <f t="shared" si="25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6"/>
        <v>0</v>
      </c>
      <c r="S64" s="31">
        <f t="shared" si="27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03">
        <f t="shared" si="41"/>
        <v>0</v>
      </c>
      <c r="AD64" s="99">
        <f t="shared" si="8"/>
        <v>0</v>
      </c>
      <c r="AE64" s="99">
        <f t="shared" si="9"/>
        <v>0</v>
      </c>
      <c r="AF64" s="188">
        <f t="shared" si="37"/>
        <v>0</v>
      </c>
      <c r="AG64" s="188">
        <f t="shared" si="38"/>
        <v>0</v>
      </c>
      <c r="AH64" s="188">
        <f t="shared" si="39"/>
        <v>0</v>
      </c>
      <c r="AI64" s="193">
        <f t="shared" si="40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188">
        <f t="shared" si="42"/>
        <v>0</v>
      </c>
      <c r="AR64" s="188">
        <f t="shared" si="42"/>
        <v>0</v>
      </c>
      <c r="AS64" s="188">
        <f t="shared" si="42"/>
        <v>0</v>
      </c>
      <c r="AT64" s="188">
        <f t="shared" si="42"/>
        <v>0</v>
      </c>
      <c r="AU64" s="31"/>
      <c r="AV64" s="31"/>
      <c r="AW64" s="31"/>
      <c r="AX64" s="31"/>
      <c r="AY64" s="74"/>
    </row>
    <row r="65" spans="2:51" x14ac:dyDescent="0.3">
      <c r="B65" s="38"/>
      <c r="C65" s="155"/>
      <c r="D65" s="136"/>
      <c r="E65" s="141"/>
      <c r="F65" s="40"/>
      <c r="G65" s="49"/>
      <c r="I65" s="53">
        <v>60</v>
      </c>
      <c r="J65" s="31">
        <f t="shared" si="22"/>
        <v>0</v>
      </c>
      <c r="K65" s="31">
        <f t="shared" si="23"/>
        <v>0</v>
      </c>
      <c r="L65" s="31">
        <f t="shared" si="24"/>
        <v>0</v>
      </c>
      <c r="M65" s="31">
        <f t="shared" si="25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6"/>
        <v>0</v>
      </c>
      <c r="S65" s="31">
        <f t="shared" si="27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03">
        <f t="shared" si="41"/>
        <v>0</v>
      </c>
      <c r="AD65" s="99">
        <f t="shared" si="8"/>
        <v>0</v>
      </c>
      <c r="AE65" s="99">
        <f t="shared" si="9"/>
        <v>0</v>
      </c>
      <c r="AF65" s="188">
        <f t="shared" si="37"/>
        <v>0</v>
      </c>
      <c r="AG65" s="188">
        <f t="shared" si="38"/>
        <v>0</v>
      </c>
      <c r="AH65" s="188">
        <f t="shared" si="39"/>
        <v>0</v>
      </c>
      <c r="AI65" s="193">
        <f t="shared" si="40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188">
        <f t="shared" si="42"/>
        <v>0</v>
      </c>
      <c r="AR65" s="188">
        <f t="shared" si="42"/>
        <v>0</v>
      </c>
      <c r="AS65" s="188">
        <f t="shared" si="42"/>
        <v>0</v>
      </c>
      <c r="AT65" s="188">
        <f t="shared" si="42"/>
        <v>0</v>
      </c>
      <c r="AU65" s="31"/>
      <c r="AV65" s="31"/>
      <c r="AW65" s="31"/>
      <c r="AX65" s="31"/>
      <c r="AY65" s="74"/>
    </row>
    <row r="66" spans="2:51" x14ac:dyDescent="0.3">
      <c r="B66" s="38"/>
      <c r="C66" s="155"/>
      <c r="D66" s="136"/>
      <c r="E66" s="141"/>
      <c r="F66" s="40"/>
      <c r="G66" s="49"/>
      <c r="I66" s="53">
        <v>61</v>
      </c>
      <c r="J66" s="31">
        <f t="shared" si="22"/>
        <v>0</v>
      </c>
      <c r="K66" s="31">
        <f t="shared" si="23"/>
        <v>0</v>
      </c>
      <c r="L66" s="31">
        <f t="shared" si="24"/>
        <v>0</v>
      </c>
      <c r="M66" s="31">
        <f t="shared" si="25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6"/>
        <v>0</v>
      </c>
      <c r="S66" s="31">
        <f t="shared" si="27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03">
        <f t="shared" si="41"/>
        <v>0</v>
      </c>
      <c r="AD66" s="99">
        <f t="shared" si="8"/>
        <v>0</v>
      </c>
      <c r="AE66" s="99">
        <f t="shared" si="9"/>
        <v>0</v>
      </c>
      <c r="AF66" s="188">
        <f t="shared" si="37"/>
        <v>0</v>
      </c>
      <c r="AG66" s="188">
        <f t="shared" si="38"/>
        <v>0</v>
      </c>
      <c r="AH66" s="188">
        <f t="shared" si="39"/>
        <v>0</v>
      </c>
      <c r="AI66" s="193">
        <f t="shared" si="40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188">
        <f t="shared" si="42"/>
        <v>0</v>
      </c>
      <c r="AR66" s="188">
        <f t="shared" si="42"/>
        <v>0</v>
      </c>
      <c r="AS66" s="188">
        <f t="shared" si="42"/>
        <v>0</v>
      </c>
      <c r="AT66" s="188">
        <f t="shared" si="42"/>
        <v>0</v>
      </c>
      <c r="AU66" s="31"/>
      <c r="AV66" s="31"/>
      <c r="AW66" s="31"/>
      <c r="AX66" s="31"/>
      <c r="AY66" s="74"/>
    </row>
    <row r="67" spans="2:51" x14ac:dyDescent="0.3">
      <c r="B67" s="38"/>
      <c r="C67" s="155"/>
      <c r="D67" s="136"/>
      <c r="E67" s="141"/>
      <c r="F67" s="40"/>
      <c r="G67" s="49"/>
      <c r="I67" s="53">
        <v>62</v>
      </c>
      <c r="J67" s="31">
        <f t="shared" si="22"/>
        <v>0</v>
      </c>
      <c r="K67" s="31">
        <f t="shared" si="23"/>
        <v>0</v>
      </c>
      <c r="L67" s="31">
        <f t="shared" si="24"/>
        <v>0</v>
      </c>
      <c r="M67" s="31">
        <f t="shared" si="25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6"/>
        <v>0</v>
      </c>
      <c r="S67" s="31">
        <f t="shared" si="27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03">
        <f t="shared" si="41"/>
        <v>0</v>
      </c>
      <c r="AD67" s="99">
        <f t="shared" si="8"/>
        <v>0</v>
      </c>
      <c r="AE67" s="99">
        <f t="shared" si="9"/>
        <v>0</v>
      </c>
      <c r="AF67" s="188">
        <f t="shared" si="37"/>
        <v>0</v>
      </c>
      <c r="AG67" s="188">
        <f t="shared" si="38"/>
        <v>0</v>
      </c>
      <c r="AH67" s="188">
        <f t="shared" si="39"/>
        <v>0</v>
      </c>
      <c r="AI67" s="193">
        <f t="shared" si="40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188">
        <f t="shared" si="42"/>
        <v>0</v>
      </c>
      <c r="AR67" s="188">
        <f t="shared" si="42"/>
        <v>0</v>
      </c>
      <c r="AS67" s="188">
        <f t="shared" si="42"/>
        <v>0</v>
      </c>
      <c r="AT67" s="188">
        <f t="shared" si="42"/>
        <v>0</v>
      </c>
      <c r="AU67" s="31"/>
      <c r="AV67" s="31"/>
      <c r="AW67" s="31"/>
      <c r="AX67" s="31"/>
      <c r="AY67" s="74"/>
    </row>
    <row r="68" spans="2:51" x14ac:dyDescent="0.3">
      <c r="B68" s="38"/>
      <c r="C68" s="155"/>
      <c r="D68" s="136"/>
      <c r="E68" s="141"/>
      <c r="F68" s="40"/>
      <c r="G68" s="49"/>
      <c r="I68" s="53">
        <v>63</v>
      </c>
      <c r="J68" s="31">
        <f t="shared" si="22"/>
        <v>0</v>
      </c>
      <c r="K68" s="31">
        <f t="shared" si="23"/>
        <v>0</v>
      </c>
      <c r="L68" s="31">
        <f t="shared" si="24"/>
        <v>0</v>
      </c>
      <c r="M68" s="31">
        <f t="shared" si="25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6"/>
        <v>0</v>
      </c>
      <c r="S68" s="31">
        <f t="shared" si="27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03">
        <f t="shared" si="41"/>
        <v>0</v>
      </c>
      <c r="AD68" s="99">
        <f t="shared" si="8"/>
        <v>0</v>
      </c>
      <c r="AE68" s="99">
        <f t="shared" si="9"/>
        <v>0</v>
      </c>
      <c r="AF68" s="188">
        <f t="shared" si="37"/>
        <v>0</v>
      </c>
      <c r="AG68" s="188">
        <f t="shared" si="38"/>
        <v>0</v>
      </c>
      <c r="AH68" s="188">
        <f t="shared" si="39"/>
        <v>0</v>
      </c>
      <c r="AI68" s="193">
        <f t="shared" si="40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188">
        <f t="shared" si="42"/>
        <v>0</v>
      </c>
      <c r="AR68" s="188">
        <f t="shared" si="42"/>
        <v>0</v>
      </c>
      <c r="AS68" s="188">
        <f t="shared" si="42"/>
        <v>0</v>
      </c>
      <c r="AT68" s="188">
        <f t="shared" si="42"/>
        <v>0</v>
      </c>
      <c r="AU68" s="31"/>
      <c r="AV68" s="31"/>
      <c r="AW68" s="31"/>
      <c r="AX68" s="31"/>
      <c r="AY68" s="74"/>
    </row>
    <row r="69" spans="2:51" x14ac:dyDescent="0.3">
      <c r="B69" s="38"/>
      <c r="C69" s="155"/>
      <c r="D69" s="136"/>
      <c r="E69" s="141"/>
      <c r="F69" s="40"/>
      <c r="G69" s="49"/>
      <c r="I69" s="53">
        <v>64</v>
      </c>
      <c r="J69" s="31">
        <f t="shared" si="22"/>
        <v>0</v>
      </c>
      <c r="K69" s="31">
        <f t="shared" si="23"/>
        <v>0</v>
      </c>
      <c r="L69" s="31">
        <f t="shared" si="24"/>
        <v>0</v>
      </c>
      <c r="M69" s="31">
        <f t="shared" si="25"/>
        <v>0</v>
      </c>
      <c r="N69" s="31">
        <f t="shared" ref="N69:N132" si="43">IF(P70&lt;=$F$18,0,)</f>
        <v>0</v>
      </c>
      <c r="O69" s="32">
        <f t="shared" ref="O69:O132" si="44">((J69+K69)*0.475+L69+M69+N69)*44/12</f>
        <v>0</v>
      </c>
      <c r="P69" s="53">
        <v>64</v>
      </c>
      <c r="Q69" s="31">
        <f t="shared" si="15"/>
        <v>0</v>
      </c>
      <c r="R69" s="31">
        <f t="shared" si="26"/>
        <v>0</v>
      </c>
      <c r="S69" s="31">
        <f t="shared" si="27"/>
        <v>0</v>
      </c>
      <c r="T69" s="31">
        <f t="shared" ref="T69:T132" si="45">IF(S69=0,0,EXP(-1.0587+0.8836*LN(S69)+0.284))</f>
        <v>0</v>
      </c>
      <c r="U69" s="31">
        <f t="shared" si="16"/>
        <v>0</v>
      </c>
      <c r="V69" s="31">
        <f t="shared" ref="V69:V132" si="46">IF(P69&lt;=$F$18,IF(P69&lt;=30,P69*($F$16-$F$6)/30,$F$16-$F$6),)</f>
        <v>0</v>
      </c>
      <c r="W69" s="31">
        <v>0</v>
      </c>
      <c r="X69" s="31">
        <f t="shared" ref="X69:X132" si="47">((S69+T69)*0.475+U69+V69+W69)*44/12</f>
        <v>0</v>
      </c>
      <c r="Y69" s="36">
        <f t="shared" ref="Y69:Y132" si="48">IF(P69&lt;=$F$18,X69-O69,)</f>
        <v>0</v>
      </c>
      <c r="AA69" s="69">
        <v>64</v>
      </c>
      <c r="AB69" s="31">
        <f t="shared" ref="AB69:AB132" si="49">IF(AA69&lt;=$F$18,IFERROR(VLOOKUP($AA69,$B$82:$G$94,2,FALSE),0),)</f>
        <v>0</v>
      </c>
      <c r="AC69" s="203">
        <f t="shared" si="41"/>
        <v>0</v>
      </c>
      <c r="AD69" s="99">
        <f t="shared" ref="AD69:AD132" si="50">IF(AA69&lt;=$F$18,IFERROR(VLOOKUP($AA69,$B$82:$G$94,4,FALSE),0),)</f>
        <v>0</v>
      </c>
      <c r="AE69" s="99">
        <f t="shared" ref="AE69:AE132" si="51">IF(AA69&lt;=$F$18,IFERROR(VLOOKUP($AA69,$B$82:$G$94,5,FALSE),0),)</f>
        <v>0</v>
      </c>
      <c r="AF69" s="188">
        <f t="shared" si="37"/>
        <v>0</v>
      </c>
      <c r="AG69" s="188">
        <f t="shared" si="38"/>
        <v>0</v>
      </c>
      <c r="AH69" s="188">
        <f t="shared" si="39"/>
        <v>0</v>
      </c>
      <c r="AI69" s="193">
        <f t="shared" si="40"/>
        <v>0</v>
      </c>
      <c r="AK69" s="69">
        <v>64</v>
      </c>
      <c r="AL69" s="31">
        <f t="shared" ref="AL69:AL132" si="52">IF(AK69&lt;=$F$18,IFERROR(VLOOKUP($AA69,$B$82:$G$94,2,FALSE),0),)</f>
        <v>0</v>
      </c>
      <c r="AM69" s="31">
        <f t="shared" ref="AM69:AM132" si="53">IF(AK69&lt;=$F$18,IFERROR(VLOOKUP($AA69,$B$82:$G$94,3,FALSE),0),)</f>
        <v>0</v>
      </c>
      <c r="AN69" s="31">
        <f t="shared" ref="AN69:AN132" si="54">IF(AK69&lt;=$F$18,IFERROR(VLOOKUP($AA69,$B$82:$G$94,4,FALSE),0),)</f>
        <v>0</v>
      </c>
      <c r="AO69" s="31">
        <f t="shared" ref="AO69:AO132" si="55">IF(AK69&lt;=$F$18,IFERROR(VLOOKUP($AA69,$B$82:$G$94,5,FALSE),0),)</f>
        <v>0</v>
      </c>
      <c r="AP69" s="31">
        <f t="shared" ref="AP69:AP132" si="56">IF(AK69&lt;=$F$18,IFERROR(VLOOKUP($AA69,$B$82:$G$94,6,FALSE),0),)</f>
        <v>0</v>
      </c>
      <c r="AQ69" s="188">
        <f t="shared" si="42"/>
        <v>0</v>
      </c>
      <c r="AR69" s="188">
        <f t="shared" si="42"/>
        <v>0</v>
      </c>
      <c r="AS69" s="188">
        <f t="shared" si="42"/>
        <v>0</v>
      </c>
      <c r="AT69" s="188">
        <f t="shared" si="42"/>
        <v>0</v>
      </c>
      <c r="AU69" s="31"/>
      <c r="AV69" s="31"/>
      <c r="AW69" s="31"/>
      <c r="AX69" s="31"/>
      <c r="AY69" s="74"/>
    </row>
    <row r="70" spans="2:51" x14ac:dyDescent="0.3">
      <c r="B70" s="38"/>
      <c r="C70" s="155"/>
      <c r="D70" s="136"/>
      <c r="E70" s="141"/>
      <c r="F70" s="40"/>
      <c r="G70" s="49"/>
      <c r="I70" s="53">
        <v>65</v>
      </c>
      <c r="J70" s="31">
        <f t="shared" si="22"/>
        <v>0</v>
      </c>
      <c r="K70" s="31">
        <f t="shared" si="23"/>
        <v>0</v>
      </c>
      <c r="L70" s="31">
        <f t="shared" si="24"/>
        <v>0</v>
      </c>
      <c r="M70" s="31">
        <f t="shared" si="25"/>
        <v>0</v>
      </c>
      <c r="N70" s="31">
        <f t="shared" si="43"/>
        <v>0</v>
      </c>
      <c r="O70" s="32">
        <f t="shared" si="44"/>
        <v>0</v>
      </c>
      <c r="P70" s="53">
        <v>65</v>
      </c>
      <c r="Q70" s="31">
        <f t="shared" ref="Q70:Q133" si="57">IF(P70&lt;=$F$18,LOOKUP(P70-1,$B$25:$B$78,$G$25:$G$78),)</f>
        <v>0</v>
      </c>
      <c r="R70" s="31">
        <f t="shared" si="26"/>
        <v>0</v>
      </c>
      <c r="S70" s="31">
        <f t="shared" si="27"/>
        <v>0</v>
      </c>
      <c r="T70" s="31">
        <f t="shared" si="45"/>
        <v>0</v>
      </c>
      <c r="U70" s="31">
        <f t="shared" ref="U70:U133" si="58">IF(P70&lt;=$F$18,$F$5+($F$15-$F$5)*(1-EXP(-0.0175*P70)),)</f>
        <v>0</v>
      </c>
      <c r="V70" s="31">
        <f t="shared" si="46"/>
        <v>0</v>
      </c>
      <c r="W70" s="31">
        <v>0</v>
      </c>
      <c r="X70" s="31">
        <f t="shared" si="47"/>
        <v>0</v>
      </c>
      <c r="Y70" s="36">
        <f t="shared" si="48"/>
        <v>0</v>
      </c>
      <c r="AA70" s="69">
        <v>65</v>
      </c>
      <c r="AB70" s="31">
        <f t="shared" si="49"/>
        <v>0</v>
      </c>
      <c r="AC70" s="203">
        <f t="shared" si="41"/>
        <v>0</v>
      </c>
      <c r="AD70" s="99">
        <f t="shared" si="50"/>
        <v>0</v>
      </c>
      <c r="AE70" s="99">
        <f t="shared" si="51"/>
        <v>0</v>
      </c>
      <c r="AF70" s="188">
        <f t="shared" si="37"/>
        <v>0</v>
      </c>
      <c r="AG70" s="188">
        <f t="shared" si="38"/>
        <v>0</v>
      </c>
      <c r="AH70" s="188">
        <f t="shared" si="39"/>
        <v>0</v>
      </c>
      <c r="AI70" s="193">
        <f t="shared" si="40"/>
        <v>0</v>
      </c>
      <c r="AK70" s="69">
        <v>65</v>
      </c>
      <c r="AL70" s="31">
        <f t="shared" si="52"/>
        <v>0</v>
      </c>
      <c r="AM70" s="31">
        <f t="shared" si="53"/>
        <v>0</v>
      </c>
      <c r="AN70" s="31">
        <f t="shared" si="54"/>
        <v>0</v>
      </c>
      <c r="AO70" s="31">
        <f t="shared" si="55"/>
        <v>0</v>
      </c>
      <c r="AP70" s="31">
        <f t="shared" si="56"/>
        <v>0</v>
      </c>
      <c r="AQ70" s="188">
        <f t="shared" si="42"/>
        <v>0</v>
      </c>
      <c r="AR70" s="188">
        <f t="shared" si="42"/>
        <v>0</v>
      </c>
      <c r="AS70" s="188">
        <f t="shared" si="42"/>
        <v>0</v>
      </c>
      <c r="AT70" s="188">
        <f t="shared" si="42"/>
        <v>0</v>
      </c>
      <c r="AU70" s="31"/>
      <c r="AV70" s="31"/>
      <c r="AW70" s="31"/>
      <c r="AX70" s="31"/>
      <c r="AY70" s="74"/>
    </row>
    <row r="71" spans="2:51" x14ac:dyDescent="0.3">
      <c r="B71" s="38"/>
      <c r="C71" s="155"/>
      <c r="D71" s="136"/>
      <c r="E71" s="141"/>
      <c r="F71" s="40"/>
      <c r="G71" s="49"/>
      <c r="I71" s="53">
        <v>66</v>
      </c>
      <c r="J71" s="31">
        <f t="shared" ref="J71:J134" si="59">IF($I71&lt;=$F$10,$F$11*$F$13+J70,)</f>
        <v>0</v>
      </c>
      <c r="K71" s="31">
        <f t="shared" ref="K71:K134" si="60">IF(J71=0,0,EXP(-1.0587+0.8836*LN(J71)+0.284))</f>
        <v>0</v>
      </c>
      <c r="L71" s="31">
        <f t="shared" ref="L71:L134" si="61">IF(I71&lt;=$F$10,$F$5+($F$8-$F$5)*(1-EXP(-0.0175*I71)),)</f>
        <v>0</v>
      </c>
      <c r="M71" s="31">
        <f t="shared" ref="M71:M134" si="62">IF(I71&lt;=$F$10,IF(I71&lt;=30,I71*($F$9-$F$6)/30,$F$9-$F$6),)</f>
        <v>0</v>
      </c>
      <c r="N71" s="31">
        <f t="shared" si="43"/>
        <v>0</v>
      </c>
      <c r="O71" s="32">
        <f t="shared" si="44"/>
        <v>0</v>
      </c>
      <c r="P71" s="53">
        <v>66</v>
      </c>
      <c r="Q71" s="31">
        <f t="shared" si="57"/>
        <v>0</v>
      </c>
      <c r="R71" s="31">
        <f t="shared" ref="R71:R134" si="63">IF(P71&lt;=$F$18,Q71+R70,)</f>
        <v>0</v>
      </c>
      <c r="S71" s="31">
        <f t="shared" ref="S71:S134" si="64">$F$19*R71</f>
        <v>0</v>
      </c>
      <c r="T71" s="31">
        <f t="shared" si="45"/>
        <v>0</v>
      </c>
      <c r="U71" s="31">
        <f t="shared" si="58"/>
        <v>0</v>
      </c>
      <c r="V71" s="31">
        <f t="shared" si="46"/>
        <v>0</v>
      </c>
      <c r="W71" s="31">
        <v>0</v>
      </c>
      <c r="X71" s="31">
        <f t="shared" si="47"/>
        <v>0</v>
      </c>
      <c r="Y71" s="36">
        <f t="shared" si="48"/>
        <v>0</v>
      </c>
      <c r="AA71" s="69">
        <v>66</v>
      </c>
      <c r="AB71" s="31">
        <f t="shared" si="49"/>
        <v>0</v>
      </c>
      <c r="AC71" s="203">
        <f t="shared" si="41"/>
        <v>0</v>
      </c>
      <c r="AD71" s="99">
        <f t="shared" si="50"/>
        <v>0</v>
      </c>
      <c r="AE71" s="99">
        <f t="shared" si="51"/>
        <v>0</v>
      </c>
      <c r="AF71" s="188">
        <f t="shared" si="37"/>
        <v>0</v>
      </c>
      <c r="AG71" s="188">
        <f t="shared" si="38"/>
        <v>0</v>
      </c>
      <c r="AH71" s="188">
        <f t="shared" si="39"/>
        <v>0</v>
      </c>
      <c r="AI71" s="193">
        <f t="shared" si="40"/>
        <v>0</v>
      </c>
      <c r="AK71" s="69">
        <v>66</v>
      </c>
      <c r="AL71" s="31">
        <f t="shared" si="52"/>
        <v>0</v>
      </c>
      <c r="AM71" s="31">
        <f t="shared" si="53"/>
        <v>0</v>
      </c>
      <c r="AN71" s="31">
        <f t="shared" si="54"/>
        <v>0</v>
      </c>
      <c r="AO71" s="31">
        <f t="shared" si="55"/>
        <v>0</v>
      </c>
      <c r="AP71" s="31">
        <f t="shared" si="56"/>
        <v>0</v>
      </c>
      <c r="AQ71" s="188">
        <f t="shared" si="42"/>
        <v>0</v>
      </c>
      <c r="AR71" s="188">
        <f t="shared" si="42"/>
        <v>0</v>
      </c>
      <c r="AS71" s="188">
        <f t="shared" si="42"/>
        <v>0</v>
      </c>
      <c r="AT71" s="188">
        <f t="shared" si="42"/>
        <v>0</v>
      </c>
      <c r="AU71" s="31"/>
      <c r="AV71" s="31"/>
      <c r="AW71" s="31"/>
      <c r="AX71" s="31"/>
      <c r="AY71" s="74"/>
    </row>
    <row r="72" spans="2:51" x14ac:dyDescent="0.3">
      <c r="B72" s="38"/>
      <c r="C72" s="155"/>
      <c r="D72" s="136"/>
      <c r="E72" s="141"/>
      <c r="F72" s="40"/>
      <c r="G72" s="49"/>
      <c r="I72" s="53">
        <v>67</v>
      </c>
      <c r="J72" s="31">
        <f t="shared" si="59"/>
        <v>0</v>
      </c>
      <c r="K72" s="31">
        <f t="shared" si="60"/>
        <v>0</v>
      </c>
      <c r="L72" s="31">
        <f t="shared" si="61"/>
        <v>0</v>
      </c>
      <c r="M72" s="31">
        <f t="shared" si="62"/>
        <v>0</v>
      </c>
      <c r="N72" s="31">
        <f t="shared" si="43"/>
        <v>0</v>
      </c>
      <c r="O72" s="32">
        <f t="shared" si="44"/>
        <v>0</v>
      </c>
      <c r="P72" s="53">
        <v>67</v>
      </c>
      <c r="Q72" s="31">
        <f t="shared" si="57"/>
        <v>0</v>
      </c>
      <c r="R72" s="31">
        <f t="shared" si="63"/>
        <v>0</v>
      </c>
      <c r="S72" s="31">
        <f t="shared" si="64"/>
        <v>0</v>
      </c>
      <c r="T72" s="31">
        <f t="shared" si="45"/>
        <v>0</v>
      </c>
      <c r="U72" s="31">
        <f t="shared" si="58"/>
        <v>0</v>
      </c>
      <c r="V72" s="31">
        <f t="shared" si="46"/>
        <v>0</v>
      </c>
      <c r="W72" s="31">
        <v>0</v>
      </c>
      <c r="X72" s="31">
        <f t="shared" si="47"/>
        <v>0</v>
      </c>
      <c r="Y72" s="36">
        <f t="shared" si="48"/>
        <v>0</v>
      </c>
      <c r="AA72" s="69">
        <v>67</v>
      </c>
      <c r="AB72" s="31">
        <f t="shared" si="49"/>
        <v>0</v>
      </c>
      <c r="AC72" s="203">
        <f t="shared" si="41"/>
        <v>0</v>
      </c>
      <c r="AD72" s="99">
        <f t="shared" si="50"/>
        <v>0</v>
      </c>
      <c r="AE72" s="99">
        <f t="shared" si="51"/>
        <v>0</v>
      </c>
      <c r="AF72" s="188">
        <f t="shared" si="37"/>
        <v>0</v>
      </c>
      <c r="AG72" s="188">
        <f t="shared" si="38"/>
        <v>0</v>
      </c>
      <c r="AH72" s="188">
        <f t="shared" si="39"/>
        <v>0</v>
      </c>
      <c r="AI72" s="193">
        <f t="shared" si="40"/>
        <v>0</v>
      </c>
      <c r="AK72" s="69">
        <v>67</v>
      </c>
      <c r="AL72" s="31">
        <f t="shared" si="52"/>
        <v>0</v>
      </c>
      <c r="AM72" s="31">
        <f t="shared" si="53"/>
        <v>0</v>
      </c>
      <c r="AN72" s="31">
        <f t="shared" si="54"/>
        <v>0</v>
      </c>
      <c r="AO72" s="31">
        <f t="shared" si="55"/>
        <v>0</v>
      </c>
      <c r="AP72" s="31">
        <f t="shared" si="56"/>
        <v>0</v>
      </c>
      <c r="AQ72" s="188">
        <f t="shared" si="42"/>
        <v>0</v>
      </c>
      <c r="AR72" s="188">
        <f t="shared" si="42"/>
        <v>0</v>
      </c>
      <c r="AS72" s="188">
        <f t="shared" si="42"/>
        <v>0</v>
      </c>
      <c r="AT72" s="188">
        <f t="shared" si="42"/>
        <v>0</v>
      </c>
      <c r="AU72" s="31"/>
      <c r="AV72" s="31"/>
      <c r="AW72" s="31"/>
      <c r="AX72" s="31"/>
      <c r="AY72" s="74"/>
    </row>
    <row r="73" spans="2:51" x14ac:dyDescent="0.3">
      <c r="B73" s="38"/>
      <c r="C73" s="155"/>
      <c r="D73" s="136"/>
      <c r="E73" s="141"/>
      <c r="F73" s="40"/>
      <c r="G73" s="49"/>
      <c r="I73" s="53">
        <v>68</v>
      </c>
      <c r="J73" s="31">
        <f t="shared" si="59"/>
        <v>0</v>
      </c>
      <c r="K73" s="31">
        <f t="shared" si="60"/>
        <v>0</v>
      </c>
      <c r="L73" s="31">
        <f t="shared" si="61"/>
        <v>0</v>
      </c>
      <c r="M73" s="31">
        <f t="shared" si="62"/>
        <v>0</v>
      </c>
      <c r="N73" s="31">
        <f t="shared" si="43"/>
        <v>0</v>
      </c>
      <c r="O73" s="32">
        <f t="shared" si="44"/>
        <v>0</v>
      </c>
      <c r="P73" s="53">
        <v>68</v>
      </c>
      <c r="Q73" s="31">
        <f t="shared" si="57"/>
        <v>0</v>
      </c>
      <c r="R73" s="31">
        <f t="shared" si="63"/>
        <v>0</v>
      </c>
      <c r="S73" s="31">
        <f t="shared" si="64"/>
        <v>0</v>
      </c>
      <c r="T73" s="31">
        <f t="shared" si="45"/>
        <v>0</v>
      </c>
      <c r="U73" s="31">
        <f t="shared" si="58"/>
        <v>0</v>
      </c>
      <c r="V73" s="31">
        <f t="shared" si="46"/>
        <v>0</v>
      </c>
      <c r="W73" s="31">
        <v>0</v>
      </c>
      <c r="X73" s="31">
        <f t="shared" si="47"/>
        <v>0</v>
      </c>
      <c r="Y73" s="36">
        <f t="shared" si="48"/>
        <v>0</v>
      </c>
      <c r="AA73" s="69">
        <v>68</v>
      </c>
      <c r="AB73" s="31">
        <f t="shared" si="49"/>
        <v>0</v>
      </c>
      <c r="AC73" s="203">
        <f t="shared" si="41"/>
        <v>0</v>
      </c>
      <c r="AD73" s="99">
        <f t="shared" si="50"/>
        <v>0</v>
      </c>
      <c r="AE73" s="99">
        <f t="shared" si="51"/>
        <v>0</v>
      </c>
      <c r="AF73" s="188">
        <f t="shared" si="37"/>
        <v>0</v>
      </c>
      <c r="AG73" s="188">
        <f t="shared" si="38"/>
        <v>0</v>
      </c>
      <c r="AH73" s="188">
        <f t="shared" si="39"/>
        <v>0</v>
      </c>
      <c r="AI73" s="193">
        <f t="shared" si="40"/>
        <v>0</v>
      </c>
      <c r="AK73" s="69">
        <v>68</v>
      </c>
      <c r="AL73" s="31">
        <f t="shared" si="52"/>
        <v>0</v>
      </c>
      <c r="AM73" s="31">
        <f t="shared" si="53"/>
        <v>0</v>
      </c>
      <c r="AN73" s="31">
        <f t="shared" si="54"/>
        <v>0</v>
      </c>
      <c r="AO73" s="31">
        <f t="shared" si="55"/>
        <v>0</v>
      </c>
      <c r="AP73" s="31">
        <f t="shared" si="56"/>
        <v>0</v>
      </c>
      <c r="AQ73" s="188">
        <f t="shared" si="42"/>
        <v>0</v>
      </c>
      <c r="AR73" s="188">
        <f t="shared" si="42"/>
        <v>0</v>
      </c>
      <c r="AS73" s="188">
        <f t="shared" si="42"/>
        <v>0</v>
      </c>
      <c r="AT73" s="188">
        <f t="shared" si="42"/>
        <v>0</v>
      </c>
      <c r="AU73" s="31"/>
      <c r="AV73" s="31"/>
      <c r="AW73" s="31"/>
      <c r="AX73" s="31"/>
      <c r="AY73" s="74"/>
    </row>
    <row r="74" spans="2:51" x14ac:dyDescent="0.3">
      <c r="B74" s="38"/>
      <c r="C74" s="155"/>
      <c r="D74" s="136"/>
      <c r="E74" s="141"/>
      <c r="F74" s="40"/>
      <c r="G74" s="49"/>
      <c r="I74" s="53">
        <v>69</v>
      </c>
      <c r="J74" s="31">
        <f t="shared" si="59"/>
        <v>0</v>
      </c>
      <c r="K74" s="31">
        <f t="shared" si="60"/>
        <v>0</v>
      </c>
      <c r="L74" s="31">
        <f t="shared" si="61"/>
        <v>0</v>
      </c>
      <c r="M74" s="31">
        <f t="shared" si="62"/>
        <v>0</v>
      </c>
      <c r="N74" s="31">
        <f t="shared" si="43"/>
        <v>0</v>
      </c>
      <c r="O74" s="32">
        <f t="shared" si="44"/>
        <v>0</v>
      </c>
      <c r="P74" s="53">
        <v>69</v>
      </c>
      <c r="Q74" s="31">
        <f t="shared" si="57"/>
        <v>0</v>
      </c>
      <c r="R74" s="31">
        <f t="shared" si="63"/>
        <v>0</v>
      </c>
      <c r="S74" s="31">
        <f t="shared" si="64"/>
        <v>0</v>
      </c>
      <c r="T74" s="31">
        <f t="shared" si="45"/>
        <v>0</v>
      </c>
      <c r="U74" s="31">
        <f t="shared" si="58"/>
        <v>0</v>
      </c>
      <c r="V74" s="31">
        <f t="shared" si="46"/>
        <v>0</v>
      </c>
      <c r="W74" s="31">
        <v>0</v>
      </c>
      <c r="X74" s="31">
        <f t="shared" si="47"/>
        <v>0</v>
      </c>
      <c r="Y74" s="36">
        <f t="shared" si="48"/>
        <v>0</v>
      </c>
      <c r="AA74" s="69">
        <v>69</v>
      </c>
      <c r="AB74" s="31">
        <f t="shared" si="49"/>
        <v>0</v>
      </c>
      <c r="AC74" s="203">
        <f t="shared" si="41"/>
        <v>0</v>
      </c>
      <c r="AD74" s="99">
        <f t="shared" si="50"/>
        <v>0</v>
      </c>
      <c r="AE74" s="99">
        <f t="shared" si="51"/>
        <v>0</v>
      </c>
      <c r="AF74" s="188">
        <f t="shared" si="37"/>
        <v>0</v>
      </c>
      <c r="AG74" s="188">
        <f t="shared" si="38"/>
        <v>0</v>
      </c>
      <c r="AH74" s="188">
        <f t="shared" si="39"/>
        <v>0</v>
      </c>
      <c r="AI74" s="193">
        <f t="shared" si="40"/>
        <v>0</v>
      </c>
      <c r="AK74" s="69">
        <v>69</v>
      </c>
      <c r="AL74" s="31">
        <f t="shared" si="52"/>
        <v>0</v>
      </c>
      <c r="AM74" s="31">
        <f t="shared" si="53"/>
        <v>0</v>
      </c>
      <c r="AN74" s="31">
        <f t="shared" si="54"/>
        <v>0</v>
      </c>
      <c r="AO74" s="31">
        <f t="shared" si="55"/>
        <v>0</v>
      </c>
      <c r="AP74" s="31">
        <f t="shared" si="56"/>
        <v>0</v>
      </c>
      <c r="AQ74" s="188">
        <f t="shared" si="42"/>
        <v>0</v>
      </c>
      <c r="AR74" s="188">
        <f t="shared" si="42"/>
        <v>0</v>
      </c>
      <c r="AS74" s="188">
        <f t="shared" si="42"/>
        <v>0</v>
      </c>
      <c r="AT74" s="188">
        <f t="shared" si="42"/>
        <v>0</v>
      </c>
      <c r="AU74" s="31"/>
      <c r="AV74" s="31"/>
      <c r="AW74" s="31"/>
      <c r="AX74" s="31"/>
      <c r="AY74" s="74"/>
    </row>
    <row r="75" spans="2:51" x14ac:dyDescent="0.3">
      <c r="B75" s="38"/>
      <c r="C75" s="155"/>
      <c r="D75" s="136"/>
      <c r="E75" s="141"/>
      <c r="F75" s="40"/>
      <c r="G75" s="49"/>
      <c r="I75" s="53">
        <v>70</v>
      </c>
      <c r="J75" s="31">
        <f t="shared" si="59"/>
        <v>0</v>
      </c>
      <c r="K75" s="31">
        <f t="shared" si="60"/>
        <v>0</v>
      </c>
      <c r="L75" s="31">
        <f t="shared" si="61"/>
        <v>0</v>
      </c>
      <c r="M75" s="31">
        <f t="shared" si="62"/>
        <v>0</v>
      </c>
      <c r="N75" s="31">
        <f t="shared" si="43"/>
        <v>0</v>
      </c>
      <c r="O75" s="32">
        <f t="shared" si="44"/>
        <v>0</v>
      </c>
      <c r="P75" s="53">
        <v>70</v>
      </c>
      <c r="Q75" s="31">
        <f t="shared" si="57"/>
        <v>0</v>
      </c>
      <c r="R75" s="31">
        <f t="shared" si="63"/>
        <v>0</v>
      </c>
      <c r="S75" s="31">
        <f t="shared" si="64"/>
        <v>0</v>
      </c>
      <c r="T75" s="31">
        <f t="shared" si="45"/>
        <v>0</v>
      </c>
      <c r="U75" s="31">
        <f t="shared" si="58"/>
        <v>0</v>
      </c>
      <c r="V75" s="31">
        <f t="shared" si="46"/>
        <v>0</v>
      </c>
      <c r="W75" s="31">
        <v>0</v>
      </c>
      <c r="X75" s="31">
        <f t="shared" si="47"/>
        <v>0</v>
      </c>
      <c r="Y75" s="36">
        <f t="shared" si="48"/>
        <v>0</v>
      </c>
      <c r="AA75" s="69">
        <v>70</v>
      </c>
      <c r="AB75" s="31">
        <f t="shared" si="49"/>
        <v>0</v>
      </c>
      <c r="AC75" s="203">
        <f t="shared" si="41"/>
        <v>0</v>
      </c>
      <c r="AD75" s="99">
        <f t="shared" si="50"/>
        <v>0</v>
      </c>
      <c r="AE75" s="99">
        <f t="shared" si="51"/>
        <v>0</v>
      </c>
      <c r="AF75" s="188">
        <f t="shared" si="37"/>
        <v>0</v>
      </c>
      <c r="AG75" s="188">
        <f t="shared" si="38"/>
        <v>0</v>
      </c>
      <c r="AH75" s="188">
        <f t="shared" si="39"/>
        <v>0</v>
      </c>
      <c r="AI75" s="193">
        <f t="shared" si="40"/>
        <v>0</v>
      </c>
      <c r="AK75" s="69">
        <v>70</v>
      </c>
      <c r="AL75" s="31">
        <f t="shared" si="52"/>
        <v>0</v>
      </c>
      <c r="AM75" s="31">
        <f t="shared" si="53"/>
        <v>0</v>
      </c>
      <c r="AN75" s="31">
        <f t="shared" si="54"/>
        <v>0</v>
      </c>
      <c r="AO75" s="31">
        <f t="shared" si="55"/>
        <v>0</v>
      </c>
      <c r="AP75" s="31">
        <f t="shared" si="56"/>
        <v>0</v>
      </c>
      <c r="AQ75" s="188">
        <f t="shared" si="42"/>
        <v>0</v>
      </c>
      <c r="AR75" s="188">
        <f t="shared" si="42"/>
        <v>0</v>
      </c>
      <c r="AS75" s="188">
        <f t="shared" si="42"/>
        <v>0</v>
      </c>
      <c r="AT75" s="188">
        <f t="shared" si="42"/>
        <v>0</v>
      </c>
      <c r="AU75" s="31"/>
      <c r="AV75" s="31"/>
      <c r="AW75" s="31"/>
      <c r="AX75" s="31"/>
      <c r="AY75" s="74"/>
    </row>
    <row r="76" spans="2:51" x14ac:dyDescent="0.3">
      <c r="B76" s="38"/>
      <c r="C76" s="155"/>
      <c r="D76" s="136"/>
      <c r="E76" s="141"/>
      <c r="F76" s="40"/>
      <c r="G76" s="49"/>
      <c r="I76" s="53">
        <v>71</v>
      </c>
      <c r="J76" s="31">
        <f t="shared" si="59"/>
        <v>0</v>
      </c>
      <c r="K76" s="31">
        <f t="shared" si="60"/>
        <v>0</v>
      </c>
      <c r="L76" s="31">
        <f t="shared" si="61"/>
        <v>0</v>
      </c>
      <c r="M76" s="31">
        <f t="shared" si="62"/>
        <v>0</v>
      </c>
      <c r="N76" s="31">
        <f t="shared" si="43"/>
        <v>0</v>
      </c>
      <c r="O76" s="32">
        <f t="shared" si="44"/>
        <v>0</v>
      </c>
      <c r="P76" s="53">
        <v>71</v>
      </c>
      <c r="Q76" s="31">
        <f t="shared" si="57"/>
        <v>0</v>
      </c>
      <c r="R76" s="31">
        <f t="shared" si="63"/>
        <v>0</v>
      </c>
      <c r="S76" s="31">
        <f t="shared" si="64"/>
        <v>0</v>
      </c>
      <c r="T76" s="31">
        <f t="shared" si="45"/>
        <v>0</v>
      </c>
      <c r="U76" s="31">
        <f t="shared" si="58"/>
        <v>0</v>
      </c>
      <c r="V76" s="31">
        <f t="shared" si="46"/>
        <v>0</v>
      </c>
      <c r="W76" s="31">
        <v>0</v>
      </c>
      <c r="X76" s="31">
        <f t="shared" si="47"/>
        <v>0</v>
      </c>
      <c r="Y76" s="36">
        <f t="shared" si="48"/>
        <v>0</v>
      </c>
      <c r="AA76" s="69">
        <v>71</v>
      </c>
      <c r="AB76" s="31">
        <f t="shared" si="49"/>
        <v>0</v>
      </c>
      <c r="AC76" s="203">
        <f t="shared" si="41"/>
        <v>0</v>
      </c>
      <c r="AD76" s="99">
        <f t="shared" si="50"/>
        <v>0</v>
      </c>
      <c r="AE76" s="99">
        <f t="shared" si="51"/>
        <v>0</v>
      </c>
      <c r="AF76" s="188">
        <f t="shared" si="37"/>
        <v>0</v>
      </c>
      <c r="AG76" s="188">
        <f t="shared" si="38"/>
        <v>0</v>
      </c>
      <c r="AH76" s="188">
        <f t="shared" si="39"/>
        <v>0</v>
      </c>
      <c r="AI76" s="193">
        <f t="shared" si="40"/>
        <v>0</v>
      </c>
      <c r="AK76" s="69">
        <v>71</v>
      </c>
      <c r="AL76" s="31">
        <f t="shared" si="52"/>
        <v>0</v>
      </c>
      <c r="AM76" s="31">
        <f t="shared" si="53"/>
        <v>0</v>
      </c>
      <c r="AN76" s="31">
        <f t="shared" si="54"/>
        <v>0</v>
      </c>
      <c r="AO76" s="31">
        <f t="shared" si="55"/>
        <v>0</v>
      </c>
      <c r="AP76" s="31">
        <f t="shared" si="56"/>
        <v>0</v>
      </c>
      <c r="AQ76" s="188">
        <f t="shared" si="42"/>
        <v>0</v>
      </c>
      <c r="AR76" s="188">
        <f t="shared" si="42"/>
        <v>0</v>
      </c>
      <c r="AS76" s="188">
        <f t="shared" si="42"/>
        <v>0</v>
      </c>
      <c r="AT76" s="188">
        <f t="shared" si="42"/>
        <v>0</v>
      </c>
      <c r="AU76" s="31"/>
      <c r="AV76" s="31"/>
      <c r="AW76" s="31"/>
      <c r="AX76" s="31"/>
      <c r="AY76" s="74"/>
    </row>
    <row r="77" spans="2:51" x14ac:dyDescent="0.3">
      <c r="B77" s="38"/>
      <c r="C77" s="155"/>
      <c r="D77" s="136"/>
      <c r="E77" s="141"/>
      <c r="F77" s="40"/>
      <c r="G77" s="49"/>
      <c r="I77" s="53">
        <v>72</v>
      </c>
      <c r="J77" s="31">
        <f t="shared" si="59"/>
        <v>0</v>
      </c>
      <c r="K77" s="31">
        <f t="shared" si="60"/>
        <v>0</v>
      </c>
      <c r="L77" s="31">
        <f t="shared" si="61"/>
        <v>0</v>
      </c>
      <c r="M77" s="31">
        <f t="shared" si="62"/>
        <v>0</v>
      </c>
      <c r="N77" s="31">
        <f t="shared" si="43"/>
        <v>0</v>
      </c>
      <c r="O77" s="32">
        <f t="shared" si="44"/>
        <v>0</v>
      </c>
      <c r="P77" s="53">
        <v>72</v>
      </c>
      <c r="Q77" s="31">
        <f t="shared" si="57"/>
        <v>0</v>
      </c>
      <c r="R77" s="31">
        <f t="shared" si="63"/>
        <v>0</v>
      </c>
      <c r="S77" s="31">
        <f t="shared" si="64"/>
        <v>0</v>
      </c>
      <c r="T77" s="31">
        <f t="shared" si="45"/>
        <v>0</v>
      </c>
      <c r="U77" s="31">
        <f t="shared" si="58"/>
        <v>0</v>
      </c>
      <c r="V77" s="31">
        <f t="shared" si="46"/>
        <v>0</v>
      </c>
      <c r="W77" s="31">
        <v>0</v>
      </c>
      <c r="X77" s="31">
        <f t="shared" si="47"/>
        <v>0</v>
      </c>
      <c r="Y77" s="36">
        <f t="shared" si="48"/>
        <v>0</v>
      </c>
      <c r="AA77" s="69">
        <v>72</v>
      </c>
      <c r="AB77" s="31">
        <f t="shared" si="49"/>
        <v>0</v>
      </c>
      <c r="AC77" s="203">
        <f t="shared" si="41"/>
        <v>0</v>
      </c>
      <c r="AD77" s="99">
        <f t="shared" si="50"/>
        <v>0</v>
      </c>
      <c r="AE77" s="99">
        <f t="shared" si="51"/>
        <v>0</v>
      </c>
      <c r="AF77" s="188">
        <f t="shared" si="37"/>
        <v>0</v>
      </c>
      <c r="AG77" s="188">
        <f t="shared" si="38"/>
        <v>0</v>
      </c>
      <c r="AH77" s="188">
        <f t="shared" si="39"/>
        <v>0</v>
      </c>
      <c r="AI77" s="193">
        <f t="shared" si="40"/>
        <v>0</v>
      </c>
      <c r="AK77" s="69">
        <v>72</v>
      </c>
      <c r="AL77" s="31">
        <f t="shared" si="52"/>
        <v>0</v>
      </c>
      <c r="AM77" s="31">
        <f t="shared" si="53"/>
        <v>0</v>
      </c>
      <c r="AN77" s="31">
        <f t="shared" si="54"/>
        <v>0</v>
      </c>
      <c r="AO77" s="31">
        <f t="shared" si="55"/>
        <v>0</v>
      </c>
      <c r="AP77" s="31">
        <f t="shared" si="56"/>
        <v>0</v>
      </c>
      <c r="AQ77" s="188">
        <f t="shared" si="42"/>
        <v>0</v>
      </c>
      <c r="AR77" s="188">
        <f t="shared" si="42"/>
        <v>0</v>
      </c>
      <c r="AS77" s="188">
        <f t="shared" si="42"/>
        <v>0</v>
      </c>
      <c r="AT77" s="188">
        <f t="shared" si="42"/>
        <v>0</v>
      </c>
      <c r="AU77" s="31"/>
      <c r="AV77" s="31"/>
      <c r="AW77" s="31"/>
      <c r="AX77" s="31"/>
      <c r="AY77" s="74"/>
    </row>
    <row r="78" spans="2:51" x14ac:dyDescent="0.3">
      <c r="B78" s="41"/>
      <c r="C78" s="156"/>
      <c r="D78" s="157"/>
      <c r="E78" s="144"/>
      <c r="F78" s="42"/>
      <c r="G78" s="50"/>
      <c r="I78" s="53">
        <v>73</v>
      </c>
      <c r="J78" s="31">
        <f t="shared" si="59"/>
        <v>0</v>
      </c>
      <c r="K78" s="31">
        <f t="shared" si="60"/>
        <v>0</v>
      </c>
      <c r="L78" s="31">
        <f t="shared" si="61"/>
        <v>0</v>
      </c>
      <c r="M78" s="31">
        <f t="shared" si="62"/>
        <v>0</v>
      </c>
      <c r="N78" s="31">
        <f t="shared" si="43"/>
        <v>0</v>
      </c>
      <c r="O78" s="32">
        <f t="shared" si="44"/>
        <v>0</v>
      </c>
      <c r="P78" s="53">
        <v>73</v>
      </c>
      <c r="Q78" s="31">
        <f t="shared" si="57"/>
        <v>0</v>
      </c>
      <c r="R78" s="31">
        <f t="shared" si="63"/>
        <v>0</v>
      </c>
      <c r="S78" s="31">
        <f t="shared" si="64"/>
        <v>0</v>
      </c>
      <c r="T78" s="31">
        <f t="shared" si="45"/>
        <v>0</v>
      </c>
      <c r="U78" s="31">
        <f t="shared" si="58"/>
        <v>0</v>
      </c>
      <c r="V78" s="31">
        <f t="shared" si="46"/>
        <v>0</v>
      </c>
      <c r="W78" s="31">
        <v>0</v>
      </c>
      <c r="X78" s="31">
        <f t="shared" si="47"/>
        <v>0</v>
      </c>
      <c r="Y78" s="36">
        <f t="shared" si="48"/>
        <v>0</v>
      </c>
      <c r="AA78" s="69">
        <v>73</v>
      </c>
      <c r="AB78" s="31">
        <f t="shared" si="49"/>
        <v>0</v>
      </c>
      <c r="AC78" s="203">
        <f t="shared" si="41"/>
        <v>0</v>
      </c>
      <c r="AD78" s="99">
        <f t="shared" si="50"/>
        <v>0</v>
      </c>
      <c r="AE78" s="99">
        <f t="shared" si="51"/>
        <v>0</v>
      </c>
      <c r="AF78" s="188">
        <f t="shared" si="37"/>
        <v>0</v>
      </c>
      <c r="AG78" s="188">
        <f t="shared" si="38"/>
        <v>0</v>
      </c>
      <c r="AH78" s="188">
        <f t="shared" si="39"/>
        <v>0</v>
      </c>
      <c r="AI78" s="193">
        <f t="shared" si="40"/>
        <v>0</v>
      </c>
      <c r="AK78" s="69">
        <v>73</v>
      </c>
      <c r="AL78" s="31">
        <f t="shared" si="52"/>
        <v>0</v>
      </c>
      <c r="AM78" s="31">
        <f t="shared" si="53"/>
        <v>0</v>
      </c>
      <c r="AN78" s="31">
        <f t="shared" si="54"/>
        <v>0</v>
      </c>
      <c r="AO78" s="31">
        <f t="shared" si="55"/>
        <v>0</v>
      </c>
      <c r="AP78" s="31">
        <f t="shared" si="56"/>
        <v>0</v>
      </c>
      <c r="AQ78" s="188">
        <f t="shared" si="42"/>
        <v>0</v>
      </c>
      <c r="AR78" s="188">
        <f t="shared" si="42"/>
        <v>0</v>
      </c>
      <c r="AS78" s="188">
        <f t="shared" si="42"/>
        <v>0</v>
      </c>
      <c r="AT78" s="188">
        <f t="shared" si="42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9"/>
        <v>0</v>
      </c>
      <c r="K79" s="31">
        <f t="shared" si="60"/>
        <v>0</v>
      </c>
      <c r="L79" s="31">
        <f t="shared" si="61"/>
        <v>0</v>
      </c>
      <c r="M79" s="31">
        <f t="shared" si="62"/>
        <v>0</v>
      </c>
      <c r="N79" s="31">
        <f t="shared" si="43"/>
        <v>0</v>
      </c>
      <c r="O79" s="32">
        <f t="shared" si="44"/>
        <v>0</v>
      </c>
      <c r="P79" s="53">
        <v>74</v>
      </c>
      <c r="Q79" s="31">
        <f t="shared" si="57"/>
        <v>0</v>
      </c>
      <c r="R79" s="31">
        <f t="shared" si="63"/>
        <v>0</v>
      </c>
      <c r="S79" s="31">
        <f t="shared" si="64"/>
        <v>0</v>
      </c>
      <c r="T79" s="31">
        <f t="shared" si="45"/>
        <v>0</v>
      </c>
      <c r="U79" s="31">
        <f t="shared" si="58"/>
        <v>0</v>
      </c>
      <c r="V79" s="31">
        <f t="shared" si="46"/>
        <v>0</v>
      </c>
      <c r="W79" s="31">
        <v>0</v>
      </c>
      <c r="X79" s="31">
        <f t="shared" si="47"/>
        <v>0</v>
      </c>
      <c r="Y79" s="36">
        <f t="shared" si="48"/>
        <v>0</v>
      </c>
      <c r="AA79" s="69">
        <v>74</v>
      </c>
      <c r="AB79" s="31">
        <f t="shared" si="49"/>
        <v>0</v>
      </c>
      <c r="AC79" s="203">
        <f t="shared" si="41"/>
        <v>0</v>
      </c>
      <c r="AD79" s="99">
        <f t="shared" si="50"/>
        <v>0</v>
      </c>
      <c r="AE79" s="99">
        <f t="shared" si="51"/>
        <v>0</v>
      </c>
      <c r="AF79" s="188">
        <f t="shared" si="37"/>
        <v>0</v>
      </c>
      <c r="AG79" s="188">
        <f t="shared" si="38"/>
        <v>0</v>
      </c>
      <c r="AH79" s="188">
        <f t="shared" si="39"/>
        <v>0</v>
      </c>
      <c r="AI79" s="193">
        <f t="shared" si="40"/>
        <v>0</v>
      </c>
      <c r="AK79" s="69">
        <v>74</v>
      </c>
      <c r="AL79" s="31">
        <f t="shared" si="52"/>
        <v>0</v>
      </c>
      <c r="AM79" s="31">
        <f t="shared" si="53"/>
        <v>0</v>
      </c>
      <c r="AN79" s="31">
        <f t="shared" si="54"/>
        <v>0</v>
      </c>
      <c r="AO79" s="31">
        <f t="shared" si="55"/>
        <v>0</v>
      </c>
      <c r="AP79" s="31">
        <f t="shared" si="56"/>
        <v>0</v>
      </c>
      <c r="AQ79" s="188">
        <f t="shared" si="42"/>
        <v>0</v>
      </c>
      <c r="AR79" s="188">
        <f t="shared" si="42"/>
        <v>0</v>
      </c>
      <c r="AS79" s="188">
        <f t="shared" si="42"/>
        <v>0</v>
      </c>
      <c r="AT79" s="188">
        <f t="shared" si="42"/>
        <v>0</v>
      </c>
      <c r="AU79" s="31"/>
      <c r="AV79" s="31"/>
      <c r="AW79" s="31"/>
      <c r="AX79" s="31"/>
      <c r="AY79" s="74"/>
    </row>
    <row r="80" spans="2:51" x14ac:dyDescent="0.3">
      <c r="B80" s="234" t="s">
        <v>203</v>
      </c>
      <c r="C80" s="235"/>
      <c r="D80" s="235"/>
      <c r="E80" s="235"/>
      <c r="F80" s="235"/>
      <c r="G80" s="236"/>
      <c r="H80" s="21"/>
      <c r="I80" s="53">
        <v>75</v>
      </c>
      <c r="J80" s="31">
        <f t="shared" si="59"/>
        <v>0</v>
      </c>
      <c r="K80" s="31">
        <f t="shared" si="60"/>
        <v>0</v>
      </c>
      <c r="L80" s="31">
        <f t="shared" si="61"/>
        <v>0</v>
      </c>
      <c r="M80" s="31">
        <f t="shared" si="62"/>
        <v>0</v>
      </c>
      <c r="N80" s="31">
        <f t="shared" si="43"/>
        <v>0</v>
      </c>
      <c r="O80" s="32">
        <f t="shared" si="44"/>
        <v>0</v>
      </c>
      <c r="P80" s="53">
        <v>75</v>
      </c>
      <c r="Q80" s="31">
        <f t="shared" si="57"/>
        <v>0</v>
      </c>
      <c r="R80" s="31">
        <f t="shared" si="63"/>
        <v>0</v>
      </c>
      <c r="S80" s="31">
        <f t="shared" si="64"/>
        <v>0</v>
      </c>
      <c r="T80" s="31">
        <f t="shared" si="45"/>
        <v>0</v>
      </c>
      <c r="U80" s="31">
        <f t="shared" si="58"/>
        <v>0</v>
      </c>
      <c r="V80" s="31">
        <f t="shared" si="46"/>
        <v>0</v>
      </c>
      <c r="W80" s="31">
        <v>0</v>
      </c>
      <c r="X80" s="31">
        <f t="shared" si="47"/>
        <v>0</v>
      </c>
      <c r="Y80" s="36">
        <f t="shared" si="48"/>
        <v>0</v>
      </c>
      <c r="AA80" s="69">
        <v>75</v>
      </c>
      <c r="AB80" s="31">
        <f t="shared" si="49"/>
        <v>0</v>
      </c>
      <c r="AC80" s="203">
        <f t="shared" si="41"/>
        <v>0</v>
      </c>
      <c r="AD80" s="99">
        <f t="shared" si="50"/>
        <v>0</v>
      </c>
      <c r="AE80" s="99">
        <f t="shared" si="51"/>
        <v>0</v>
      </c>
      <c r="AF80" s="188">
        <f t="shared" si="37"/>
        <v>0</v>
      </c>
      <c r="AG80" s="188">
        <f t="shared" si="38"/>
        <v>0</v>
      </c>
      <c r="AH80" s="188">
        <f t="shared" si="39"/>
        <v>0</v>
      </c>
      <c r="AI80" s="193">
        <f t="shared" si="40"/>
        <v>0</v>
      </c>
      <c r="AK80" s="69">
        <v>75</v>
      </c>
      <c r="AL80" s="31">
        <f t="shared" si="52"/>
        <v>0</v>
      </c>
      <c r="AM80" s="31">
        <f t="shared" si="53"/>
        <v>0</v>
      </c>
      <c r="AN80" s="31">
        <f t="shared" si="54"/>
        <v>0</v>
      </c>
      <c r="AO80" s="31">
        <f t="shared" si="55"/>
        <v>0</v>
      </c>
      <c r="AP80" s="31">
        <f t="shared" si="56"/>
        <v>0</v>
      </c>
      <c r="AQ80" s="188">
        <f t="shared" si="42"/>
        <v>0</v>
      </c>
      <c r="AR80" s="188">
        <f t="shared" si="42"/>
        <v>0</v>
      </c>
      <c r="AS80" s="188">
        <f t="shared" si="42"/>
        <v>0</v>
      </c>
      <c r="AT80" s="188">
        <f t="shared" si="42"/>
        <v>0</v>
      </c>
      <c r="AU80" s="31"/>
      <c r="AV80" s="31"/>
      <c r="AW80" s="31"/>
      <c r="AX80" s="31"/>
      <c r="AY80" s="74"/>
    </row>
    <row r="81" spans="1:51" x14ac:dyDescent="0.3">
      <c r="A81" t="s">
        <v>192</v>
      </c>
      <c r="B81" s="160" t="s">
        <v>76</v>
      </c>
      <c r="C81" s="127" t="s">
        <v>152</v>
      </c>
      <c r="D81" s="125" t="s">
        <v>78</v>
      </c>
      <c r="E81" s="125" t="s">
        <v>81</v>
      </c>
      <c r="F81" s="125" t="s">
        <v>80</v>
      </c>
      <c r="G81" s="126" t="s">
        <v>79</v>
      </c>
      <c r="H81" s="55"/>
      <c r="I81" s="53">
        <v>76</v>
      </c>
      <c r="J81" s="31">
        <f t="shared" si="59"/>
        <v>0</v>
      </c>
      <c r="K81" s="31">
        <f t="shared" si="60"/>
        <v>0</v>
      </c>
      <c r="L81" s="31">
        <f t="shared" si="61"/>
        <v>0</v>
      </c>
      <c r="M81" s="31">
        <f t="shared" si="62"/>
        <v>0</v>
      </c>
      <c r="N81" s="31">
        <f t="shared" si="43"/>
        <v>0</v>
      </c>
      <c r="O81" s="32">
        <f t="shared" si="44"/>
        <v>0</v>
      </c>
      <c r="P81" s="53">
        <v>76</v>
      </c>
      <c r="Q81" s="31">
        <f t="shared" si="57"/>
        <v>0</v>
      </c>
      <c r="R81" s="31">
        <f t="shared" si="63"/>
        <v>0</v>
      </c>
      <c r="S81" s="31">
        <f t="shared" si="64"/>
        <v>0</v>
      </c>
      <c r="T81" s="31">
        <f t="shared" si="45"/>
        <v>0</v>
      </c>
      <c r="U81" s="31">
        <f t="shared" si="58"/>
        <v>0</v>
      </c>
      <c r="V81" s="31">
        <f t="shared" si="46"/>
        <v>0</v>
      </c>
      <c r="W81" s="31">
        <v>0</v>
      </c>
      <c r="X81" s="31">
        <f t="shared" si="47"/>
        <v>0</v>
      </c>
      <c r="Y81" s="36">
        <f t="shared" si="48"/>
        <v>0</v>
      </c>
      <c r="AA81" s="69">
        <v>76</v>
      </c>
      <c r="AB81" s="31">
        <f t="shared" si="49"/>
        <v>0</v>
      </c>
      <c r="AC81" s="203">
        <f t="shared" si="41"/>
        <v>0</v>
      </c>
      <c r="AD81" s="99">
        <f t="shared" si="50"/>
        <v>0</v>
      </c>
      <c r="AE81" s="99">
        <f t="shared" si="51"/>
        <v>0</v>
      </c>
      <c r="AF81" s="188">
        <f t="shared" si="37"/>
        <v>0</v>
      </c>
      <c r="AG81" s="188">
        <f t="shared" si="38"/>
        <v>0</v>
      </c>
      <c r="AH81" s="188">
        <f t="shared" si="39"/>
        <v>0</v>
      </c>
      <c r="AI81" s="193">
        <f t="shared" si="40"/>
        <v>0</v>
      </c>
      <c r="AK81" s="69">
        <v>76</v>
      </c>
      <c r="AL81" s="31">
        <f t="shared" si="52"/>
        <v>0</v>
      </c>
      <c r="AM81" s="31">
        <f t="shared" si="53"/>
        <v>0</v>
      </c>
      <c r="AN81" s="31">
        <f t="shared" si="54"/>
        <v>0</v>
      </c>
      <c r="AO81" s="31">
        <f t="shared" si="55"/>
        <v>0</v>
      </c>
      <c r="AP81" s="31">
        <f t="shared" si="56"/>
        <v>0</v>
      </c>
      <c r="AQ81" s="188">
        <f t="shared" si="42"/>
        <v>0</v>
      </c>
      <c r="AR81" s="188">
        <f t="shared" si="42"/>
        <v>0</v>
      </c>
      <c r="AS81" s="188">
        <f t="shared" si="42"/>
        <v>0</v>
      </c>
      <c r="AT81" s="188">
        <f t="shared" si="42"/>
        <v>0</v>
      </c>
      <c r="AU81" s="31"/>
      <c r="AV81" s="31"/>
      <c r="AW81" s="31"/>
      <c r="AX81" s="31"/>
      <c r="AY81" s="74"/>
    </row>
    <row r="82" spans="1:51" x14ac:dyDescent="0.3">
      <c r="B82" s="175">
        <f>IF(C25&lt;=$F$18,C25,"-")</f>
        <v>0</v>
      </c>
      <c r="C82" s="146">
        <f>D25-D26</f>
        <v>0</v>
      </c>
      <c r="D82" s="147">
        <v>0</v>
      </c>
      <c r="E82" s="176">
        <f>IF(G82+D82&lt;&gt;1,(1-(G82+D82))*56%,0)</f>
        <v>0</v>
      </c>
      <c r="F82" s="176">
        <f>IF(G82+D82&lt;&gt;1,(1-(G82+D82))*44%,0)</f>
        <v>0</v>
      </c>
      <c r="G82" s="148">
        <v>1</v>
      </c>
      <c r="H82" s="56">
        <f t="shared" ref="H82:H94" si="65">IF(C82=0,0,IF(SUM(D82:G82)&lt;&gt;1,"erreur",))</f>
        <v>0</v>
      </c>
      <c r="I82" s="53">
        <v>77</v>
      </c>
      <c r="J82" s="31">
        <f t="shared" si="59"/>
        <v>0</v>
      </c>
      <c r="K82" s="31">
        <f t="shared" si="60"/>
        <v>0</v>
      </c>
      <c r="L82" s="31">
        <f t="shared" si="61"/>
        <v>0</v>
      </c>
      <c r="M82" s="31">
        <f t="shared" si="62"/>
        <v>0</v>
      </c>
      <c r="N82" s="31">
        <f t="shared" si="43"/>
        <v>0</v>
      </c>
      <c r="O82" s="32">
        <f t="shared" si="44"/>
        <v>0</v>
      </c>
      <c r="P82" s="53">
        <v>77</v>
      </c>
      <c r="Q82" s="31">
        <f t="shared" si="57"/>
        <v>0</v>
      </c>
      <c r="R82" s="31">
        <f t="shared" si="63"/>
        <v>0</v>
      </c>
      <c r="S82" s="31">
        <f t="shared" si="64"/>
        <v>0</v>
      </c>
      <c r="T82" s="31">
        <f t="shared" si="45"/>
        <v>0</v>
      </c>
      <c r="U82" s="31">
        <f t="shared" si="58"/>
        <v>0</v>
      </c>
      <c r="V82" s="31">
        <f t="shared" si="46"/>
        <v>0</v>
      </c>
      <c r="W82" s="31">
        <v>0</v>
      </c>
      <c r="X82" s="31">
        <f t="shared" si="47"/>
        <v>0</v>
      </c>
      <c r="Y82" s="36">
        <f t="shared" si="48"/>
        <v>0</v>
      </c>
      <c r="AA82" s="69">
        <v>77</v>
      </c>
      <c r="AB82" s="31">
        <f t="shared" si="49"/>
        <v>0</v>
      </c>
      <c r="AC82" s="203">
        <f t="shared" si="41"/>
        <v>0</v>
      </c>
      <c r="AD82" s="99">
        <f t="shared" si="50"/>
        <v>0</v>
      </c>
      <c r="AE82" s="99">
        <f t="shared" si="51"/>
        <v>0</v>
      </c>
      <c r="AF82" s="188">
        <f t="shared" si="37"/>
        <v>0</v>
      </c>
      <c r="AG82" s="188">
        <f t="shared" si="38"/>
        <v>0</v>
      </c>
      <c r="AH82" s="188">
        <f t="shared" si="39"/>
        <v>0</v>
      </c>
      <c r="AI82" s="193">
        <f t="shared" si="40"/>
        <v>0</v>
      </c>
      <c r="AK82" s="69">
        <v>77</v>
      </c>
      <c r="AL82" s="31">
        <f t="shared" si="52"/>
        <v>0</v>
      </c>
      <c r="AM82" s="31">
        <f t="shared" si="53"/>
        <v>0</v>
      </c>
      <c r="AN82" s="31">
        <f t="shared" si="54"/>
        <v>0</v>
      </c>
      <c r="AO82" s="31">
        <f t="shared" si="55"/>
        <v>0</v>
      </c>
      <c r="AP82" s="31">
        <f t="shared" si="56"/>
        <v>0</v>
      </c>
      <c r="AQ82" s="188">
        <f t="shared" si="42"/>
        <v>0</v>
      </c>
      <c r="AR82" s="188">
        <f t="shared" si="42"/>
        <v>0</v>
      </c>
      <c r="AS82" s="188">
        <f t="shared" si="42"/>
        <v>0</v>
      </c>
      <c r="AT82" s="188">
        <f t="shared" si="42"/>
        <v>0</v>
      </c>
      <c r="AU82" s="31"/>
      <c r="AV82" s="31"/>
      <c r="AW82" s="31"/>
      <c r="AX82" s="31"/>
      <c r="AY82" s="74"/>
    </row>
    <row r="83" spans="1:51" x14ac:dyDescent="0.3">
      <c r="A83" t="s">
        <v>190</v>
      </c>
      <c r="B83" s="177">
        <f>IF(C27&lt;=$F$18,C27,"-")</f>
        <v>0</v>
      </c>
      <c r="C83" s="149">
        <f>D27-D28</f>
        <v>0</v>
      </c>
      <c r="D83" s="150">
        <v>0.1</v>
      </c>
      <c r="E83" s="124">
        <f t="shared" ref="E83:E94" si="66">IF(G83+D83&lt;&gt;1,(1-(G83+D83))*56%,0)</f>
        <v>0</v>
      </c>
      <c r="F83" s="124">
        <f t="shared" ref="F83:F94" si="67">IF(G83+D83&lt;&gt;1,(1-(G83+D83))*44%,0)</f>
        <v>0</v>
      </c>
      <c r="G83" s="151">
        <v>0.9</v>
      </c>
      <c r="H83" s="56">
        <f t="shared" si="65"/>
        <v>0</v>
      </c>
      <c r="I83" s="53">
        <v>78</v>
      </c>
      <c r="J83" s="31">
        <f t="shared" si="59"/>
        <v>0</v>
      </c>
      <c r="K83" s="31">
        <f t="shared" si="60"/>
        <v>0</v>
      </c>
      <c r="L83" s="31">
        <f t="shared" si="61"/>
        <v>0</v>
      </c>
      <c r="M83" s="31">
        <f t="shared" si="62"/>
        <v>0</v>
      </c>
      <c r="N83" s="31">
        <f t="shared" si="43"/>
        <v>0</v>
      </c>
      <c r="O83" s="32">
        <f t="shared" si="44"/>
        <v>0</v>
      </c>
      <c r="P83" s="53">
        <v>78</v>
      </c>
      <c r="Q83" s="31">
        <f t="shared" si="57"/>
        <v>0</v>
      </c>
      <c r="R83" s="31">
        <f t="shared" si="63"/>
        <v>0</v>
      </c>
      <c r="S83" s="31">
        <f t="shared" si="64"/>
        <v>0</v>
      </c>
      <c r="T83" s="31">
        <f t="shared" si="45"/>
        <v>0</v>
      </c>
      <c r="U83" s="31">
        <f t="shared" si="58"/>
        <v>0</v>
      </c>
      <c r="V83" s="31">
        <f t="shared" si="46"/>
        <v>0</v>
      </c>
      <c r="W83" s="31">
        <v>0</v>
      </c>
      <c r="X83" s="31">
        <f t="shared" si="47"/>
        <v>0</v>
      </c>
      <c r="Y83" s="36">
        <f t="shared" si="48"/>
        <v>0</v>
      </c>
      <c r="AA83" s="69">
        <v>78</v>
      </c>
      <c r="AB83" s="31">
        <f t="shared" si="49"/>
        <v>0</v>
      </c>
      <c r="AC83" s="203">
        <f t="shared" si="41"/>
        <v>0</v>
      </c>
      <c r="AD83" s="99">
        <f t="shared" si="50"/>
        <v>0</v>
      </c>
      <c r="AE83" s="99">
        <f t="shared" si="51"/>
        <v>0</v>
      </c>
      <c r="AF83" s="188">
        <f t="shared" si="37"/>
        <v>0</v>
      </c>
      <c r="AG83" s="188">
        <f t="shared" si="38"/>
        <v>0</v>
      </c>
      <c r="AH83" s="188">
        <f t="shared" si="39"/>
        <v>0</v>
      </c>
      <c r="AI83" s="193">
        <f t="shared" si="40"/>
        <v>0</v>
      </c>
      <c r="AK83" s="69">
        <v>78</v>
      </c>
      <c r="AL83" s="31">
        <f t="shared" si="52"/>
        <v>0</v>
      </c>
      <c r="AM83" s="31">
        <f t="shared" si="53"/>
        <v>0</v>
      </c>
      <c r="AN83" s="31">
        <f t="shared" si="54"/>
        <v>0</v>
      </c>
      <c r="AO83" s="31">
        <f t="shared" si="55"/>
        <v>0</v>
      </c>
      <c r="AP83" s="31">
        <f t="shared" si="56"/>
        <v>0</v>
      </c>
      <c r="AQ83" s="188">
        <f t="shared" si="42"/>
        <v>0</v>
      </c>
      <c r="AR83" s="188">
        <f t="shared" si="42"/>
        <v>0</v>
      </c>
      <c r="AS83" s="188">
        <f t="shared" si="42"/>
        <v>0</v>
      </c>
      <c r="AT83" s="188">
        <f t="shared" si="42"/>
        <v>0</v>
      </c>
      <c r="AU83" s="31"/>
      <c r="AV83" s="31"/>
      <c r="AW83" s="31"/>
      <c r="AX83" s="31"/>
      <c r="AY83" s="74"/>
    </row>
    <row r="84" spans="1:51" x14ac:dyDescent="0.3">
      <c r="A84" t="s">
        <v>190</v>
      </c>
      <c r="B84" s="183">
        <f>IF(C29&lt;=$F$18,C29,"-")</f>
        <v>0</v>
      </c>
      <c r="C84" s="149">
        <f>D29-D30</f>
        <v>0</v>
      </c>
      <c r="D84" s="150">
        <v>0.2</v>
      </c>
      <c r="E84" s="124">
        <f t="shared" si="66"/>
        <v>0</v>
      </c>
      <c r="F84" s="124">
        <f t="shared" si="67"/>
        <v>0</v>
      </c>
      <c r="G84" s="151">
        <v>0.8</v>
      </c>
      <c r="H84" s="56">
        <f t="shared" si="65"/>
        <v>0</v>
      </c>
      <c r="I84" s="53">
        <v>79</v>
      </c>
      <c r="J84" s="31">
        <f t="shared" si="59"/>
        <v>0</v>
      </c>
      <c r="K84" s="31">
        <f t="shared" si="60"/>
        <v>0</v>
      </c>
      <c r="L84" s="31">
        <f t="shared" si="61"/>
        <v>0</v>
      </c>
      <c r="M84" s="31">
        <f t="shared" si="62"/>
        <v>0</v>
      </c>
      <c r="N84" s="31">
        <f t="shared" si="43"/>
        <v>0</v>
      </c>
      <c r="O84" s="32">
        <f t="shared" si="44"/>
        <v>0</v>
      </c>
      <c r="P84" s="53">
        <v>79</v>
      </c>
      <c r="Q84" s="31">
        <f t="shared" si="57"/>
        <v>0</v>
      </c>
      <c r="R84" s="31">
        <f t="shared" si="63"/>
        <v>0</v>
      </c>
      <c r="S84" s="31">
        <f t="shared" si="64"/>
        <v>0</v>
      </c>
      <c r="T84" s="31">
        <f t="shared" si="45"/>
        <v>0</v>
      </c>
      <c r="U84" s="31">
        <f t="shared" si="58"/>
        <v>0</v>
      </c>
      <c r="V84" s="31">
        <f t="shared" si="46"/>
        <v>0</v>
      </c>
      <c r="W84" s="31">
        <v>0</v>
      </c>
      <c r="X84" s="31">
        <f t="shared" si="47"/>
        <v>0</v>
      </c>
      <c r="Y84" s="36">
        <f t="shared" si="48"/>
        <v>0</v>
      </c>
      <c r="AA84" s="69">
        <v>79</v>
      </c>
      <c r="AB84" s="31">
        <f t="shared" si="49"/>
        <v>0</v>
      </c>
      <c r="AC84" s="203">
        <f t="shared" si="41"/>
        <v>0</v>
      </c>
      <c r="AD84" s="99">
        <f t="shared" si="50"/>
        <v>0</v>
      </c>
      <c r="AE84" s="99">
        <f t="shared" si="51"/>
        <v>0</v>
      </c>
      <c r="AF84" s="188">
        <f t="shared" si="37"/>
        <v>0</v>
      </c>
      <c r="AG84" s="188">
        <f t="shared" si="38"/>
        <v>0</v>
      </c>
      <c r="AH84" s="188">
        <f t="shared" si="39"/>
        <v>0</v>
      </c>
      <c r="AI84" s="193">
        <f t="shared" si="40"/>
        <v>0</v>
      </c>
      <c r="AK84" s="69">
        <v>79</v>
      </c>
      <c r="AL84" s="31">
        <f t="shared" si="52"/>
        <v>0</v>
      </c>
      <c r="AM84" s="31">
        <f t="shared" si="53"/>
        <v>0</v>
      </c>
      <c r="AN84" s="31">
        <f t="shared" si="54"/>
        <v>0</v>
      </c>
      <c r="AO84" s="31">
        <f t="shared" si="55"/>
        <v>0</v>
      </c>
      <c r="AP84" s="31">
        <f t="shared" si="56"/>
        <v>0</v>
      </c>
      <c r="AQ84" s="188">
        <f t="shared" si="42"/>
        <v>0</v>
      </c>
      <c r="AR84" s="188">
        <f t="shared" si="42"/>
        <v>0</v>
      </c>
      <c r="AS84" s="188">
        <f t="shared" si="42"/>
        <v>0</v>
      </c>
      <c r="AT84" s="188">
        <f t="shared" si="42"/>
        <v>0</v>
      </c>
      <c r="AU84" s="31"/>
      <c r="AV84" s="31"/>
      <c r="AW84" s="31"/>
      <c r="AX84" s="31"/>
      <c r="AY84" s="74"/>
    </row>
    <row r="85" spans="1:51" x14ac:dyDescent="0.3">
      <c r="B85" s="177">
        <f>IF(C31&lt;=$F$18,C31,"-")</f>
        <v>0</v>
      </c>
      <c r="C85" s="149">
        <f>D31-D32</f>
        <v>0</v>
      </c>
      <c r="D85" s="150">
        <v>0.3</v>
      </c>
      <c r="E85" s="124">
        <f t="shared" si="66"/>
        <v>0</v>
      </c>
      <c r="F85" s="124">
        <f t="shared" si="67"/>
        <v>0</v>
      </c>
      <c r="G85" s="151">
        <v>0.7</v>
      </c>
      <c r="H85" s="56">
        <f t="shared" si="65"/>
        <v>0</v>
      </c>
      <c r="I85" s="53">
        <v>80</v>
      </c>
      <c r="J85" s="31">
        <f t="shared" si="59"/>
        <v>0</v>
      </c>
      <c r="K85" s="31">
        <f t="shared" si="60"/>
        <v>0</v>
      </c>
      <c r="L85" s="31">
        <f t="shared" si="61"/>
        <v>0</v>
      </c>
      <c r="M85" s="31">
        <f t="shared" si="62"/>
        <v>0</v>
      </c>
      <c r="N85" s="31">
        <f t="shared" si="43"/>
        <v>0</v>
      </c>
      <c r="O85" s="32">
        <f t="shared" si="44"/>
        <v>0</v>
      </c>
      <c r="P85" s="53">
        <v>80</v>
      </c>
      <c r="Q85" s="31">
        <f t="shared" si="57"/>
        <v>0</v>
      </c>
      <c r="R85" s="31">
        <f t="shared" si="63"/>
        <v>0</v>
      </c>
      <c r="S85" s="31">
        <f t="shared" si="64"/>
        <v>0</v>
      </c>
      <c r="T85" s="31">
        <f t="shared" si="45"/>
        <v>0</v>
      </c>
      <c r="U85" s="31">
        <f t="shared" si="58"/>
        <v>0</v>
      </c>
      <c r="V85" s="31">
        <f t="shared" si="46"/>
        <v>0</v>
      </c>
      <c r="W85" s="31">
        <v>0</v>
      </c>
      <c r="X85" s="31">
        <f t="shared" si="47"/>
        <v>0</v>
      </c>
      <c r="Y85" s="36">
        <f t="shared" si="48"/>
        <v>0</v>
      </c>
      <c r="AA85" s="69">
        <v>80</v>
      </c>
      <c r="AB85" s="31">
        <f t="shared" si="49"/>
        <v>0</v>
      </c>
      <c r="AC85" s="203">
        <f t="shared" si="41"/>
        <v>0</v>
      </c>
      <c r="AD85" s="99">
        <f t="shared" si="50"/>
        <v>0</v>
      </c>
      <c r="AE85" s="99">
        <f t="shared" si="51"/>
        <v>0</v>
      </c>
      <c r="AF85" s="188">
        <f t="shared" si="37"/>
        <v>0</v>
      </c>
      <c r="AG85" s="188">
        <f t="shared" si="38"/>
        <v>0</v>
      </c>
      <c r="AH85" s="188">
        <f t="shared" si="39"/>
        <v>0</v>
      </c>
      <c r="AI85" s="193">
        <f t="shared" si="40"/>
        <v>0</v>
      </c>
      <c r="AK85" s="69">
        <v>80</v>
      </c>
      <c r="AL85" s="31">
        <f t="shared" si="52"/>
        <v>0</v>
      </c>
      <c r="AM85" s="31">
        <f t="shared" si="53"/>
        <v>0</v>
      </c>
      <c r="AN85" s="31">
        <f t="shared" si="54"/>
        <v>0</v>
      </c>
      <c r="AO85" s="31">
        <f t="shared" si="55"/>
        <v>0</v>
      </c>
      <c r="AP85" s="31">
        <f t="shared" si="56"/>
        <v>0</v>
      </c>
      <c r="AQ85" s="188">
        <f t="shared" si="42"/>
        <v>0</v>
      </c>
      <c r="AR85" s="188">
        <f t="shared" si="42"/>
        <v>0</v>
      </c>
      <c r="AS85" s="188">
        <f t="shared" si="42"/>
        <v>0</v>
      </c>
      <c r="AT85" s="188">
        <f t="shared" si="42"/>
        <v>0</v>
      </c>
      <c r="AU85" s="31"/>
      <c r="AV85" s="31"/>
      <c r="AW85" s="31"/>
      <c r="AX85" s="31"/>
      <c r="AY85" s="74"/>
    </row>
    <row r="86" spans="1:51" x14ac:dyDescent="0.3">
      <c r="A86" t="s">
        <v>191</v>
      </c>
      <c r="B86" s="177">
        <f>IF(C33&lt;=$F$18,C33,"-")</f>
        <v>0</v>
      </c>
      <c r="C86" s="149">
        <f>D33-D34</f>
        <v>0</v>
      </c>
      <c r="D86" s="150">
        <v>0.4</v>
      </c>
      <c r="E86" s="124">
        <f t="shared" si="66"/>
        <v>0</v>
      </c>
      <c r="F86" s="124">
        <f t="shared" si="67"/>
        <v>0</v>
      </c>
      <c r="G86" s="151">
        <v>0.6</v>
      </c>
      <c r="H86" s="56">
        <f t="shared" si="65"/>
        <v>0</v>
      </c>
      <c r="I86" s="53">
        <v>81</v>
      </c>
      <c r="J86" s="31">
        <f t="shared" si="59"/>
        <v>0</v>
      </c>
      <c r="K86" s="31">
        <f t="shared" si="60"/>
        <v>0</v>
      </c>
      <c r="L86" s="31">
        <f t="shared" si="61"/>
        <v>0</v>
      </c>
      <c r="M86" s="31">
        <f t="shared" si="62"/>
        <v>0</v>
      </c>
      <c r="N86" s="31">
        <f t="shared" si="43"/>
        <v>0</v>
      </c>
      <c r="O86" s="32">
        <f t="shared" si="44"/>
        <v>0</v>
      </c>
      <c r="P86" s="53">
        <v>81</v>
      </c>
      <c r="Q86" s="31">
        <f t="shared" si="57"/>
        <v>0</v>
      </c>
      <c r="R86" s="31">
        <f t="shared" si="63"/>
        <v>0</v>
      </c>
      <c r="S86" s="31">
        <f t="shared" si="64"/>
        <v>0</v>
      </c>
      <c r="T86" s="31">
        <f t="shared" si="45"/>
        <v>0</v>
      </c>
      <c r="U86" s="31">
        <f t="shared" si="58"/>
        <v>0</v>
      </c>
      <c r="V86" s="31">
        <f t="shared" si="46"/>
        <v>0</v>
      </c>
      <c r="W86" s="31">
        <v>0</v>
      </c>
      <c r="X86" s="31">
        <f t="shared" si="47"/>
        <v>0</v>
      </c>
      <c r="Y86" s="36">
        <f t="shared" si="48"/>
        <v>0</v>
      </c>
      <c r="AA86" s="69">
        <v>81</v>
      </c>
      <c r="AB86" s="31">
        <f t="shared" si="49"/>
        <v>0</v>
      </c>
      <c r="AC86" s="203">
        <f t="shared" si="41"/>
        <v>0</v>
      </c>
      <c r="AD86" s="99">
        <f t="shared" si="50"/>
        <v>0</v>
      </c>
      <c r="AE86" s="99">
        <f t="shared" si="51"/>
        <v>0</v>
      </c>
      <c r="AF86" s="188">
        <f t="shared" si="37"/>
        <v>0</v>
      </c>
      <c r="AG86" s="188">
        <f t="shared" si="38"/>
        <v>0</v>
      </c>
      <c r="AH86" s="188">
        <f t="shared" si="39"/>
        <v>0</v>
      </c>
      <c r="AI86" s="193">
        <f t="shared" si="40"/>
        <v>0</v>
      </c>
      <c r="AK86" s="69">
        <v>81</v>
      </c>
      <c r="AL86" s="31">
        <f t="shared" si="52"/>
        <v>0</v>
      </c>
      <c r="AM86" s="31">
        <f t="shared" si="53"/>
        <v>0</v>
      </c>
      <c r="AN86" s="31">
        <f t="shared" si="54"/>
        <v>0</v>
      </c>
      <c r="AO86" s="31">
        <f t="shared" si="55"/>
        <v>0</v>
      </c>
      <c r="AP86" s="31">
        <f t="shared" si="56"/>
        <v>0</v>
      </c>
      <c r="AQ86" s="188">
        <f t="shared" si="42"/>
        <v>0</v>
      </c>
      <c r="AR86" s="188">
        <f t="shared" si="42"/>
        <v>0</v>
      </c>
      <c r="AS86" s="188">
        <f t="shared" si="42"/>
        <v>0</v>
      </c>
      <c r="AT86" s="188">
        <f t="shared" si="42"/>
        <v>0</v>
      </c>
      <c r="AU86" s="31"/>
      <c r="AV86" s="31"/>
      <c r="AW86" s="31"/>
      <c r="AX86" s="31"/>
      <c r="AY86" s="74"/>
    </row>
    <row r="87" spans="1:51" x14ac:dyDescent="0.3">
      <c r="A87" t="s">
        <v>191</v>
      </c>
      <c r="B87" s="177">
        <f>IF(C35&lt;=$F$18,C35,"-")</f>
        <v>0</v>
      </c>
      <c r="C87" s="149">
        <f>D35-D36</f>
        <v>0</v>
      </c>
      <c r="D87" s="150">
        <v>0.5</v>
      </c>
      <c r="E87" s="124">
        <f t="shared" si="66"/>
        <v>0.28000000000000003</v>
      </c>
      <c r="F87" s="124">
        <f t="shared" si="67"/>
        <v>0.22</v>
      </c>
      <c r="G87" s="151"/>
      <c r="H87" s="56">
        <f t="shared" si="65"/>
        <v>0</v>
      </c>
      <c r="I87" s="53">
        <v>82</v>
      </c>
      <c r="J87" s="31">
        <f t="shared" si="59"/>
        <v>0</v>
      </c>
      <c r="K87" s="31">
        <f t="shared" si="60"/>
        <v>0</v>
      </c>
      <c r="L87" s="31">
        <f t="shared" si="61"/>
        <v>0</v>
      </c>
      <c r="M87" s="31">
        <f t="shared" si="62"/>
        <v>0</v>
      </c>
      <c r="N87" s="31">
        <f t="shared" si="43"/>
        <v>0</v>
      </c>
      <c r="O87" s="32">
        <f t="shared" si="44"/>
        <v>0</v>
      </c>
      <c r="P87" s="53">
        <v>82</v>
      </c>
      <c r="Q87" s="31">
        <f t="shared" si="57"/>
        <v>0</v>
      </c>
      <c r="R87" s="31">
        <f t="shared" si="63"/>
        <v>0</v>
      </c>
      <c r="S87" s="31">
        <f t="shared" si="64"/>
        <v>0</v>
      </c>
      <c r="T87" s="31">
        <f t="shared" si="45"/>
        <v>0</v>
      </c>
      <c r="U87" s="31">
        <f t="shared" si="58"/>
        <v>0</v>
      </c>
      <c r="V87" s="31">
        <f t="shared" si="46"/>
        <v>0</v>
      </c>
      <c r="W87" s="31">
        <v>0</v>
      </c>
      <c r="X87" s="31">
        <f t="shared" si="47"/>
        <v>0</v>
      </c>
      <c r="Y87" s="36">
        <f t="shared" si="48"/>
        <v>0</v>
      </c>
      <c r="AA87" s="69">
        <v>82</v>
      </c>
      <c r="AB87" s="31">
        <f t="shared" si="49"/>
        <v>0</v>
      </c>
      <c r="AC87" s="203">
        <f t="shared" si="41"/>
        <v>0</v>
      </c>
      <c r="AD87" s="99">
        <f t="shared" si="50"/>
        <v>0</v>
      </c>
      <c r="AE87" s="99">
        <f t="shared" si="51"/>
        <v>0</v>
      </c>
      <c r="AF87" s="188">
        <f t="shared" si="37"/>
        <v>0</v>
      </c>
      <c r="AG87" s="188">
        <f t="shared" si="38"/>
        <v>0</v>
      </c>
      <c r="AH87" s="188">
        <f t="shared" si="39"/>
        <v>0</v>
      </c>
      <c r="AI87" s="193">
        <f t="shared" si="40"/>
        <v>0</v>
      </c>
      <c r="AK87" s="69">
        <v>82</v>
      </c>
      <c r="AL87" s="31">
        <f t="shared" si="52"/>
        <v>0</v>
      </c>
      <c r="AM87" s="31">
        <f t="shared" si="53"/>
        <v>0</v>
      </c>
      <c r="AN87" s="31">
        <f t="shared" si="54"/>
        <v>0</v>
      </c>
      <c r="AO87" s="31">
        <f t="shared" si="55"/>
        <v>0</v>
      </c>
      <c r="AP87" s="31">
        <f t="shared" si="56"/>
        <v>0</v>
      </c>
      <c r="AQ87" s="188">
        <f t="shared" si="42"/>
        <v>0</v>
      </c>
      <c r="AR87" s="188">
        <f t="shared" si="42"/>
        <v>0</v>
      </c>
      <c r="AS87" s="188">
        <f t="shared" si="42"/>
        <v>0</v>
      </c>
      <c r="AT87" s="188">
        <f t="shared" si="42"/>
        <v>0</v>
      </c>
      <c r="AU87" s="31"/>
      <c r="AV87" s="31"/>
      <c r="AW87" s="31"/>
      <c r="AX87" s="31"/>
      <c r="AY87" s="74"/>
    </row>
    <row r="88" spans="1:51" x14ac:dyDescent="0.3">
      <c r="A88" t="s">
        <v>191</v>
      </c>
      <c r="B88" s="177">
        <f>IF(C37&lt;=$F$18,C37,"-")</f>
        <v>0</v>
      </c>
      <c r="C88" s="149">
        <f>D37-D38</f>
        <v>0</v>
      </c>
      <c r="D88" s="150">
        <v>0.6</v>
      </c>
      <c r="E88" s="124">
        <f t="shared" si="66"/>
        <v>0.22400000000000003</v>
      </c>
      <c r="F88" s="124">
        <f t="shared" si="67"/>
        <v>0.17600000000000002</v>
      </c>
      <c r="G88" s="151"/>
      <c r="H88" s="56">
        <f t="shared" si="65"/>
        <v>0</v>
      </c>
      <c r="I88" s="53">
        <v>83</v>
      </c>
      <c r="J88" s="31">
        <f t="shared" si="59"/>
        <v>0</v>
      </c>
      <c r="K88" s="31">
        <f t="shared" si="60"/>
        <v>0</v>
      </c>
      <c r="L88" s="31">
        <f t="shared" si="61"/>
        <v>0</v>
      </c>
      <c r="M88" s="31">
        <f t="shared" si="62"/>
        <v>0</v>
      </c>
      <c r="N88" s="31">
        <f t="shared" si="43"/>
        <v>0</v>
      </c>
      <c r="O88" s="32">
        <f t="shared" si="44"/>
        <v>0</v>
      </c>
      <c r="P88" s="53">
        <v>83</v>
      </c>
      <c r="Q88" s="31">
        <f t="shared" si="57"/>
        <v>0</v>
      </c>
      <c r="R88" s="31">
        <f t="shared" si="63"/>
        <v>0</v>
      </c>
      <c r="S88" s="31">
        <f t="shared" si="64"/>
        <v>0</v>
      </c>
      <c r="T88" s="31">
        <f t="shared" si="45"/>
        <v>0</v>
      </c>
      <c r="U88" s="31">
        <f t="shared" si="58"/>
        <v>0</v>
      </c>
      <c r="V88" s="31">
        <f t="shared" si="46"/>
        <v>0</v>
      </c>
      <c r="W88" s="31">
        <v>0</v>
      </c>
      <c r="X88" s="31">
        <f t="shared" si="47"/>
        <v>0</v>
      </c>
      <c r="Y88" s="36">
        <f t="shared" si="48"/>
        <v>0</v>
      </c>
      <c r="AA88" s="69">
        <v>83</v>
      </c>
      <c r="AB88" s="31">
        <f t="shared" si="49"/>
        <v>0</v>
      </c>
      <c r="AC88" s="203">
        <f t="shared" si="41"/>
        <v>0</v>
      </c>
      <c r="AD88" s="99">
        <f t="shared" si="50"/>
        <v>0</v>
      </c>
      <c r="AE88" s="99">
        <f t="shared" si="51"/>
        <v>0</v>
      </c>
      <c r="AF88" s="188">
        <f t="shared" si="37"/>
        <v>0</v>
      </c>
      <c r="AG88" s="188">
        <f t="shared" si="38"/>
        <v>0</v>
      </c>
      <c r="AH88" s="188">
        <f t="shared" si="39"/>
        <v>0</v>
      </c>
      <c r="AI88" s="193">
        <f t="shared" si="40"/>
        <v>0</v>
      </c>
      <c r="AK88" s="69">
        <v>83</v>
      </c>
      <c r="AL88" s="31">
        <f t="shared" si="52"/>
        <v>0</v>
      </c>
      <c r="AM88" s="31">
        <f t="shared" si="53"/>
        <v>0</v>
      </c>
      <c r="AN88" s="31">
        <f t="shared" si="54"/>
        <v>0</v>
      </c>
      <c r="AO88" s="31">
        <f t="shared" si="55"/>
        <v>0</v>
      </c>
      <c r="AP88" s="31">
        <f t="shared" si="56"/>
        <v>0</v>
      </c>
      <c r="AQ88" s="188">
        <f t="shared" si="42"/>
        <v>0</v>
      </c>
      <c r="AR88" s="188">
        <f t="shared" si="42"/>
        <v>0</v>
      </c>
      <c r="AS88" s="188">
        <f t="shared" si="42"/>
        <v>0</v>
      </c>
      <c r="AT88" s="188">
        <f t="shared" si="42"/>
        <v>0</v>
      </c>
      <c r="AU88" s="31"/>
      <c r="AV88" s="31"/>
      <c r="AW88" s="31"/>
      <c r="AX88" s="31"/>
      <c r="AY88" s="74"/>
    </row>
    <row r="89" spans="1:51" x14ac:dyDescent="0.3">
      <c r="A89" t="s">
        <v>191</v>
      </c>
      <c r="B89" s="177">
        <f>IF(C39&lt;=$F$18,C39,"-")</f>
        <v>0</v>
      </c>
      <c r="C89" s="149">
        <f>D39-D40</f>
        <v>0</v>
      </c>
      <c r="D89" s="150">
        <v>0.7</v>
      </c>
      <c r="E89" s="124">
        <f t="shared" si="66"/>
        <v>0.16800000000000004</v>
      </c>
      <c r="F89" s="124">
        <f t="shared" si="67"/>
        <v>0.13200000000000003</v>
      </c>
      <c r="G89" s="151"/>
      <c r="H89" s="56">
        <f t="shared" si="65"/>
        <v>0</v>
      </c>
      <c r="I89" s="53">
        <v>84</v>
      </c>
      <c r="J89" s="31">
        <f t="shared" si="59"/>
        <v>0</v>
      </c>
      <c r="K89" s="31">
        <f t="shared" si="60"/>
        <v>0</v>
      </c>
      <c r="L89" s="31">
        <f t="shared" si="61"/>
        <v>0</v>
      </c>
      <c r="M89" s="31">
        <f t="shared" si="62"/>
        <v>0</v>
      </c>
      <c r="N89" s="31">
        <f t="shared" si="43"/>
        <v>0</v>
      </c>
      <c r="O89" s="32">
        <f t="shared" si="44"/>
        <v>0</v>
      </c>
      <c r="P89" s="53">
        <v>84</v>
      </c>
      <c r="Q89" s="31">
        <f t="shared" si="57"/>
        <v>0</v>
      </c>
      <c r="R89" s="31">
        <f t="shared" si="63"/>
        <v>0</v>
      </c>
      <c r="S89" s="31">
        <f t="shared" si="64"/>
        <v>0</v>
      </c>
      <c r="T89" s="31">
        <f t="shared" si="45"/>
        <v>0</v>
      </c>
      <c r="U89" s="31">
        <f t="shared" si="58"/>
        <v>0</v>
      </c>
      <c r="V89" s="31">
        <f t="shared" si="46"/>
        <v>0</v>
      </c>
      <c r="W89" s="31">
        <v>0</v>
      </c>
      <c r="X89" s="31">
        <f t="shared" si="47"/>
        <v>0</v>
      </c>
      <c r="Y89" s="36">
        <f t="shared" si="48"/>
        <v>0</v>
      </c>
      <c r="AA89" s="69">
        <v>84</v>
      </c>
      <c r="AB89" s="31">
        <f t="shared" si="49"/>
        <v>0</v>
      </c>
      <c r="AC89" s="203">
        <f t="shared" si="41"/>
        <v>0</v>
      </c>
      <c r="AD89" s="99">
        <f t="shared" si="50"/>
        <v>0</v>
      </c>
      <c r="AE89" s="99">
        <f t="shared" si="51"/>
        <v>0</v>
      </c>
      <c r="AF89" s="188">
        <f t="shared" si="37"/>
        <v>0</v>
      </c>
      <c r="AG89" s="188">
        <f t="shared" si="38"/>
        <v>0</v>
      </c>
      <c r="AH89" s="188">
        <f t="shared" si="39"/>
        <v>0</v>
      </c>
      <c r="AI89" s="193">
        <f t="shared" si="40"/>
        <v>0</v>
      </c>
      <c r="AK89" s="69">
        <v>84</v>
      </c>
      <c r="AL89" s="31">
        <f t="shared" si="52"/>
        <v>0</v>
      </c>
      <c r="AM89" s="31">
        <f t="shared" si="53"/>
        <v>0</v>
      </c>
      <c r="AN89" s="31">
        <f t="shared" si="54"/>
        <v>0</v>
      </c>
      <c r="AO89" s="31">
        <f t="shared" si="55"/>
        <v>0</v>
      </c>
      <c r="AP89" s="31">
        <f t="shared" si="56"/>
        <v>0</v>
      </c>
      <c r="AQ89" s="188">
        <f t="shared" si="42"/>
        <v>0</v>
      </c>
      <c r="AR89" s="188">
        <f t="shared" si="42"/>
        <v>0</v>
      </c>
      <c r="AS89" s="188">
        <f t="shared" si="42"/>
        <v>0</v>
      </c>
      <c r="AT89" s="188">
        <f t="shared" si="42"/>
        <v>0</v>
      </c>
      <c r="AU89" s="31"/>
      <c r="AV89" s="31"/>
      <c r="AW89" s="31"/>
      <c r="AX89" s="31"/>
      <c r="AY89" s="74"/>
    </row>
    <row r="90" spans="1:51" x14ac:dyDescent="0.3">
      <c r="A90" t="s">
        <v>191</v>
      </c>
      <c r="B90" s="177">
        <f>IF(C41&lt;=$F$18,C41,"-")</f>
        <v>0</v>
      </c>
      <c r="C90" s="149">
        <f>D41-D42</f>
        <v>0</v>
      </c>
      <c r="D90" s="150">
        <v>0.8</v>
      </c>
      <c r="E90" s="124">
        <f t="shared" si="66"/>
        <v>0.11199999999999999</v>
      </c>
      <c r="F90" s="124">
        <f t="shared" si="67"/>
        <v>8.7999999999999981E-2</v>
      </c>
      <c r="G90" s="151"/>
      <c r="H90" s="56">
        <f t="shared" si="65"/>
        <v>0</v>
      </c>
      <c r="I90" s="53">
        <v>85</v>
      </c>
      <c r="J90" s="31">
        <f t="shared" si="59"/>
        <v>0</v>
      </c>
      <c r="K90" s="31">
        <f t="shared" si="60"/>
        <v>0</v>
      </c>
      <c r="L90" s="31">
        <f t="shared" si="61"/>
        <v>0</v>
      </c>
      <c r="M90" s="31">
        <f t="shared" si="62"/>
        <v>0</v>
      </c>
      <c r="N90" s="31">
        <f t="shared" si="43"/>
        <v>0</v>
      </c>
      <c r="O90" s="32">
        <f t="shared" si="44"/>
        <v>0</v>
      </c>
      <c r="P90" s="53">
        <v>85</v>
      </c>
      <c r="Q90" s="31">
        <f t="shared" si="57"/>
        <v>0</v>
      </c>
      <c r="R90" s="31">
        <f t="shared" si="63"/>
        <v>0</v>
      </c>
      <c r="S90" s="31">
        <f t="shared" si="64"/>
        <v>0</v>
      </c>
      <c r="T90" s="31">
        <f t="shared" si="45"/>
        <v>0</v>
      </c>
      <c r="U90" s="31">
        <f t="shared" si="58"/>
        <v>0</v>
      </c>
      <c r="V90" s="31">
        <f t="shared" si="46"/>
        <v>0</v>
      </c>
      <c r="W90" s="31">
        <v>0</v>
      </c>
      <c r="X90" s="31">
        <f t="shared" si="47"/>
        <v>0</v>
      </c>
      <c r="Y90" s="36">
        <f t="shared" si="48"/>
        <v>0</v>
      </c>
      <c r="AA90" s="69">
        <v>85</v>
      </c>
      <c r="AB90" s="31">
        <f t="shared" si="49"/>
        <v>0</v>
      </c>
      <c r="AC90" s="203">
        <f t="shared" si="41"/>
        <v>0</v>
      </c>
      <c r="AD90" s="99">
        <f t="shared" si="50"/>
        <v>0</v>
      </c>
      <c r="AE90" s="99">
        <f t="shared" si="51"/>
        <v>0</v>
      </c>
      <c r="AF90" s="188">
        <f t="shared" si="37"/>
        <v>0</v>
      </c>
      <c r="AG90" s="188">
        <f t="shared" si="38"/>
        <v>0</v>
      </c>
      <c r="AH90" s="188">
        <f t="shared" si="39"/>
        <v>0</v>
      </c>
      <c r="AI90" s="193">
        <f t="shared" si="40"/>
        <v>0</v>
      </c>
      <c r="AK90" s="69">
        <v>85</v>
      </c>
      <c r="AL90" s="31">
        <f t="shared" si="52"/>
        <v>0</v>
      </c>
      <c r="AM90" s="31">
        <f t="shared" si="53"/>
        <v>0</v>
      </c>
      <c r="AN90" s="31">
        <f t="shared" si="54"/>
        <v>0</v>
      </c>
      <c r="AO90" s="31">
        <f t="shared" si="55"/>
        <v>0</v>
      </c>
      <c r="AP90" s="31">
        <f t="shared" si="56"/>
        <v>0</v>
      </c>
      <c r="AQ90" s="188">
        <f t="shared" si="42"/>
        <v>0</v>
      </c>
      <c r="AR90" s="188">
        <f t="shared" si="42"/>
        <v>0</v>
      </c>
      <c r="AS90" s="188">
        <f t="shared" si="42"/>
        <v>0</v>
      </c>
      <c r="AT90" s="188">
        <f t="shared" si="42"/>
        <v>0</v>
      </c>
      <c r="AU90" s="31"/>
      <c r="AV90" s="31"/>
      <c r="AW90" s="31"/>
      <c r="AX90" s="31"/>
      <c r="AY90" s="74"/>
    </row>
    <row r="91" spans="1:51" x14ac:dyDescent="0.3">
      <c r="A91" t="s">
        <v>191</v>
      </c>
      <c r="B91" s="177">
        <f>IF(C43&lt;=$F$18,C43,"-")</f>
        <v>0</v>
      </c>
      <c r="C91" s="149">
        <f>D43-D44</f>
        <v>0</v>
      </c>
      <c r="D91" s="150">
        <v>0.9</v>
      </c>
      <c r="E91" s="124">
        <f t="shared" si="66"/>
        <v>5.5999999999999994E-2</v>
      </c>
      <c r="F91" s="124">
        <f t="shared" si="67"/>
        <v>4.3999999999999991E-2</v>
      </c>
      <c r="G91" s="151"/>
      <c r="H91" s="56">
        <f t="shared" si="65"/>
        <v>0</v>
      </c>
      <c r="I91" s="53">
        <v>86</v>
      </c>
      <c r="J91" s="31">
        <f t="shared" si="59"/>
        <v>0</v>
      </c>
      <c r="K91" s="31">
        <f t="shared" si="60"/>
        <v>0</v>
      </c>
      <c r="L91" s="31">
        <f t="shared" si="61"/>
        <v>0</v>
      </c>
      <c r="M91" s="31">
        <f t="shared" si="62"/>
        <v>0</v>
      </c>
      <c r="N91" s="31">
        <f t="shared" si="43"/>
        <v>0</v>
      </c>
      <c r="O91" s="32">
        <f t="shared" si="44"/>
        <v>0</v>
      </c>
      <c r="P91" s="53">
        <v>86</v>
      </c>
      <c r="Q91" s="31">
        <f t="shared" si="57"/>
        <v>0</v>
      </c>
      <c r="R91" s="31">
        <f t="shared" si="63"/>
        <v>0</v>
      </c>
      <c r="S91" s="31">
        <f t="shared" si="64"/>
        <v>0</v>
      </c>
      <c r="T91" s="31">
        <f t="shared" si="45"/>
        <v>0</v>
      </c>
      <c r="U91" s="31">
        <f t="shared" si="58"/>
        <v>0</v>
      </c>
      <c r="V91" s="31">
        <f t="shared" si="46"/>
        <v>0</v>
      </c>
      <c r="W91" s="31">
        <v>0</v>
      </c>
      <c r="X91" s="31">
        <f t="shared" si="47"/>
        <v>0</v>
      </c>
      <c r="Y91" s="36">
        <f t="shared" si="48"/>
        <v>0</v>
      </c>
      <c r="AA91" s="69">
        <v>86</v>
      </c>
      <c r="AB91" s="31">
        <f t="shared" si="49"/>
        <v>0</v>
      </c>
      <c r="AC91" s="203">
        <f t="shared" si="41"/>
        <v>0</v>
      </c>
      <c r="AD91" s="99">
        <f t="shared" si="50"/>
        <v>0</v>
      </c>
      <c r="AE91" s="99">
        <f t="shared" si="51"/>
        <v>0</v>
      </c>
      <c r="AF91" s="188">
        <f t="shared" ref="AF91:AF154" si="68">IF(OR(AA91&lt;=$F$18,AA91&lt;=30),EXP(-LN(2)/$D$104)*AF90+((1-EXP(-LN(2)/$D$104))/(LN(2)/$D$104))*$AB91*AC91*0.475*$F$19*44/12,)</f>
        <v>0</v>
      </c>
      <c r="AG91" s="188">
        <f t="shared" ref="AG91:AG154" si="69">IF(OR(AA91&lt;=$F$18,AA91&lt;=30),EXP(-LN(2)/$D$106)*AG90+((1-EXP(-LN(2)/$D$106))/(LN(2)/$D$106))*$AB91*AD91*0.475*$F$19*44/12,)</f>
        <v>0</v>
      </c>
      <c r="AH91" s="188">
        <f t="shared" ref="AH91:AH154" si="70">IF(OR(AA91&lt;=$F$18,AA91&lt;=30),EXP(-LN(2)/$D$105)*AH90+((1-EXP(-LN(2)/$D$105))/(LN(2)/$D$105))*$AB91*AE91*0.475*$F$19*44/12,)</f>
        <v>0</v>
      </c>
      <c r="AI91" s="193">
        <f t="shared" ref="AI91:AI154" si="71">IF(OR(AA91&lt;=$F$18,AA91&lt;=30),SUM(AF91:AH91),)</f>
        <v>0</v>
      </c>
      <c r="AK91" s="69">
        <v>86</v>
      </c>
      <c r="AL91" s="31">
        <f t="shared" si="52"/>
        <v>0</v>
      </c>
      <c r="AM91" s="31">
        <f t="shared" si="53"/>
        <v>0</v>
      </c>
      <c r="AN91" s="31">
        <f t="shared" si="54"/>
        <v>0</v>
      </c>
      <c r="AO91" s="31">
        <f t="shared" si="55"/>
        <v>0</v>
      </c>
      <c r="AP91" s="31">
        <f t="shared" si="56"/>
        <v>0</v>
      </c>
      <c r="AQ91" s="188">
        <f t="shared" si="42"/>
        <v>0</v>
      </c>
      <c r="AR91" s="188">
        <f t="shared" si="42"/>
        <v>0</v>
      </c>
      <c r="AS91" s="188">
        <f t="shared" si="42"/>
        <v>0</v>
      </c>
      <c r="AT91" s="188">
        <f t="shared" si="42"/>
        <v>0</v>
      </c>
      <c r="AU91" s="31"/>
      <c r="AV91" s="31"/>
      <c r="AW91" s="31"/>
      <c r="AX91" s="31"/>
      <c r="AY91" s="74"/>
    </row>
    <row r="92" spans="1:51" x14ac:dyDescent="0.3">
      <c r="B92" s="177">
        <f>IF(C45&lt;=$F$18,C45,"-")</f>
        <v>0</v>
      </c>
      <c r="C92" s="149">
        <f>D45-D46</f>
        <v>0</v>
      </c>
      <c r="D92" s="150">
        <v>0.9</v>
      </c>
      <c r="E92" s="124">
        <f t="shared" si="66"/>
        <v>5.5999999999999994E-2</v>
      </c>
      <c r="F92" s="124">
        <f t="shared" si="67"/>
        <v>4.3999999999999991E-2</v>
      </c>
      <c r="G92" s="151"/>
      <c r="H92" s="56">
        <f t="shared" si="65"/>
        <v>0</v>
      </c>
      <c r="I92" s="53">
        <v>87</v>
      </c>
      <c r="J92" s="31">
        <f t="shared" si="59"/>
        <v>0</v>
      </c>
      <c r="K92" s="31">
        <f t="shared" si="60"/>
        <v>0</v>
      </c>
      <c r="L92" s="31">
        <f t="shared" si="61"/>
        <v>0</v>
      </c>
      <c r="M92" s="31">
        <f t="shared" si="62"/>
        <v>0</v>
      </c>
      <c r="N92" s="31">
        <f t="shared" si="43"/>
        <v>0</v>
      </c>
      <c r="O92" s="32">
        <f t="shared" si="44"/>
        <v>0</v>
      </c>
      <c r="P92" s="53">
        <v>87</v>
      </c>
      <c r="Q92" s="31">
        <f t="shared" si="57"/>
        <v>0</v>
      </c>
      <c r="R92" s="31">
        <f t="shared" si="63"/>
        <v>0</v>
      </c>
      <c r="S92" s="31">
        <f t="shared" si="64"/>
        <v>0</v>
      </c>
      <c r="T92" s="31">
        <f t="shared" si="45"/>
        <v>0</v>
      </c>
      <c r="U92" s="31">
        <f t="shared" si="58"/>
        <v>0</v>
      </c>
      <c r="V92" s="31">
        <f t="shared" si="46"/>
        <v>0</v>
      </c>
      <c r="W92" s="31">
        <v>0</v>
      </c>
      <c r="X92" s="31">
        <f t="shared" si="47"/>
        <v>0</v>
      </c>
      <c r="Y92" s="36">
        <f t="shared" si="48"/>
        <v>0</v>
      </c>
      <c r="AA92" s="69">
        <v>87</v>
      </c>
      <c r="AB92" s="31">
        <f t="shared" si="49"/>
        <v>0</v>
      </c>
      <c r="AC92" s="203">
        <f t="shared" si="41"/>
        <v>0</v>
      </c>
      <c r="AD92" s="99">
        <f t="shared" si="50"/>
        <v>0</v>
      </c>
      <c r="AE92" s="99">
        <f t="shared" si="51"/>
        <v>0</v>
      </c>
      <c r="AF92" s="188">
        <f t="shared" si="68"/>
        <v>0</v>
      </c>
      <c r="AG92" s="188">
        <f t="shared" si="69"/>
        <v>0</v>
      </c>
      <c r="AH92" s="188">
        <f t="shared" si="70"/>
        <v>0</v>
      </c>
      <c r="AI92" s="193">
        <f t="shared" si="71"/>
        <v>0</v>
      </c>
      <c r="AK92" s="69">
        <v>87</v>
      </c>
      <c r="AL92" s="31">
        <f t="shared" si="52"/>
        <v>0</v>
      </c>
      <c r="AM92" s="31">
        <f t="shared" si="53"/>
        <v>0</v>
      </c>
      <c r="AN92" s="31">
        <f t="shared" si="54"/>
        <v>0</v>
      </c>
      <c r="AO92" s="31">
        <f t="shared" si="55"/>
        <v>0</v>
      </c>
      <c r="AP92" s="31">
        <f t="shared" si="56"/>
        <v>0</v>
      </c>
      <c r="AQ92" s="188">
        <f t="shared" si="42"/>
        <v>0</v>
      </c>
      <c r="AR92" s="188">
        <f t="shared" si="42"/>
        <v>0</v>
      </c>
      <c r="AS92" s="188">
        <f t="shared" si="42"/>
        <v>0</v>
      </c>
      <c r="AT92" s="188">
        <f t="shared" si="42"/>
        <v>0</v>
      </c>
      <c r="AU92" s="31"/>
      <c r="AV92" s="31"/>
      <c r="AW92" s="31"/>
      <c r="AX92" s="31"/>
      <c r="AY92" s="74"/>
    </row>
    <row r="93" spans="1:51" x14ac:dyDescent="0.3">
      <c r="B93" s="177">
        <f>IF(C47&lt;=$F$18,C47,"-")</f>
        <v>0</v>
      </c>
      <c r="C93" s="149">
        <f>D47-D48</f>
        <v>0</v>
      </c>
      <c r="D93" s="150">
        <v>0.95</v>
      </c>
      <c r="E93" s="124">
        <f t="shared" si="66"/>
        <v>2.8000000000000028E-2</v>
      </c>
      <c r="F93" s="124">
        <f t="shared" si="67"/>
        <v>2.200000000000002E-2</v>
      </c>
      <c r="G93" s="151"/>
      <c r="H93" s="56">
        <f t="shared" si="65"/>
        <v>0</v>
      </c>
      <c r="I93" s="53">
        <v>88</v>
      </c>
      <c r="J93" s="31">
        <f t="shared" si="59"/>
        <v>0</v>
      </c>
      <c r="K93" s="31">
        <f t="shared" si="60"/>
        <v>0</v>
      </c>
      <c r="L93" s="31">
        <f t="shared" si="61"/>
        <v>0</v>
      </c>
      <c r="M93" s="31">
        <f t="shared" si="62"/>
        <v>0</v>
      </c>
      <c r="N93" s="31">
        <f t="shared" si="43"/>
        <v>0</v>
      </c>
      <c r="O93" s="32">
        <f t="shared" si="44"/>
        <v>0</v>
      </c>
      <c r="P93" s="53">
        <v>88</v>
      </c>
      <c r="Q93" s="31">
        <f t="shared" si="57"/>
        <v>0</v>
      </c>
      <c r="R93" s="31">
        <f t="shared" si="63"/>
        <v>0</v>
      </c>
      <c r="S93" s="31">
        <f t="shared" si="64"/>
        <v>0</v>
      </c>
      <c r="T93" s="31">
        <f t="shared" si="45"/>
        <v>0</v>
      </c>
      <c r="U93" s="31">
        <f t="shared" si="58"/>
        <v>0</v>
      </c>
      <c r="V93" s="31">
        <f t="shared" si="46"/>
        <v>0</v>
      </c>
      <c r="W93" s="31">
        <v>0</v>
      </c>
      <c r="X93" s="31">
        <f t="shared" si="47"/>
        <v>0</v>
      </c>
      <c r="Y93" s="36">
        <f t="shared" si="48"/>
        <v>0</v>
      </c>
      <c r="AA93" s="69">
        <v>88</v>
      </c>
      <c r="AB93" s="31">
        <f t="shared" si="49"/>
        <v>0</v>
      </c>
      <c r="AC93" s="203">
        <f t="shared" si="41"/>
        <v>0</v>
      </c>
      <c r="AD93" s="99">
        <f t="shared" si="50"/>
        <v>0</v>
      </c>
      <c r="AE93" s="99">
        <f t="shared" si="51"/>
        <v>0</v>
      </c>
      <c r="AF93" s="188">
        <f t="shared" si="68"/>
        <v>0</v>
      </c>
      <c r="AG93" s="188">
        <f t="shared" si="69"/>
        <v>0</v>
      </c>
      <c r="AH93" s="188">
        <f t="shared" si="70"/>
        <v>0</v>
      </c>
      <c r="AI93" s="193">
        <f t="shared" si="71"/>
        <v>0</v>
      </c>
      <c r="AK93" s="69">
        <v>88</v>
      </c>
      <c r="AL93" s="31">
        <f t="shared" si="52"/>
        <v>0</v>
      </c>
      <c r="AM93" s="31">
        <f t="shared" si="53"/>
        <v>0</v>
      </c>
      <c r="AN93" s="31">
        <f t="shared" si="54"/>
        <v>0</v>
      </c>
      <c r="AO93" s="31">
        <f t="shared" si="55"/>
        <v>0</v>
      </c>
      <c r="AP93" s="31">
        <f t="shared" si="56"/>
        <v>0</v>
      </c>
      <c r="AQ93" s="188">
        <f t="shared" si="42"/>
        <v>0</v>
      </c>
      <c r="AR93" s="188">
        <f t="shared" si="42"/>
        <v>0</v>
      </c>
      <c r="AS93" s="188">
        <f t="shared" si="42"/>
        <v>0</v>
      </c>
      <c r="AT93" s="188">
        <f t="shared" si="42"/>
        <v>0</v>
      </c>
      <c r="AU93" s="31"/>
      <c r="AV93" s="31"/>
      <c r="AW93" s="31"/>
      <c r="AX93" s="31"/>
      <c r="AY93" s="74"/>
    </row>
    <row r="94" spans="1:51" x14ac:dyDescent="0.3">
      <c r="A94" t="s">
        <v>207</v>
      </c>
      <c r="B94" s="182">
        <f>F18</f>
        <v>0</v>
      </c>
      <c r="C94" s="179">
        <f>IFERROR(VLOOKUP(B94,C25:D78,2),)</f>
        <v>0</v>
      </c>
      <c r="D94" s="180">
        <v>0.95</v>
      </c>
      <c r="E94" s="181">
        <f t="shared" si="66"/>
        <v>2.8000000000000028E-2</v>
      </c>
      <c r="F94" s="181">
        <f t="shared" si="67"/>
        <v>2.200000000000002E-2</v>
      </c>
      <c r="G94" s="154"/>
      <c r="H94" s="56">
        <f t="shared" si="65"/>
        <v>0</v>
      </c>
      <c r="I94" s="53">
        <v>89</v>
      </c>
      <c r="J94" s="31">
        <f t="shared" si="59"/>
        <v>0</v>
      </c>
      <c r="K94" s="31">
        <f t="shared" si="60"/>
        <v>0</v>
      </c>
      <c r="L94" s="31">
        <f t="shared" si="61"/>
        <v>0</v>
      </c>
      <c r="M94" s="31">
        <f t="shared" si="62"/>
        <v>0</v>
      </c>
      <c r="N94" s="31">
        <f t="shared" si="43"/>
        <v>0</v>
      </c>
      <c r="O94" s="32">
        <f t="shared" si="44"/>
        <v>0</v>
      </c>
      <c r="P94" s="53">
        <v>89</v>
      </c>
      <c r="Q94" s="31">
        <f t="shared" si="57"/>
        <v>0</v>
      </c>
      <c r="R94" s="31">
        <f t="shared" si="63"/>
        <v>0</v>
      </c>
      <c r="S94" s="31">
        <f t="shared" si="64"/>
        <v>0</v>
      </c>
      <c r="T94" s="31">
        <f t="shared" si="45"/>
        <v>0</v>
      </c>
      <c r="U94" s="31">
        <f t="shared" si="58"/>
        <v>0</v>
      </c>
      <c r="V94" s="31">
        <f t="shared" si="46"/>
        <v>0</v>
      </c>
      <c r="W94" s="31">
        <v>0</v>
      </c>
      <c r="X94" s="31">
        <f t="shared" si="47"/>
        <v>0</v>
      </c>
      <c r="Y94" s="36">
        <f t="shared" si="48"/>
        <v>0</v>
      </c>
      <c r="AA94" s="69">
        <v>89</v>
      </c>
      <c r="AB94" s="31">
        <f t="shared" si="49"/>
        <v>0</v>
      </c>
      <c r="AC94" s="203">
        <f t="shared" si="41"/>
        <v>0</v>
      </c>
      <c r="AD94" s="99">
        <f t="shared" si="50"/>
        <v>0</v>
      </c>
      <c r="AE94" s="99">
        <f t="shared" si="51"/>
        <v>0</v>
      </c>
      <c r="AF94" s="188">
        <f t="shared" si="68"/>
        <v>0</v>
      </c>
      <c r="AG94" s="188">
        <f t="shared" si="69"/>
        <v>0</v>
      </c>
      <c r="AH94" s="188">
        <f t="shared" si="70"/>
        <v>0</v>
      </c>
      <c r="AI94" s="193">
        <f t="shared" si="71"/>
        <v>0</v>
      </c>
      <c r="AK94" s="69">
        <v>89</v>
      </c>
      <c r="AL94" s="31">
        <f t="shared" si="52"/>
        <v>0</v>
      </c>
      <c r="AM94" s="31">
        <f t="shared" si="53"/>
        <v>0</v>
      </c>
      <c r="AN94" s="31">
        <f t="shared" si="54"/>
        <v>0</v>
      </c>
      <c r="AO94" s="31">
        <f t="shared" si="55"/>
        <v>0</v>
      </c>
      <c r="AP94" s="31">
        <f t="shared" si="56"/>
        <v>0</v>
      </c>
      <c r="AQ94" s="188">
        <f t="shared" si="42"/>
        <v>0</v>
      </c>
      <c r="AR94" s="188">
        <f t="shared" si="42"/>
        <v>0</v>
      </c>
      <c r="AS94" s="188">
        <f t="shared" si="42"/>
        <v>0</v>
      </c>
      <c r="AT94" s="188">
        <f t="shared" si="42"/>
        <v>0</v>
      </c>
      <c r="AU94" s="31"/>
      <c r="AV94" s="31"/>
      <c r="AW94" s="31"/>
      <c r="AX94" s="31"/>
      <c r="AY94" s="74"/>
    </row>
    <row r="95" spans="1:51" x14ac:dyDescent="0.3">
      <c r="I95" s="53">
        <v>90</v>
      </c>
      <c r="J95" s="31">
        <f t="shared" si="59"/>
        <v>0</v>
      </c>
      <c r="K95" s="31">
        <f t="shared" si="60"/>
        <v>0</v>
      </c>
      <c r="L95" s="31">
        <f t="shared" si="61"/>
        <v>0</v>
      </c>
      <c r="M95" s="31">
        <f t="shared" si="62"/>
        <v>0</v>
      </c>
      <c r="N95" s="31">
        <f t="shared" si="43"/>
        <v>0</v>
      </c>
      <c r="O95" s="32">
        <f t="shared" si="44"/>
        <v>0</v>
      </c>
      <c r="P95" s="53">
        <v>90</v>
      </c>
      <c r="Q95" s="31">
        <f t="shared" si="57"/>
        <v>0</v>
      </c>
      <c r="R95" s="31">
        <f t="shared" si="63"/>
        <v>0</v>
      </c>
      <c r="S95" s="31">
        <f t="shared" si="64"/>
        <v>0</v>
      </c>
      <c r="T95" s="31">
        <f t="shared" si="45"/>
        <v>0</v>
      </c>
      <c r="U95" s="31">
        <f t="shared" si="58"/>
        <v>0</v>
      </c>
      <c r="V95" s="31">
        <f t="shared" si="46"/>
        <v>0</v>
      </c>
      <c r="W95" s="31">
        <v>0</v>
      </c>
      <c r="X95" s="31">
        <f t="shared" si="47"/>
        <v>0</v>
      </c>
      <c r="Y95" s="36">
        <f t="shared" si="48"/>
        <v>0</v>
      </c>
      <c r="AA95" s="69">
        <v>90</v>
      </c>
      <c r="AB95" s="31">
        <f t="shared" si="49"/>
        <v>0</v>
      </c>
      <c r="AC95" s="203">
        <f t="shared" ref="AC95:AC158" si="72">IF(AA95&lt;=$F$18,IFERROR(VLOOKUP($AA95,$B$82:$G$94,3,FALSE),0),)*50%</f>
        <v>0</v>
      </c>
      <c r="AD95" s="99">
        <f t="shared" si="50"/>
        <v>0</v>
      </c>
      <c r="AE95" s="99">
        <f t="shared" si="51"/>
        <v>0</v>
      </c>
      <c r="AF95" s="188">
        <f t="shared" si="68"/>
        <v>0</v>
      </c>
      <c r="AG95" s="188">
        <f t="shared" si="69"/>
        <v>0</v>
      </c>
      <c r="AH95" s="188">
        <f t="shared" si="70"/>
        <v>0</v>
      </c>
      <c r="AI95" s="193">
        <f t="shared" si="71"/>
        <v>0</v>
      </c>
      <c r="AK95" s="69">
        <v>90</v>
      </c>
      <c r="AL95" s="31">
        <f t="shared" si="52"/>
        <v>0</v>
      </c>
      <c r="AM95" s="31">
        <f t="shared" si="53"/>
        <v>0</v>
      </c>
      <c r="AN95" s="31">
        <f t="shared" si="54"/>
        <v>0</v>
      </c>
      <c r="AO95" s="31">
        <f t="shared" si="55"/>
        <v>0</v>
      </c>
      <c r="AP95" s="31">
        <f t="shared" si="56"/>
        <v>0</v>
      </c>
      <c r="AQ95" s="188">
        <f t="shared" si="42"/>
        <v>0</v>
      </c>
      <c r="AR95" s="188">
        <f t="shared" si="42"/>
        <v>0</v>
      </c>
      <c r="AS95" s="188">
        <f t="shared" si="42"/>
        <v>0</v>
      </c>
      <c r="AT95" s="188">
        <f t="shared" si="42"/>
        <v>0</v>
      </c>
      <c r="AU95" s="31"/>
      <c r="AV95" s="31"/>
      <c r="AW95" s="31"/>
      <c r="AX95" s="31"/>
      <c r="AY95" s="74"/>
    </row>
    <row r="96" spans="1:51" x14ac:dyDescent="0.3">
      <c r="C96" s="65" t="s">
        <v>150</v>
      </c>
      <c r="D96" t="s">
        <v>133</v>
      </c>
      <c r="E96" s="6"/>
      <c r="I96" s="53">
        <v>91</v>
      </c>
      <c r="J96" s="31">
        <f t="shared" si="59"/>
        <v>0</v>
      </c>
      <c r="K96" s="31">
        <f t="shared" si="60"/>
        <v>0</v>
      </c>
      <c r="L96" s="31">
        <f t="shared" si="61"/>
        <v>0</v>
      </c>
      <c r="M96" s="31">
        <f t="shared" si="62"/>
        <v>0</v>
      </c>
      <c r="N96" s="31">
        <f t="shared" si="43"/>
        <v>0</v>
      </c>
      <c r="O96" s="32">
        <f t="shared" si="44"/>
        <v>0</v>
      </c>
      <c r="P96" s="53">
        <v>91</v>
      </c>
      <c r="Q96" s="31">
        <f t="shared" si="57"/>
        <v>0</v>
      </c>
      <c r="R96" s="31">
        <f t="shared" si="63"/>
        <v>0</v>
      </c>
      <c r="S96" s="31">
        <f t="shared" si="64"/>
        <v>0</v>
      </c>
      <c r="T96" s="31">
        <f t="shared" si="45"/>
        <v>0</v>
      </c>
      <c r="U96" s="31">
        <f t="shared" si="58"/>
        <v>0</v>
      </c>
      <c r="V96" s="31">
        <f t="shared" si="46"/>
        <v>0</v>
      </c>
      <c r="W96" s="31">
        <v>0</v>
      </c>
      <c r="X96" s="31">
        <f t="shared" si="47"/>
        <v>0</v>
      </c>
      <c r="Y96" s="36">
        <f t="shared" si="48"/>
        <v>0</v>
      </c>
      <c r="AA96" s="69">
        <v>91</v>
      </c>
      <c r="AB96" s="31">
        <f t="shared" si="49"/>
        <v>0</v>
      </c>
      <c r="AC96" s="203">
        <f t="shared" si="72"/>
        <v>0</v>
      </c>
      <c r="AD96" s="99">
        <f t="shared" si="50"/>
        <v>0</v>
      </c>
      <c r="AE96" s="99">
        <f t="shared" si="51"/>
        <v>0</v>
      </c>
      <c r="AF96" s="188">
        <f t="shared" si="68"/>
        <v>0</v>
      </c>
      <c r="AG96" s="188">
        <f t="shared" si="69"/>
        <v>0</v>
      </c>
      <c r="AH96" s="188">
        <f t="shared" si="70"/>
        <v>0</v>
      </c>
      <c r="AI96" s="193">
        <f t="shared" si="71"/>
        <v>0</v>
      </c>
      <c r="AK96" s="69">
        <v>91</v>
      </c>
      <c r="AL96" s="31">
        <f t="shared" si="52"/>
        <v>0</v>
      </c>
      <c r="AM96" s="31">
        <f t="shared" si="53"/>
        <v>0</v>
      </c>
      <c r="AN96" s="31">
        <f t="shared" si="54"/>
        <v>0</v>
      </c>
      <c r="AO96" s="31">
        <f t="shared" si="55"/>
        <v>0</v>
      </c>
      <c r="AP96" s="31">
        <f t="shared" si="56"/>
        <v>0</v>
      </c>
      <c r="AQ96" s="188">
        <f t="shared" si="42"/>
        <v>0</v>
      </c>
      <c r="AR96" s="188">
        <f t="shared" si="42"/>
        <v>0</v>
      </c>
      <c r="AS96" s="188">
        <f t="shared" si="42"/>
        <v>0</v>
      </c>
      <c r="AT96" s="188">
        <f t="shared" si="42"/>
        <v>0</v>
      </c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9"/>
        <v>0</v>
      </c>
      <c r="K97" s="31">
        <f t="shared" si="60"/>
        <v>0</v>
      </c>
      <c r="L97" s="31">
        <f t="shared" si="61"/>
        <v>0</v>
      </c>
      <c r="M97" s="31">
        <f t="shared" si="62"/>
        <v>0</v>
      </c>
      <c r="N97" s="31">
        <f t="shared" si="43"/>
        <v>0</v>
      </c>
      <c r="O97" s="32">
        <f t="shared" si="44"/>
        <v>0</v>
      </c>
      <c r="P97" s="53">
        <v>92</v>
      </c>
      <c r="Q97" s="31">
        <f t="shared" si="57"/>
        <v>0</v>
      </c>
      <c r="R97" s="31">
        <f t="shared" si="63"/>
        <v>0</v>
      </c>
      <c r="S97" s="31">
        <f t="shared" si="64"/>
        <v>0</v>
      </c>
      <c r="T97" s="31">
        <f t="shared" si="45"/>
        <v>0</v>
      </c>
      <c r="U97" s="31">
        <f t="shared" si="58"/>
        <v>0</v>
      </c>
      <c r="V97" s="31">
        <f t="shared" si="46"/>
        <v>0</v>
      </c>
      <c r="W97" s="31">
        <v>0</v>
      </c>
      <c r="X97" s="31">
        <f t="shared" si="47"/>
        <v>0</v>
      </c>
      <c r="Y97" s="36">
        <f t="shared" si="48"/>
        <v>0</v>
      </c>
      <c r="AA97" s="69">
        <v>92</v>
      </c>
      <c r="AB97" s="31">
        <f t="shared" si="49"/>
        <v>0</v>
      </c>
      <c r="AC97" s="203">
        <f t="shared" si="72"/>
        <v>0</v>
      </c>
      <c r="AD97" s="99">
        <f t="shared" si="50"/>
        <v>0</v>
      </c>
      <c r="AE97" s="99">
        <f t="shared" si="51"/>
        <v>0</v>
      </c>
      <c r="AF97" s="188">
        <f t="shared" si="68"/>
        <v>0</v>
      </c>
      <c r="AG97" s="188">
        <f t="shared" si="69"/>
        <v>0</v>
      </c>
      <c r="AH97" s="188">
        <f t="shared" si="70"/>
        <v>0</v>
      </c>
      <c r="AI97" s="193">
        <f t="shared" si="71"/>
        <v>0</v>
      </c>
      <c r="AK97" s="69">
        <v>92</v>
      </c>
      <c r="AL97" s="31">
        <f t="shared" si="52"/>
        <v>0</v>
      </c>
      <c r="AM97" s="31">
        <f t="shared" si="53"/>
        <v>0</v>
      </c>
      <c r="AN97" s="31">
        <f t="shared" si="54"/>
        <v>0</v>
      </c>
      <c r="AO97" s="31">
        <f t="shared" si="55"/>
        <v>0</v>
      </c>
      <c r="AP97" s="31">
        <f t="shared" si="56"/>
        <v>0</v>
      </c>
      <c r="AQ97" s="188">
        <f t="shared" si="42"/>
        <v>0</v>
      </c>
      <c r="AR97" s="188">
        <f t="shared" si="42"/>
        <v>0</v>
      </c>
      <c r="AS97" s="188">
        <f t="shared" si="42"/>
        <v>0</v>
      </c>
      <c r="AT97" s="188">
        <f t="shared" si="42"/>
        <v>0</v>
      </c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9"/>
        <v>0</v>
      </c>
      <c r="K98" s="31">
        <f t="shared" si="60"/>
        <v>0</v>
      </c>
      <c r="L98" s="31">
        <f t="shared" si="61"/>
        <v>0</v>
      </c>
      <c r="M98" s="31">
        <f t="shared" si="62"/>
        <v>0</v>
      </c>
      <c r="N98" s="31">
        <f t="shared" si="43"/>
        <v>0</v>
      </c>
      <c r="O98" s="32">
        <f t="shared" si="44"/>
        <v>0</v>
      </c>
      <c r="P98" s="53">
        <v>93</v>
      </c>
      <c r="Q98" s="31">
        <f t="shared" si="57"/>
        <v>0</v>
      </c>
      <c r="R98" s="31">
        <f t="shared" si="63"/>
        <v>0</v>
      </c>
      <c r="S98" s="31">
        <f t="shared" si="64"/>
        <v>0</v>
      </c>
      <c r="T98" s="31">
        <f t="shared" si="45"/>
        <v>0</v>
      </c>
      <c r="U98" s="31">
        <f t="shared" si="58"/>
        <v>0</v>
      </c>
      <c r="V98" s="31">
        <f t="shared" si="46"/>
        <v>0</v>
      </c>
      <c r="W98" s="31">
        <v>0</v>
      </c>
      <c r="X98" s="31">
        <f t="shared" si="47"/>
        <v>0</v>
      </c>
      <c r="Y98" s="36">
        <f t="shared" si="48"/>
        <v>0</v>
      </c>
      <c r="AA98" s="69">
        <v>93</v>
      </c>
      <c r="AB98" s="31">
        <f t="shared" si="49"/>
        <v>0</v>
      </c>
      <c r="AC98" s="203">
        <f t="shared" si="72"/>
        <v>0</v>
      </c>
      <c r="AD98" s="99">
        <f t="shared" si="50"/>
        <v>0</v>
      </c>
      <c r="AE98" s="99">
        <f t="shared" si="51"/>
        <v>0</v>
      </c>
      <c r="AF98" s="188">
        <f t="shared" si="68"/>
        <v>0</v>
      </c>
      <c r="AG98" s="188">
        <f t="shared" si="69"/>
        <v>0</v>
      </c>
      <c r="AH98" s="188">
        <f t="shared" si="70"/>
        <v>0</v>
      </c>
      <c r="AI98" s="193">
        <f t="shared" si="71"/>
        <v>0</v>
      </c>
      <c r="AK98" s="69">
        <v>93</v>
      </c>
      <c r="AL98" s="31">
        <f t="shared" si="52"/>
        <v>0</v>
      </c>
      <c r="AM98" s="31">
        <f t="shared" si="53"/>
        <v>0</v>
      </c>
      <c r="AN98" s="31">
        <f t="shared" si="54"/>
        <v>0</v>
      </c>
      <c r="AO98" s="31">
        <f t="shared" si="55"/>
        <v>0</v>
      </c>
      <c r="AP98" s="31">
        <f t="shared" si="56"/>
        <v>0</v>
      </c>
      <c r="AQ98" s="188">
        <f t="shared" si="42"/>
        <v>0</v>
      </c>
      <c r="AR98" s="188">
        <f t="shared" si="42"/>
        <v>0</v>
      </c>
      <c r="AS98" s="188">
        <f t="shared" si="42"/>
        <v>0</v>
      </c>
      <c r="AT98" s="188">
        <f t="shared" si="42"/>
        <v>0</v>
      </c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9"/>
        <v>0</v>
      </c>
      <c r="K99" s="31">
        <f t="shared" si="60"/>
        <v>0</v>
      </c>
      <c r="L99" s="31">
        <f t="shared" si="61"/>
        <v>0</v>
      </c>
      <c r="M99" s="31">
        <f t="shared" si="62"/>
        <v>0</v>
      </c>
      <c r="N99" s="31">
        <f t="shared" si="43"/>
        <v>0</v>
      </c>
      <c r="O99" s="32">
        <f t="shared" si="44"/>
        <v>0</v>
      </c>
      <c r="P99" s="53">
        <v>94</v>
      </c>
      <c r="Q99" s="31">
        <f t="shared" si="57"/>
        <v>0</v>
      </c>
      <c r="R99" s="31">
        <f t="shared" si="63"/>
        <v>0</v>
      </c>
      <c r="S99" s="31">
        <f t="shared" si="64"/>
        <v>0</v>
      </c>
      <c r="T99" s="31">
        <f t="shared" si="45"/>
        <v>0</v>
      </c>
      <c r="U99" s="31">
        <f t="shared" si="58"/>
        <v>0</v>
      </c>
      <c r="V99" s="31">
        <f t="shared" si="46"/>
        <v>0</v>
      </c>
      <c r="W99" s="31">
        <v>0</v>
      </c>
      <c r="X99" s="31">
        <f t="shared" si="47"/>
        <v>0</v>
      </c>
      <c r="Y99" s="36">
        <f t="shared" si="48"/>
        <v>0</v>
      </c>
      <c r="AA99" s="69">
        <v>94</v>
      </c>
      <c r="AB99" s="31">
        <f t="shared" si="49"/>
        <v>0</v>
      </c>
      <c r="AC99" s="203">
        <f t="shared" si="72"/>
        <v>0</v>
      </c>
      <c r="AD99" s="99">
        <f t="shared" si="50"/>
        <v>0</v>
      </c>
      <c r="AE99" s="99">
        <f t="shared" si="51"/>
        <v>0</v>
      </c>
      <c r="AF99" s="188">
        <f t="shared" si="68"/>
        <v>0</v>
      </c>
      <c r="AG99" s="188">
        <f t="shared" si="69"/>
        <v>0</v>
      </c>
      <c r="AH99" s="188">
        <f t="shared" si="70"/>
        <v>0</v>
      </c>
      <c r="AI99" s="193">
        <f t="shared" si="71"/>
        <v>0</v>
      </c>
      <c r="AK99" s="69">
        <v>94</v>
      </c>
      <c r="AL99" s="31">
        <f t="shared" si="52"/>
        <v>0</v>
      </c>
      <c r="AM99" s="31">
        <f t="shared" si="53"/>
        <v>0</v>
      </c>
      <c r="AN99" s="31">
        <f t="shared" si="54"/>
        <v>0</v>
      </c>
      <c r="AO99" s="31">
        <f t="shared" si="55"/>
        <v>0</v>
      </c>
      <c r="AP99" s="31">
        <f t="shared" si="56"/>
        <v>0</v>
      </c>
      <c r="AQ99" s="188">
        <f t="shared" si="42"/>
        <v>0</v>
      </c>
      <c r="AR99" s="188">
        <f t="shared" si="42"/>
        <v>0</v>
      </c>
      <c r="AS99" s="188">
        <f t="shared" si="42"/>
        <v>0</v>
      </c>
      <c r="AT99" s="188">
        <f t="shared" si="42"/>
        <v>0</v>
      </c>
      <c r="AU99" s="31"/>
      <c r="AV99" s="31"/>
      <c r="AW99" s="31"/>
      <c r="AX99" s="31"/>
      <c r="AY99" s="74"/>
    </row>
    <row r="100" spans="2:51" x14ac:dyDescent="0.3">
      <c r="B100" s="2" t="s">
        <v>131</v>
      </c>
      <c r="C100">
        <v>70</v>
      </c>
      <c r="D100">
        <v>0</v>
      </c>
      <c r="E100" s="6"/>
      <c r="I100" s="53">
        <v>95</v>
      </c>
      <c r="J100" s="31">
        <f t="shared" si="59"/>
        <v>0</v>
      </c>
      <c r="K100" s="31">
        <f t="shared" si="60"/>
        <v>0</v>
      </c>
      <c r="L100" s="31">
        <f t="shared" si="61"/>
        <v>0</v>
      </c>
      <c r="M100" s="31">
        <f t="shared" si="62"/>
        <v>0</v>
      </c>
      <c r="N100" s="31">
        <f t="shared" si="43"/>
        <v>0</v>
      </c>
      <c r="O100" s="32">
        <f t="shared" si="44"/>
        <v>0</v>
      </c>
      <c r="P100" s="53">
        <v>95</v>
      </c>
      <c r="Q100" s="31">
        <f t="shared" si="57"/>
        <v>0</v>
      </c>
      <c r="R100" s="31">
        <f t="shared" si="63"/>
        <v>0</v>
      </c>
      <c r="S100" s="31">
        <f t="shared" si="64"/>
        <v>0</v>
      </c>
      <c r="T100" s="31">
        <f t="shared" si="45"/>
        <v>0</v>
      </c>
      <c r="U100" s="31">
        <f t="shared" si="58"/>
        <v>0</v>
      </c>
      <c r="V100" s="31">
        <f t="shared" si="46"/>
        <v>0</v>
      </c>
      <c r="W100" s="31">
        <v>0</v>
      </c>
      <c r="X100" s="31">
        <f t="shared" si="47"/>
        <v>0</v>
      </c>
      <c r="Y100" s="36">
        <f t="shared" si="48"/>
        <v>0</v>
      </c>
      <c r="AA100" s="69">
        <v>95</v>
      </c>
      <c r="AB100" s="31">
        <f t="shared" si="49"/>
        <v>0</v>
      </c>
      <c r="AC100" s="203">
        <f t="shared" si="72"/>
        <v>0</v>
      </c>
      <c r="AD100" s="99">
        <f t="shared" si="50"/>
        <v>0</v>
      </c>
      <c r="AE100" s="99">
        <f t="shared" si="51"/>
        <v>0</v>
      </c>
      <c r="AF100" s="188">
        <f t="shared" si="68"/>
        <v>0</v>
      </c>
      <c r="AG100" s="188">
        <f t="shared" si="69"/>
        <v>0</v>
      </c>
      <c r="AH100" s="188">
        <f t="shared" si="70"/>
        <v>0</v>
      </c>
      <c r="AI100" s="193">
        <f t="shared" si="71"/>
        <v>0</v>
      </c>
      <c r="AK100" s="69">
        <v>95</v>
      </c>
      <c r="AL100" s="31">
        <f t="shared" si="52"/>
        <v>0</v>
      </c>
      <c r="AM100" s="31">
        <f t="shared" si="53"/>
        <v>0</v>
      </c>
      <c r="AN100" s="31">
        <f t="shared" si="54"/>
        <v>0</v>
      </c>
      <c r="AO100" s="31">
        <f t="shared" si="55"/>
        <v>0</v>
      </c>
      <c r="AP100" s="31">
        <f t="shared" si="56"/>
        <v>0</v>
      </c>
      <c r="AQ100" s="188">
        <f t="shared" si="42"/>
        <v>0</v>
      </c>
      <c r="AR100" s="188">
        <f t="shared" si="42"/>
        <v>0</v>
      </c>
      <c r="AS100" s="188">
        <f t="shared" si="42"/>
        <v>0</v>
      </c>
      <c r="AT100" s="188">
        <f t="shared" si="42"/>
        <v>0</v>
      </c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59"/>
        <v>0</v>
      </c>
      <c r="K101" s="31">
        <f t="shared" si="60"/>
        <v>0</v>
      </c>
      <c r="L101" s="31">
        <f t="shared" si="61"/>
        <v>0</v>
      </c>
      <c r="M101" s="31">
        <f t="shared" si="62"/>
        <v>0</v>
      </c>
      <c r="N101" s="31">
        <f t="shared" si="43"/>
        <v>0</v>
      </c>
      <c r="O101" s="32">
        <f t="shared" si="44"/>
        <v>0</v>
      </c>
      <c r="P101" s="53">
        <v>96</v>
      </c>
      <c r="Q101" s="31">
        <f t="shared" si="57"/>
        <v>0</v>
      </c>
      <c r="R101" s="31">
        <f t="shared" si="63"/>
        <v>0</v>
      </c>
      <c r="S101" s="31">
        <f t="shared" si="64"/>
        <v>0</v>
      </c>
      <c r="T101" s="31">
        <f t="shared" si="45"/>
        <v>0</v>
      </c>
      <c r="U101" s="31">
        <f t="shared" si="58"/>
        <v>0</v>
      </c>
      <c r="V101" s="31">
        <f t="shared" si="46"/>
        <v>0</v>
      </c>
      <c r="W101" s="31">
        <v>0</v>
      </c>
      <c r="X101" s="31">
        <f t="shared" si="47"/>
        <v>0</v>
      </c>
      <c r="Y101" s="36">
        <f t="shared" si="48"/>
        <v>0</v>
      </c>
      <c r="AA101" s="69">
        <v>96</v>
      </c>
      <c r="AB101" s="31">
        <f t="shared" si="49"/>
        <v>0</v>
      </c>
      <c r="AC101" s="203">
        <f t="shared" si="72"/>
        <v>0</v>
      </c>
      <c r="AD101" s="99">
        <f t="shared" si="50"/>
        <v>0</v>
      </c>
      <c r="AE101" s="99">
        <f t="shared" si="51"/>
        <v>0</v>
      </c>
      <c r="AF101" s="188">
        <f t="shared" si="68"/>
        <v>0</v>
      </c>
      <c r="AG101" s="188">
        <f t="shared" si="69"/>
        <v>0</v>
      </c>
      <c r="AH101" s="188">
        <f t="shared" si="70"/>
        <v>0</v>
      </c>
      <c r="AI101" s="193">
        <f t="shared" si="71"/>
        <v>0</v>
      </c>
      <c r="AK101" s="69">
        <v>96</v>
      </c>
      <c r="AL101" s="31">
        <f t="shared" si="52"/>
        <v>0</v>
      </c>
      <c r="AM101" s="31">
        <f t="shared" si="53"/>
        <v>0</v>
      </c>
      <c r="AN101" s="31">
        <f t="shared" si="54"/>
        <v>0</v>
      </c>
      <c r="AO101" s="31">
        <f t="shared" si="55"/>
        <v>0</v>
      </c>
      <c r="AP101" s="31">
        <f t="shared" si="56"/>
        <v>0</v>
      </c>
      <c r="AQ101" s="188">
        <f t="shared" si="42"/>
        <v>0</v>
      </c>
      <c r="AR101" s="188">
        <f t="shared" si="42"/>
        <v>0</v>
      </c>
      <c r="AS101" s="188">
        <f t="shared" si="42"/>
        <v>0</v>
      </c>
      <c r="AT101" s="188">
        <f t="shared" si="42"/>
        <v>0</v>
      </c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59"/>
        <v>0</v>
      </c>
      <c r="K102" s="31">
        <f t="shared" si="60"/>
        <v>0</v>
      </c>
      <c r="L102" s="31">
        <f t="shared" si="61"/>
        <v>0</v>
      </c>
      <c r="M102" s="31">
        <f t="shared" si="62"/>
        <v>0</v>
      </c>
      <c r="N102" s="31">
        <f t="shared" si="43"/>
        <v>0</v>
      </c>
      <c r="O102" s="32">
        <f t="shared" si="44"/>
        <v>0</v>
      </c>
      <c r="P102" s="53">
        <v>97</v>
      </c>
      <c r="Q102" s="31">
        <f t="shared" si="57"/>
        <v>0</v>
      </c>
      <c r="R102" s="31">
        <f t="shared" si="63"/>
        <v>0</v>
      </c>
      <c r="S102" s="31">
        <f t="shared" si="64"/>
        <v>0</v>
      </c>
      <c r="T102" s="31">
        <f t="shared" si="45"/>
        <v>0</v>
      </c>
      <c r="U102" s="31">
        <f t="shared" si="58"/>
        <v>0</v>
      </c>
      <c r="V102" s="31">
        <f t="shared" si="46"/>
        <v>0</v>
      </c>
      <c r="W102" s="31">
        <v>0</v>
      </c>
      <c r="X102" s="31">
        <f t="shared" si="47"/>
        <v>0</v>
      </c>
      <c r="Y102" s="36">
        <f t="shared" si="48"/>
        <v>0</v>
      </c>
      <c r="AA102" s="69">
        <v>97</v>
      </c>
      <c r="AB102" s="31">
        <f t="shared" si="49"/>
        <v>0</v>
      </c>
      <c r="AC102" s="203">
        <f t="shared" si="72"/>
        <v>0</v>
      </c>
      <c r="AD102" s="99">
        <f t="shared" si="50"/>
        <v>0</v>
      </c>
      <c r="AE102" s="99">
        <f t="shared" si="51"/>
        <v>0</v>
      </c>
      <c r="AF102" s="188">
        <f t="shared" si="68"/>
        <v>0</v>
      </c>
      <c r="AG102" s="188">
        <f t="shared" si="69"/>
        <v>0</v>
      </c>
      <c r="AH102" s="188">
        <f t="shared" si="70"/>
        <v>0</v>
      </c>
      <c r="AI102" s="193">
        <f t="shared" si="71"/>
        <v>0</v>
      </c>
      <c r="AK102" s="69">
        <v>97</v>
      </c>
      <c r="AL102" s="31">
        <f t="shared" si="52"/>
        <v>0</v>
      </c>
      <c r="AM102" s="31">
        <f t="shared" si="53"/>
        <v>0</v>
      </c>
      <c r="AN102" s="31">
        <f t="shared" si="54"/>
        <v>0</v>
      </c>
      <c r="AO102" s="31">
        <f t="shared" si="55"/>
        <v>0</v>
      </c>
      <c r="AP102" s="31">
        <f t="shared" si="56"/>
        <v>0</v>
      </c>
      <c r="AQ102" s="188">
        <f t="shared" si="42"/>
        <v>0</v>
      </c>
      <c r="AR102" s="188">
        <f t="shared" si="42"/>
        <v>0</v>
      </c>
      <c r="AS102" s="188">
        <f t="shared" si="42"/>
        <v>0</v>
      </c>
      <c r="AT102" s="188">
        <f t="shared" si="42"/>
        <v>0</v>
      </c>
      <c r="AU102" s="31"/>
      <c r="AV102" s="31"/>
      <c r="AW102" s="31"/>
      <c r="AX102" s="31"/>
      <c r="AY102" s="74"/>
    </row>
    <row r="103" spans="2:51" x14ac:dyDescent="0.3">
      <c r="C103" s="23" t="s">
        <v>153</v>
      </c>
      <c r="D103" s="161" t="s">
        <v>154</v>
      </c>
      <c r="F103" s="186" t="s">
        <v>198</v>
      </c>
      <c r="I103" s="53">
        <v>98</v>
      </c>
      <c r="J103" s="31">
        <f t="shared" si="59"/>
        <v>0</v>
      </c>
      <c r="K103" s="31">
        <f t="shared" si="60"/>
        <v>0</v>
      </c>
      <c r="L103" s="31">
        <f t="shared" si="61"/>
        <v>0</v>
      </c>
      <c r="M103" s="31">
        <f t="shared" si="62"/>
        <v>0</v>
      </c>
      <c r="N103" s="31">
        <f t="shared" si="43"/>
        <v>0</v>
      </c>
      <c r="O103" s="32">
        <f t="shared" si="44"/>
        <v>0</v>
      </c>
      <c r="P103" s="53">
        <v>98</v>
      </c>
      <c r="Q103" s="31">
        <f t="shared" si="57"/>
        <v>0</v>
      </c>
      <c r="R103" s="31">
        <f t="shared" si="63"/>
        <v>0</v>
      </c>
      <c r="S103" s="31">
        <f t="shared" si="64"/>
        <v>0</v>
      </c>
      <c r="T103" s="31">
        <f t="shared" si="45"/>
        <v>0</v>
      </c>
      <c r="U103" s="31">
        <f t="shared" si="58"/>
        <v>0</v>
      </c>
      <c r="V103" s="31">
        <f t="shared" si="46"/>
        <v>0</v>
      </c>
      <c r="W103" s="31">
        <v>0</v>
      </c>
      <c r="X103" s="31">
        <f t="shared" si="47"/>
        <v>0</v>
      </c>
      <c r="Y103" s="36">
        <f t="shared" si="48"/>
        <v>0</v>
      </c>
      <c r="AA103" s="69">
        <v>98</v>
      </c>
      <c r="AB103" s="31">
        <f t="shared" si="49"/>
        <v>0</v>
      </c>
      <c r="AC103" s="203">
        <f t="shared" si="72"/>
        <v>0</v>
      </c>
      <c r="AD103" s="99">
        <f t="shared" si="50"/>
        <v>0</v>
      </c>
      <c r="AE103" s="99">
        <f t="shared" si="51"/>
        <v>0</v>
      </c>
      <c r="AF103" s="188">
        <f t="shared" si="68"/>
        <v>0</v>
      </c>
      <c r="AG103" s="188">
        <f t="shared" si="69"/>
        <v>0</v>
      </c>
      <c r="AH103" s="188">
        <f t="shared" si="70"/>
        <v>0</v>
      </c>
      <c r="AI103" s="193">
        <f t="shared" si="71"/>
        <v>0</v>
      </c>
      <c r="AK103" s="69">
        <v>98</v>
      </c>
      <c r="AL103" s="31">
        <f t="shared" si="52"/>
        <v>0</v>
      </c>
      <c r="AM103" s="31">
        <f t="shared" si="53"/>
        <v>0</v>
      </c>
      <c r="AN103" s="31">
        <f t="shared" si="54"/>
        <v>0</v>
      </c>
      <c r="AO103" s="31">
        <f t="shared" si="55"/>
        <v>0</v>
      </c>
      <c r="AP103" s="31">
        <f t="shared" si="56"/>
        <v>0</v>
      </c>
      <c r="AQ103" s="188">
        <f t="shared" si="42"/>
        <v>0</v>
      </c>
      <c r="AR103" s="188">
        <f t="shared" si="42"/>
        <v>0</v>
      </c>
      <c r="AS103" s="188">
        <f t="shared" si="42"/>
        <v>0</v>
      </c>
      <c r="AT103" s="188">
        <f t="shared" si="42"/>
        <v>0</v>
      </c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85" t="s">
        <v>194</v>
      </c>
      <c r="G104" s="22">
        <v>0.25</v>
      </c>
      <c r="I104" s="53">
        <v>99</v>
      </c>
      <c r="J104" s="31">
        <f t="shared" si="59"/>
        <v>0</v>
      </c>
      <c r="K104" s="31">
        <f t="shared" si="60"/>
        <v>0</v>
      </c>
      <c r="L104" s="31">
        <f t="shared" si="61"/>
        <v>0</v>
      </c>
      <c r="M104" s="31">
        <f t="shared" si="62"/>
        <v>0</v>
      </c>
      <c r="N104" s="31">
        <f t="shared" si="43"/>
        <v>0</v>
      </c>
      <c r="O104" s="32">
        <f t="shared" si="44"/>
        <v>0</v>
      </c>
      <c r="P104" s="53">
        <v>99</v>
      </c>
      <c r="Q104" s="31">
        <f t="shared" si="57"/>
        <v>0</v>
      </c>
      <c r="R104" s="31">
        <f t="shared" si="63"/>
        <v>0</v>
      </c>
      <c r="S104" s="31">
        <f t="shared" si="64"/>
        <v>0</v>
      </c>
      <c r="T104" s="31">
        <f t="shared" si="45"/>
        <v>0</v>
      </c>
      <c r="U104" s="31">
        <f t="shared" si="58"/>
        <v>0</v>
      </c>
      <c r="V104" s="31">
        <f t="shared" si="46"/>
        <v>0</v>
      </c>
      <c r="W104" s="31">
        <v>0</v>
      </c>
      <c r="X104" s="31">
        <f t="shared" si="47"/>
        <v>0</v>
      </c>
      <c r="Y104" s="36">
        <f t="shared" si="48"/>
        <v>0</v>
      </c>
      <c r="AA104" s="69">
        <v>99</v>
      </c>
      <c r="AB104" s="31">
        <f t="shared" si="49"/>
        <v>0</v>
      </c>
      <c r="AC104" s="203">
        <f t="shared" si="72"/>
        <v>0</v>
      </c>
      <c r="AD104" s="99">
        <f t="shared" si="50"/>
        <v>0</v>
      </c>
      <c r="AE104" s="99">
        <f t="shared" si="51"/>
        <v>0</v>
      </c>
      <c r="AF104" s="188">
        <f t="shared" si="68"/>
        <v>0</v>
      </c>
      <c r="AG104" s="188">
        <f t="shared" si="69"/>
        <v>0</v>
      </c>
      <c r="AH104" s="188">
        <f t="shared" si="70"/>
        <v>0</v>
      </c>
      <c r="AI104" s="193">
        <f t="shared" si="71"/>
        <v>0</v>
      </c>
      <c r="AK104" s="69">
        <v>99</v>
      </c>
      <c r="AL104" s="31">
        <f t="shared" si="52"/>
        <v>0</v>
      </c>
      <c r="AM104" s="31">
        <f t="shared" si="53"/>
        <v>0</v>
      </c>
      <c r="AN104" s="31">
        <f t="shared" si="54"/>
        <v>0</v>
      </c>
      <c r="AO104" s="31">
        <f t="shared" si="55"/>
        <v>0</v>
      </c>
      <c r="AP104" s="31">
        <f t="shared" si="56"/>
        <v>0</v>
      </c>
      <c r="AQ104" s="188">
        <f t="shared" si="42"/>
        <v>0</v>
      </c>
      <c r="AR104" s="188">
        <f t="shared" si="42"/>
        <v>0</v>
      </c>
      <c r="AS104" s="188">
        <f t="shared" si="42"/>
        <v>0</v>
      </c>
      <c r="AT104" s="188">
        <f t="shared" si="42"/>
        <v>0</v>
      </c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85" t="s">
        <v>196</v>
      </c>
      <c r="G105" s="22">
        <v>1.03</v>
      </c>
      <c r="I105" s="53">
        <v>100</v>
      </c>
      <c r="J105" s="31">
        <f t="shared" si="59"/>
        <v>0</v>
      </c>
      <c r="K105" s="31">
        <f t="shared" si="60"/>
        <v>0</v>
      </c>
      <c r="L105" s="31">
        <f t="shared" si="61"/>
        <v>0</v>
      </c>
      <c r="M105" s="31">
        <f t="shared" si="62"/>
        <v>0</v>
      </c>
      <c r="N105" s="31">
        <f t="shared" si="43"/>
        <v>0</v>
      </c>
      <c r="O105" s="32">
        <f t="shared" si="44"/>
        <v>0</v>
      </c>
      <c r="P105" s="53">
        <v>100</v>
      </c>
      <c r="Q105" s="31">
        <f t="shared" si="57"/>
        <v>0</v>
      </c>
      <c r="R105" s="31">
        <f t="shared" si="63"/>
        <v>0</v>
      </c>
      <c r="S105" s="31">
        <f t="shared" si="64"/>
        <v>0</v>
      </c>
      <c r="T105" s="31">
        <f t="shared" si="45"/>
        <v>0</v>
      </c>
      <c r="U105" s="31">
        <f t="shared" si="58"/>
        <v>0</v>
      </c>
      <c r="V105" s="31">
        <f t="shared" si="46"/>
        <v>0</v>
      </c>
      <c r="W105" s="31">
        <v>0</v>
      </c>
      <c r="X105" s="31">
        <f t="shared" si="47"/>
        <v>0</v>
      </c>
      <c r="Y105" s="36">
        <f t="shared" si="48"/>
        <v>0</v>
      </c>
      <c r="AA105" s="69">
        <v>100</v>
      </c>
      <c r="AB105" s="31">
        <f t="shared" si="49"/>
        <v>0</v>
      </c>
      <c r="AC105" s="203">
        <f t="shared" si="72"/>
        <v>0</v>
      </c>
      <c r="AD105" s="99">
        <f t="shared" si="50"/>
        <v>0</v>
      </c>
      <c r="AE105" s="99">
        <f t="shared" si="51"/>
        <v>0</v>
      </c>
      <c r="AF105" s="188">
        <f t="shared" si="68"/>
        <v>0</v>
      </c>
      <c r="AG105" s="188">
        <f t="shared" si="69"/>
        <v>0</v>
      </c>
      <c r="AH105" s="188">
        <f t="shared" si="70"/>
        <v>0</v>
      </c>
      <c r="AI105" s="193">
        <f t="shared" si="71"/>
        <v>0</v>
      </c>
      <c r="AK105" s="69">
        <v>100</v>
      </c>
      <c r="AL105" s="31">
        <f t="shared" si="52"/>
        <v>0</v>
      </c>
      <c r="AM105" s="31">
        <f t="shared" si="53"/>
        <v>0</v>
      </c>
      <c r="AN105" s="31">
        <f t="shared" si="54"/>
        <v>0</v>
      </c>
      <c r="AO105" s="31">
        <f t="shared" si="55"/>
        <v>0</v>
      </c>
      <c r="AP105" s="31">
        <f t="shared" si="56"/>
        <v>0</v>
      </c>
      <c r="AQ105" s="188">
        <f t="shared" si="42"/>
        <v>0</v>
      </c>
      <c r="AR105" s="188">
        <f t="shared" si="42"/>
        <v>0</v>
      </c>
      <c r="AS105" s="188">
        <f t="shared" si="42"/>
        <v>0</v>
      </c>
      <c r="AT105" s="188">
        <f t="shared" ref="AT105:AT168" si="73">IF($AK105&lt;=$F$18,$AL105*AP105,)</f>
        <v>0</v>
      </c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85" t="s">
        <v>197</v>
      </c>
      <c r="G106" s="22">
        <v>0.59</v>
      </c>
      <c r="I106" s="53">
        <v>101</v>
      </c>
      <c r="J106" s="31">
        <f t="shared" si="59"/>
        <v>0</v>
      </c>
      <c r="K106" s="31">
        <f t="shared" si="60"/>
        <v>0</v>
      </c>
      <c r="L106" s="31">
        <f t="shared" si="61"/>
        <v>0</v>
      </c>
      <c r="M106" s="31">
        <f t="shared" si="62"/>
        <v>0</v>
      </c>
      <c r="N106" s="31">
        <f t="shared" si="43"/>
        <v>0</v>
      </c>
      <c r="O106" s="32">
        <f t="shared" si="44"/>
        <v>0</v>
      </c>
      <c r="P106" s="53">
        <v>101</v>
      </c>
      <c r="Q106" s="31">
        <f t="shared" si="57"/>
        <v>0</v>
      </c>
      <c r="R106" s="31">
        <f t="shared" si="63"/>
        <v>0</v>
      </c>
      <c r="S106" s="31">
        <f t="shared" si="64"/>
        <v>0</v>
      </c>
      <c r="T106" s="31">
        <f t="shared" si="45"/>
        <v>0</v>
      </c>
      <c r="U106" s="31">
        <f t="shared" si="58"/>
        <v>0</v>
      </c>
      <c r="V106" s="31">
        <f t="shared" si="46"/>
        <v>0</v>
      </c>
      <c r="W106" s="31">
        <v>0</v>
      </c>
      <c r="X106" s="31">
        <f t="shared" si="47"/>
        <v>0</v>
      </c>
      <c r="Y106" s="36">
        <f t="shared" si="48"/>
        <v>0</v>
      </c>
      <c r="AA106" s="69">
        <v>101</v>
      </c>
      <c r="AB106" s="31">
        <f t="shared" si="49"/>
        <v>0</v>
      </c>
      <c r="AC106" s="203">
        <f t="shared" si="72"/>
        <v>0</v>
      </c>
      <c r="AD106" s="99">
        <f t="shared" si="50"/>
        <v>0</v>
      </c>
      <c r="AE106" s="99">
        <f t="shared" si="51"/>
        <v>0</v>
      </c>
      <c r="AF106" s="188">
        <f t="shared" si="68"/>
        <v>0</v>
      </c>
      <c r="AG106" s="188">
        <f t="shared" si="69"/>
        <v>0</v>
      </c>
      <c r="AH106" s="188">
        <f t="shared" si="70"/>
        <v>0</v>
      </c>
      <c r="AI106" s="193">
        <f t="shared" si="71"/>
        <v>0</v>
      </c>
      <c r="AK106" s="69">
        <v>101</v>
      </c>
      <c r="AL106" s="31">
        <f t="shared" si="52"/>
        <v>0</v>
      </c>
      <c r="AM106" s="31">
        <f t="shared" si="53"/>
        <v>0</v>
      </c>
      <c r="AN106" s="31">
        <f t="shared" si="54"/>
        <v>0</v>
      </c>
      <c r="AO106" s="31">
        <f t="shared" si="55"/>
        <v>0</v>
      </c>
      <c r="AP106" s="31">
        <f t="shared" si="56"/>
        <v>0</v>
      </c>
      <c r="AQ106" s="188">
        <f t="shared" ref="AQ106:AT169" si="74">IF($AK106&lt;=$F$18,$AL106*AM106,)</f>
        <v>0</v>
      </c>
      <c r="AR106" s="188">
        <f t="shared" si="74"/>
        <v>0</v>
      </c>
      <c r="AS106" s="188">
        <f t="shared" si="74"/>
        <v>0</v>
      </c>
      <c r="AT106" s="188">
        <f t="shared" si="73"/>
        <v>0</v>
      </c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85" t="s">
        <v>195</v>
      </c>
      <c r="G107" s="22">
        <v>0.43</v>
      </c>
      <c r="I107" s="53">
        <v>102</v>
      </c>
      <c r="J107" s="31">
        <f t="shared" si="59"/>
        <v>0</v>
      </c>
      <c r="K107" s="31">
        <f t="shared" si="60"/>
        <v>0</v>
      </c>
      <c r="L107" s="31">
        <f t="shared" si="61"/>
        <v>0</v>
      </c>
      <c r="M107" s="31">
        <f t="shared" si="62"/>
        <v>0</v>
      </c>
      <c r="N107" s="31">
        <f t="shared" si="43"/>
        <v>0</v>
      </c>
      <c r="O107" s="32">
        <f t="shared" si="44"/>
        <v>0</v>
      </c>
      <c r="P107" s="53">
        <v>102</v>
      </c>
      <c r="Q107" s="31">
        <f t="shared" si="57"/>
        <v>0</v>
      </c>
      <c r="R107" s="31">
        <f t="shared" si="63"/>
        <v>0</v>
      </c>
      <c r="S107" s="31">
        <f t="shared" si="64"/>
        <v>0</v>
      </c>
      <c r="T107" s="31">
        <f t="shared" si="45"/>
        <v>0</v>
      </c>
      <c r="U107" s="31">
        <f t="shared" si="58"/>
        <v>0</v>
      </c>
      <c r="V107" s="31">
        <f t="shared" si="46"/>
        <v>0</v>
      </c>
      <c r="W107" s="31">
        <v>0</v>
      </c>
      <c r="X107" s="31">
        <f t="shared" si="47"/>
        <v>0</v>
      </c>
      <c r="Y107" s="36">
        <f t="shared" si="48"/>
        <v>0</v>
      </c>
      <c r="AA107" s="69">
        <v>102</v>
      </c>
      <c r="AB107" s="31">
        <f t="shared" si="49"/>
        <v>0</v>
      </c>
      <c r="AC107" s="203">
        <f t="shared" si="72"/>
        <v>0</v>
      </c>
      <c r="AD107" s="99">
        <f t="shared" si="50"/>
        <v>0</v>
      </c>
      <c r="AE107" s="99">
        <f t="shared" si="51"/>
        <v>0</v>
      </c>
      <c r="AF107" s="188">
        <f t="shared" si="68"/>
        <v>0</v>
      </c>
      <c r="AG107" s="188">
        <f t="shared" si="69"/>
        <v>0</v>
      </c>
      <c r="AH107" s="188">
        <f t="shared" si="70"/>
        <v>0</v>
      </c>
      <c r="AI107" s="193">
        <f t="shared" si="71"/>
        <v>0</v>
      </c>
      <c r="AK107" s="69">
        <v>102</v>
      </c>
      <c r="AL107" s="31">
        <f t="shared" si="52"/>
        <v>0</v>
      </c>
      <c r="AM107" s="31">
        <f t="shared" si="53"/>
        <v>0</v>
      </c>
      <c r="AN107" s="31">
        <f t="shared" si="54"/>
        <v>0</v>
      </c>
      <c r="AO107" s="31">
        <f t="shared" si="55"/>
        <v>0</v>
      </c>
      <c r="AP107" s="31">
        <f t="shared" si="56"/>
        <v>0</v>
      </c>
      <c r="AQ107" s="188">
        <f t="shared" si="74"/>
        <v>0</v>
      </c>
      <c r="AR107" s="188">
        <f t="shared" si="74"/>
        <v>0</v>
      </c>
      <c r="AS107" s="188">
        <f t="shared" si="74"/>
        <v>0</v>
      </c>
      <c r="AT107" s="188">
        <f t="shared" si="73"/>
        <v>0</v>
      </c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9" t="s">
        <v>199</v>
      </c>
      <c r="G108" s="200" t="e">
        <f>VLOOKUP(VLOOKUP(F17,C131:E195,3,FALSE),F104:G107,2,FALSE)</f>
        <v>#N/A</v>
      </c>
      <c r="I108" s="53">
        <v>103</v>
      </c>
      <c r="J108" s="31">
        <f t="shared" si="59"/>
        <v>0</v>
      </c>
      <c r="K108" s="31">
        <f t="shared" si="60"/>
        <v>0</v>
      </c>
      <c r="L108" s="31">
        <f t="shared" si="61"/>
        <v>0</v>
      </c>
      <c r="M108" s="31">
        <f t="shared" si="62"/>
        <v>0</v>
      </c>
      <c r="N108" s="31">
        <f t="shared" si="43"/>
        <v>0</v>
      </c>
      <c r="O108" s="32">
        <f t="shared" si="44"/>
        <v>0</v>
      </c>
      <c r="P108" s="53">
        <v>103</v>
      </c>
      <c r="Q108" s="31">
        <f t="shared" si="57"/>
        <v>0</v>
      </c>
      <c r="R108" s="31">
        <f t="shared" si="63"/>
        <v>0</v>
      </c>
      <c r="S108" s="31">
        <f t="shared" si="64"/>
        <v>0</v>
      </c>
      <c r="T108" s="31">
        <f t="shared" si="45"/>
        <v>0</v>
      </c>
      <c r="U108" s="31">
        <f t="shared" si="58"/>
        <v>0</v>
      </c>
      <c r="V108" s="31">
        <f t="shared" si="46"/>
        <v>0</v>
      </c>
      <c r="W108" s="31">
        <v>0</v>
      </c>
      <c r="X108" s="31">
        <f t="shared" si="47"/>
        <v>0</v>
      </c>
      <c r="Y108" s="36">
        <f t="shared" si="48"/>
        <v>0</v>
      </c>
      <c r="AA108" s="69">
        <v>103</v>
      </c>
      <c r="AB108" s="31">
        <f t="shared" si="49"/>
        <v>0</v>
      </c>
      <c r="AC108" s="203">
        <f t="shared" si="72"/>
        <v>0</v>
      </c>
      <c r="AD108" s="99">
        <f t="shared" si="50"/>
        <v>0</v>
      </c>
      <c r="AE108" s="99">
        <f t="shared" si="51"/>
        <v>0</v>
      </c>
      <c r="AF108" s="188">
        <f t="shared" si="68"/>
        <v>0</v>
      </c>
      <c r="AG108" s="188">
        <f t="shared" si="69"/>
        <v>0</v>
      </c>
      <c r="AH108" s="188">
        <f t="shared" si="70"/>
        <v>0</v>
      </c>
      <c r="AI108" s="193">
        <f t="shared" si="71"/>
        <v>0</v>
      </c>
      <c r="AK108" s="69">
        <v>103</v>
      </c>
      <c r="AL108" s="31">
        <f t="shared" si="52"/>
        <v>0</v>
      </c>
      <c r="AM108" s="31">
        <f t="shared" si="53"/>
        <v>0</v>
      </c>
      <c r="AN108" s="31">
        <f t="shared" si="54"/>
        <v>0</v>
      </c>
      <c r="AO108" s="31">
        <f t="shared" si="55"/>
        <v>0</v>
      </c>
      <c r="AP108" s="31">
        <f t="shared" si="56"/>
        <v>0</v>
      </c>
      <c r="AQ108" s="188">
        <f t="shared" si="74"/>
        <v>0</v>
      </c>
      <c r="AR108" s="188">
        <f t="shared" si="74"/>
        <v>0</v>
      </c>
      <c r="AS108" s="188">
        <f t="shared" si="74"/>
        <v>0</v>
      </c>
      <c r="AT108" s="188">
        <f t="shared" si="73"/>
        <v>0</v>
      </c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9"/>
        <v>0</v>
      </c>
      <c r="K109" s="31">
        <f t="shared" si="60"/>
        <v>0</v>
      </c>
      <c r="L109" s="31">
        <f t="shared" si="61"/>
        <v>0</v>
      </c>
      <c r="M109" s="31">
        <f t="shared" si="62"/>
        <v>0</v>
      </c>
      <c r="N109" s="31">
        <f t="shared" si="43"/>
        <v>0</v>
      </c>
      <c r="O109" s="32">
        <f t="shared" si="44"/>
        <v>0</v>
      </c>
      <c r="P109" s="53">
        <v>104</v>
      </c>
      <c r="Q109" s="31">
        <f t="shared" si="57"/>
        <v>0</v>
      </c>
      <c r="R109" s="31">
        <f t="shared" si="63"/>
        <v>0</v>
      </c>
      <c r="S109" s="31">
        <f t="shared" si="64"/>
        <v>0</v>
      </c>
      <c r="T109" s="31">
        <f t="shared" si="45"/>
        <v>0</v>
      </c>
      <c r="U109" s="31">
        <f t="shared" si="58"/>
        <v>0</v>
      </c>
      <c r="V109" s="31">
        <f t="shared" si="46"/>
        <v>0</v>
      </c>
      <c r="W109" s="31">
        <v>0</v>
      </c>
      <c r="X109" s="31">
        <f t="shared" si="47"/>
        <v>0</v>
      </c>
      <c r="Y109" s="36">
        <f t="shared" si="48"/>
        <v>0</v>
      </c>
      <c r="AA109" s="69">
        <v>104</v>
      </c>
      <c r="AB109" s="31">
        <f t="shared" si="49"/>
        <v>0</v>
      </c>
      <c r="AC109" s="203">
        <f t="shared" si="72"/>
        <v>0</v>
      </c>
      <c r="AD109" s="99">
        <f t="shared" si="50"/>
        <v>0</v>
      </c>
      <c r="AE109" s="99">
        <f t="shared" si="51"/>
        <v>0</v>
      </c>
      <c r="AF109" s="188">
        <f t="shared" si="68"/>
        <v>0</v>
      </c>
      <c r="AG109" s="188">
        <f t="shared" si="69"/>
        <v>0</v>
      </c>
      <c r="AH109" s="188">
        <f t="shared" si="70"/>
        <v>0</v>
      </c>
      <c r="AI109" s="193">
        <f t="shared" si="71"/>
        <v>0</v>
      </c>
      <c r="AK109" s="69">
        <v>104</v>
      </c>
      <c r="AL109" s="31">
        <f t="shared" si="52"/>
        <v>0</v>
      </c>
      <c r="AM109" s="31">
        <f t="shared" si="53"/>
        <v>0</v>
      </c>
      <c r="AN109" s="31">
        <f t="shared" si="54"/>
        <v>0</v>
      </c>
      <c r="AO109" s="31">
        <f t="shared" si="55"/>
        <v>0</v>
      </c>
      <c r="AP109" s="31">
        <f t="shared" si="56"/>
        <v>0</v>
      </c>
      <c r="AQ109" s="188">
        <f t="shared" si="74"/>
        <v>0</v>
      </c>
      <c r="AR109" s="188">
        <f t="shared" si="74"/>
        <v>0</v>
      </c>
      <c r="AS109" s="188">
        <f t="shared" si="74"/>
        <v>0</v>
      </c>
      <c r="AT109" s="188">
        <f t="shared" si="73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9"/>
        <v>0</v>
      </c>
      <c r="K110" s="31">
        <f t="shared" si="60"/>
        <v>0</v>
      </c>
      <c r="L110" s="31">
        <f t="shared" si="61"/>
        <v>0</v>
      </c>
      <c r="M110" s="31">
        <f t="shared" si="62"/>
        <v>0</v>
      </c>
      <c r="N110" s="31">
        <f t="shared" si="43"/>
        <v>0</v>
      </c>
      <c r="O110" s="32">
        <f t="shared" si="44"/>
        <v>0</v>
      </c>
      <c r="P110" s="53">
        <v>105</v>
      </c>
      <c r="Q110" s="31">
        <f t="shared" si="57"/>
        <v>0</v>
      </c>
      <c r="R110" s="31">
        <f t="shared" si="63"/>
        <v>0</v>
      </c>
      <c r="S110" s="31">
        <f t="shared" si="64"/>
        <v>0</v>
      </c>
      <c r="T110" s="31">
        <f t="shared" si="45"/>
        <v>0</v>
      </c>
      <c r="U110" s="31">
        <f t="shared" si="58"/>
        <v>0</v>
      </c>
      <c r="V110" s="31">
        <f t="shared" si="46"/>
        <v>0</v>
      </c>
      <c r="W110" s="31">
        <v>0</v>
      </c>
      <c r="X110" s="31">
        <f t="shared" si="47"/>
        <v>0</v>
      </c>
      <c r="Y110" s="36">
        <f t="shared" si="48"/>
        <v>0</v>
      </c>
      <c r="AA110" s="69">
        <v>105</v>
      </c>
      <c r="AB110" s="31">
        <f t="shared" si="49"/>
        <v>0</v>
      </c>
      <c r="AC110" s="203">
        <f t="shared" si="72"/>
        <v>0</v>
      </c>
      <c r="AD110" s="99">
        <f t="shared" si="50"/>
        <v>0</v>
      </c>
      <c r="AE110" s="99">
        <f t="shared" si="51"/>
        <v>0</v>
      </c>
      <c r="AF110" s="188">
        <f t="shared" si="68"/>
        <v>0</v>
      </c>
      <c r="AG110" s="188">
        <f t="shared" si="69"/>
        <v>0</v>
      </c>
      <c r="AH110" s="188">
        <f t="shared" si="70"/>
        <v>0</v>
      </c>
      <c r="AI110" s="193">
        <f t="shared" si="71"/>
        <v>0</v>
      </c>
      <c r="AK110" s="69">
        <v>105</v>
      </c>
      <c r="AL110" s="31">
        <f t="shared" si="52"/>
        <v>0</v>
      </c>
      <c r="AM110" s="31">
        <f t="shared" si="53"/>
        <v>0</v>
      </c>
      <c r="AN110" s="31">
        <f t="shared" si="54"/>
        <v>0</v>
      </c>
      <c r="AO110" s="31">
        <f t="shared" si="55"/>
        <v>0</v>
      </c>
      <c r="AP110" s="31">
        <f t="shared" si="56"/>
        <v>0</v>
      </c>
      <c r="AQ110" s="188">
        <f t="shared" si="74"/>
        <v>0</v>
      </c>
      <c r="AR110" s="188">
        <f t="shared" si="74"/>
        <v>0</v>
      </c>
      <c r="AS110" s="188">
        <f t="shared" si="74"/>
        <v>0</v>
      </c>
      <c r="AT110" s="188">
        <f t="shared" si="73"/>
        <v>0</v>
      </c>
      <c r="AU110" s="31"/>
      <c r="AV110" s="31"/>
      <c r="AW110" s="31"/>
      <c r="AX110" s="31"/>
      <c r="AY110" s="74"/>
    </row>
    <row r="111" spans="2:51" x14ac:dyDescent="0.3">
      <c r="C111" s="161" t="s">
        <v>165</v>
      </c>
      <c r="D111" s="161"/>
      <c r="E111" s="161"/>
      <c r="I111" s="53">
        <v>106</v>
      </c>
      <c r="J111" s="31">
        <f t="shared" si="59"/>
        <v>0</v>
      </c>
      <c r="K111" s="31">
        <f t="shared" si="60"/>
        <v>0</v>
      </c>
      <c r="L111" s="31">
        <f t="shared" si="61"/>
        <v>0</v>
      </c>
      <c r="M111" s="31">
        <f t="shared" si="62"/>
        <v>0</v>
      </c>
      <c r="N111" s="31">
        <f t="shared" si="43"/>
        <v>0</v>
      </c>
      <c r="O111" s="32">
        <f t="shared" si="44"/>
        <v>0</v>
      </c>
      <c r="P111" s="53">
        <v>106</v>
      </c>
      <c r="Q111" s="31">
        <f t="shared" si="57"/>
        <v>0</v>
      </c>
      <c r="R111" s="31">
        <f t="shared" si="63"/>
        <v>0</v>
      </c>
      <c r="S111" s="31">
        <f t="shared" si="64"/>
        <v>0</v>
      </c>
      <c r="T111" s="31">
        <f t="shared" si="45"/>
        <v>0</v>
      </c>
      <c r="U111" s="31">
        <f t="shared" si="58"/>
        <v>0</v>
      </c>
      <c r="V111" s="31">
        <f t="shared" si="46"/>
        <v>0</v>
      </c>
      <c r="W111" s="31">
        <v>0</v>
      </c>
      <c r="X111" s="31">
        <f t="shared" si="47"/>
        <v>0</v>
      </c>
      <c r="Y111" s="36">
        <f t="shared" si="48"/>
        <v>0</v>
      </c>
      <c r="AA111" s="69">
        <v>106</v>
      </c>
      <c r="AB111" s="31">
        <f t="shared" si="49"/>
        <v>0</v>
      </c>
      <c r="AC111" s="203">
        <f t="shared" si="72"/>
        <v>0</v>
      </c>
      <c r="AD111" s="99">
        <f t="shared" si="50"/>
        <v>0</v>
      </c>
      <c r="AE111" s="99">
        <f t="shared" si="51"/>
        <v>0</v>
      </c>
      <c r="AF111" s="188">
        <f t="shared" si="68"/>
        <v>0</v>
      </c>
      <c r="AG111" s="188">
        <f t="shared" si="69"/>
        <v>0</v>
      </c>
      <c r="AH111" s="188">
        <f t="shared" si="70"/>
        <v>0</v>
      </c>
      <c r="AI111" s="193">
        <f t="shared" si="71"/>
        <v>0</v>
      </c>
      <c r="AK111" s="69">
        <v>106</v>
      </c>
      <c r="AL111" s="31">
        <f t="shared" si="52"/>
        <v>0</v>
      </c>
      <c r="AM111" s="31">
        <f t="shared" si="53"/>
        <v>0</v>
      </c>
      <c r="AN111" s="31">
        <f t="shared" si="54"/>
        <v>0</v>
      </c>
      <c r="AO111" s="31">
        <f t="shared" si="55"/>
        <v>0</v>
      </c>
      <c r="AP111" s="31">
        <f t="shared" si="56"/>
        <v>0</v>
      </c>
      <c r="AQ111" s="188">
        <f t="shared" si="74"/>
        <v>0</v>
      </c>
      <c r="AR111" s="188">
        <f t="shared" si="74"/>
        <v>0</v>
      </c>
      <c r="AS111" s="188">
        <f t="shared" si="74"/>
        <v>0</v>
      </c>
      <c r="AT111" s="188">
        <f t="shared" si="73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141</v>
      </c>
      <c r="D112" s="72" t="s">
        <v>72</v>
      </c>
      <c r="E112" s="72" t="s">
        <v>162</v>
      </c>
      <c r="I112" s="53">
        <v>107</v>
      </c>
      <c r="J112" s="31">
        <f t="shared" si="59"/>
        <v>0</v>
      </c>
      <c r="K112" s="31">
        <f t="shared" si="60"/>
        <v>0</v>
      </c>
      <c r="L112" s="31">
        <f t="shared" si="61"/>
        <v>0</v>
      </c>
      <c r="M112" s="31">
        <f t="shared" si="62"/>
        <v>0</v>
      </c>
      <c r="N112" s="31">
        <f t="shared" si="43"/>
        <v>0</v>
      </c>
      <c r="O112" s="32">
        <f t="shared" si="44"/>
        <v>0</v>
      </c>
      <c r="P112" s="53">
        <v>107</v>
      </c>
      <c r="Q112" s="31">
        <f t="shared" si="57"/>
        <v>0</v>
      </c>
      <c r="R112" s="31">
        <f t="shared" si="63"/>
        <v>0</v>
      </c>
      <c r="S112" s="31">
        <f t="shared" si="64"/>
        <v>0</v>
      </c>
      <c r="T112" s="31">
        <f t="shared" si="45"/>
        <v>0</v>
      </c>
      <c r="U112" s="31">
        <f t="shared" si="58"/>
        <v>0</v>
      </c>
      <c r="V112" s="31">
        <f t="shared" si="46"/>
        <v>0</v>
      </c>
      <c r="W112" s="31">
        <v>0</v>
      </c>
      <c r="X112" s="31">
        <f t="shared" si="47"/>
        <v>0</v>
      </c>
      <c r="Y112" s="36">
        <f t="shared" si="48"/>
        <v>0</v>
      </c>
      <c r="AA112" s="69">
        <v>107</v>
      </c>
      <c r="AB112" s="31">
        <f t="shared" si="49"/>
        <v>0</v>
      </c>
      <c r="AC112" s="203">
        <f t="shared" si="72"/>
        <v>0</v>
      </c>
      <c r="AD112" s="99">
        <f t="shared" si="50"/>
        <v>0</v>
      </c>
      <c r="AE112" s="99">
        <f t="shared" si="51"/>
        <v>0</v>
      </c>
      <c r="AF112" s="188">
        <f t="shared" si="68"/>
        <v>0</v>
      </c>
      <c r="AG112" s="188">
        <f t="shared" si="69"/>
        <v>0</v>
      </c>
      <c r="AH112" s="188">
        <f t="shared" si="70"/>
        <v>0</v>
      </c>
      <c r="AI112" s="193">
        <f t="shared" si="71"/>
        <v>0</v>
      </c>
      <c r="AK112" s="69">
        <v>107</v>
      </c>
      <c r="AL112" s="31">
        <f t="shared" si="52"/>
        <v>0</v>
      </c>
      <c r="AM112" s="31">
        <f t="shared" si="53"/>
        <v>0</v>
      </c>
      <c r="AN112" s="31">
        <f t="shared" si="54"/>
        <v>0</v>
      </c>
      <c r="AO112" s="31">
        <f t="shared" si="55"/>
        <v>0</v>
      </c>
      <c r="AP112" s="31">
        <f t="shared" si="56"/>
        <v>0</v>
      </c>
      <c r="AQ112" s="188">
        <f t="shared" si="74"/>
        <v>0</v>
      </c>
      <c r="AR112" s="188">
        <f t="shared" si="74"/>
        <v>0</v>
      </c>
      <c r="AS112" s="188">
        <f t="shared" si="74"/>
        <v>0</v>
      </c>
      <c r="AT112" s="188">
        <f t="shared" si="73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163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9"/>
        <v>0</v>
      </c>
      <c r="K113" s="31">
        <f t="shared" si="60"/>
        <v>0</v>
      </c>
      <c r="L113" s="31">
        <f t="shared" si="61"/>
        <v>0</v>
      </c>
      <c r="M113" s="31">
        <f t="shared" si="62"/>
        <v>0</v>
      </c>
      <c r="N113" s="31">
        <f t="shared" si="43"/>
        <v>0</v>
      </c>
      <c r="O113" s="32">
        <f t="shared" si="44"/>
        <v>0</v>
      </c>
      <c r="P113" s="53">
        <v>108</v>
      </c>
      <c r="Q113" s="31">
        <f t="shared" si="57"/>
        <v>0</v>
      </c>
      <c r="R113" s="31">
        <f t="shared" si="63"/>
        <v>0</v>
      </c>
      <c r="S113" s="31">
        <f t="shared" si="64"/>
        <v>0</v>
      </c>
      <c r="T113" s="31">
        <f t="shared" si="45"/>
        <v>0</v>
      </c>
      <c r="U113" s="31">
        <f t="shared" si="58"/>
        <v>0</v>
      </c>
      <c r="V113" s="31">
        <f t="shared" si="46"/>
        <v>0</v>
      </c>
      <c r="W113" s="31">
        <v>0</v>
      </c>
      <c r="X113" s="31">
        <f t="shared" si="47"/>
        <v>0</v>
      </c>
      <c r="Y113" s="36">
        <f t="shared" si="48"/>
        <v>0</v>
      </c>
      <c r="AA113" s="69">
        <v>108</v>
      </c>
      <c r="AB113" s="31">
        <f t="shared" si="49"/>
        <v>0</v>
      </c>
      <c r="AC113" s="203">
        <f t="shared" si="72"/>
        <v>0</v>
      </c>
      <c r="AD113" s="99">
        <f t="shared" si="50"/>
        <v>0</v>
      </c>
      <c r="AE113" s="99">
        <f t="shared" si="51"/>
        <v>0</v>
      </c>
      <c r="AF113" s="188">
        <f t="shared" si="68"/>
        <v>0</v>
      </c>
      <c r="AG113" s="188">
        <f t="shared" si="69"/>
        <v>0</v>
      </c>
      <c r="AH113" s="188">
        <f t="shared" si="70"/>
        <v>0</v>
      </c>
      <c r="AI113" s="193">
        <f t="shared" si="71"/>
        <v>0</v>
      </c>
      <c r="AK113" s="69">
        <v>108</v>
      </c>
      <c r="AL113" s="31">
        <f t="shared" si="52"/>
        <v>0</v>
      </c>
      <c r="AM113" s="31">
        <f t="shared" si="53"/>
        <v>0</v>
      </c>
      <c r="AN113" s="31">
        <f t="shared" si="54"/>
        <v>0</v>
      </c>
      <c r="AO113" s="31">
        <f t="shared" si="55"/>
        <v>0</v>
      </c>
      <c r="AP113" s="31">
        <f t="shared" si="56"/>
        <v>0</v>
      </c>
      <c r="AQ113" s="188">
        <f t="shared" si="74"/>
        <v>0</v>
      </c>
      <c r="AR113" s="188">
        <f t="shared" si="74"/>
        <v>0</v>
      </c>
      <c r="AS113" s="188">
        <f t="shared" si="74"/>
        <v>0</v>
      </c>
      <c r="AT113" s="188">
        <f t="shared" si="73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164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9"/>
        <v>0</v>
      </c>
      <c r="K114" s="31">
        <f t="shared" si="60"/>
        <v>0</v>
      </c>
      <c r="L114" s="31">
        <f t="shared" si="61"/>
        <v>0</v>
      </c>
      <c r="M114" s="31">
        <f t="shared" si="62"/>
        <v>0</v>
      </c>
      <c r="N114" s="31">
        <f t="shared" si="43"/>
        <v>0</v>
      </c>
      <c r="O114" s="32">
        <f t="shared" si="44"/>
        <v>0</v>
      </c>
      <c r="P114" s="53">
        <v>109</v>
      </c>
      <c r="Q114" s="31">
        <f t="shared" si="57"/>
        <v>0</v>
      </c>
      <c r="R114" s="31">
        <f t="shared" si="63"/>
        <v>0</v>
      </c>
      <c r="S114" s="31">
        <f t="shared" si="64"/>
        <v>0</v>
      </c>
      <c r="T114" s="31">
        <f t="shared" si="45"/>
        <v>0</v>
      </c>
      <c r="U114" s="31">
        <f t="shared" si="58"/>
        <v>0</v>
      </c>
      <c r="V114" s="31">
        <f t="shared" si="46"/>
        <v>0</v>
      </c>
      <c r="W114" s="31">
        <v>0</v>
      </c>
      <c r="X114" s="31">
        <f t="shared" si="47"/>
        <v>0</v>
      </c>
      <c r="Y114" s="36">
        <f t="shared" si="48"/>
        <v>0</v>
      </c>
      <c r="AA114" s="69">
        <v>109</v>
      </c>
      <c r="AB114" s="31">
        <f t="shared" si="49"/>
        <v>0</v>
      </c>
      <c r="AC114" s="203">
        <f t="shared" si="72"/>
        <v>0</v>
      </c>
      <c r="AD114" s="99">
        <f t="shared" si="50"/>
        <v>0</v>
      </c>
      <c r="AE114" s="99">
        <f t="shared" si="51"/>
        <v>0</v>
      </c>
      <c r="AF114" s="188">
        <f t="shared" si="68"/>
        <v>0</v>
      </c>
      <c r="AG114" s="188">
        <f t="shared" si="69"/>
        <v>0</v>
      </c>
      <c r="AH114" s="188">
        <f t="shared" si="70"/>
        <v>0</v>
      </c>
      <c r="AI114" s="193">
        <f t="shared" si="71"/>
        <v>0</v>
      </c>
      <c r="AK114" s="69">
        <v>109</v>
      </c>
      <c r="AL114" s="31">
        <f t="shared" si="52"/>
        <v>0</v>
      </c>
      <c r="AM114" s="31">
        <f t="shared" si="53"/>
        <v>0</v>
      </c>
      <c r="AN114" s="31">
        <f t="shared" si="54"/>
        <v>0</v>
      </c>
      <c r="AO114" s="31">
        <f t="shared" si="55"/>
        <v>0</v>
      </c>
      <c r="AP114" s="31">
        <f t="shared" si="56"/>
        <v>0</v>
      </c>
      <c r="AQ114" s="188">
        <f t="shared" si="74"/>
        <v>0</v>
      </c>
      <c r="AR114" s="188">
        <f t="shared" si="74"/>
        <v>0</v>
      </c>
      <c r="AS114" s="188">
        <f t="shared" si="74"/>
        <v>0</v>
      </c>
      <c r="AT114" s="188">
        <f t="shared" si="73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9"/>
        <v>0</v>
      </c>
      <c r="K115" s="31">
        <f t="shared" si="60"/>
        <v>0</v>
      </c>
      <c r="L115" s="31">
        <f t="shared" si="61"/>
        <v>0</v>
      </c>
      <c r="M115" s="31">
        <f t="shared" si="62"/>
        <v>0</v>
      </c>
      <c r="N115" s="31">
        <f t="shared" si="43"/>
        <v>0</v>
      </c>
      <c r="O115" s="32">
        <f t="shared" si="44"/>
        <v>0</v>
      </c>
      <c r="P115" s="53">
        <v>110</v>
      </c>
      <c r="Q115" s="31">
        <f t="shared" si="57"/>
        <v>0</v>
      </c>
      <c r="R115" s="31">
        <f t="shared" si="63"/>
        <v>0</v>
      </c>
      <c r="S115" s="31">
        <f t="shared" si="64"/>
        <v>0</v>
      </c>
      <c r="T115" s="31">
        <f t="shared" si="45"/>
        <v>0</v>
      </c>
      <c r="U115" s="31">
        <f t="shared" si="58"/>
        <v>0</v>
      </c>
      <c r="V115" s="31">
        <f t="shared" si="46"/>
        <v>0</v>
      </c>
      <c r="W115" s="31">
        <v>0</v>
      </c>
      <c r="X115" s="31">
        <f t="shared" si="47"/>
        <v>0</v>
      </c>
      <c r="Y115" s="36">
        <f t="shared" si="48"/>
        <v>0</v>
      </c>
      <c r="AA115" s="69">
        <v>110</v>
      </c>
      <c r="AB115" s="31">
        <f t="shared" si="49"/>
        <v>0</v>
      </c>
      <c r="AC115" s="203">
        <f t="shared" si="72"/>
        <v>0</v>
      </c>
      <c r="AD115" s="99">
        <f t="shared" si="50"/>
        <v>0</v>
      </c>
      <c r="AE115" s="99">
        <f t="shared" si="51"/>
        <v>0</v>
      </c>
      <c r="AF115" s="188">
        <f t="shared" si="68"/>
        <v>0</v>
      </c>
      <c r="AG115" s="188">
        <f t="shared" si="69"/>
        <v>0</v>
      </c>
      <c r="AH115" s="188">
        <f t="shared" si="70"/>
        <v>0</v>
      </c>
      <c r="AI115" s="193">
        <f t="shared" si="71"/>
        <v>0</v>
      </c>
      <c r="AK115" s="69">
        <v>110</v>
      </c>
      <c r="AL115" s="31">
        <f t="shared" si="52"/>
        <v>0</v>
      </c>
      <c r="AM115" s="31">
        <f t="shared" si="53"/>
        <v>0</v>
      </c>
      <c r="AN115" s="31">
        <f t="shared" si="54"/>
        <v>0</v>
      </c>
      <c r="AO115" s="31">
        <f t="shared" si="55"/>
        <v>0</v>
      </c>
      <c r="AP115" s="31">
        <f t="shared" si="56"/>
        <v>0</v>
      </c>
      <c r="AQ115" s="188">
        <f t="shared" si="74"/>
        <v>0</v>
      </c>
      <c r="AR115" s="188">
        <f t="shared" si="74"/>
        <v>0</v>
      </c>
      <c r="AS115" s="188">
        <f t="shared" si="74"/>
        <v>0</v>
      </c>
      <c r="AT115" s="188">
        <f t="shared" si="73"/>
        <v>0</v>
      </c>
      <c r="AU115" s="31"/>
      <c r="AV115" s="31"/>
      <c r="AW115" s="31"/>
      <c r="AX115" s="31"/>
      <c r="AY115" s="74"/>
    </row>
    <row r="116" spans="2:51" x14ac:dyDescent="0.3">
      <c r="C116" s="132" t="s">
        <v>122</v>
      </c>
      <c r="D116" s="132"/>
      <c r="E116" s="132"/>
      <c r="I116" s="53">
        <v>111</v>
      </c>
      <c r="J116" s="31">
        <f t="shared" si="59"/>
        <v>0</v>
      </c>
      <c r="K116" s="31">
        <f t="shared" si="60"/>
        <v>0</v>
      </c>
      <c r="L116" s="31">
        <f t="shared" si="61"/>
        <v>0</v>
      </c>
      <c r="M116" s="31">
        <f t="shared" si="62"/>
        <v>0</v>
      </c>
      <c r="N116" s="31">
        <f t="shared" si="43"/>
        <v>0</v>
      </c>
      <c r="O116" s="32">
        <f t="shared" si="44"/>
        <v>0</v>
      </c>
      <c r="P116" s="53">
        <v>111</v>
      </c>
      <c r="Q116" s="31">
        <f t="shared" si="57"/>
        <v>0</v>
      </c>
      <c r="R116" s="31">
        <f t="shared" si="63"/>
        <v>0</v>
      </c>
      <c r="S116" s="31">
        <f t="shared" si="64"/>
        <v>0</v>
      </c>
      <c r="T116" s="31">
        <f t="shared" si="45"/>
        <v>0</v>
      </c>
      <c r="U116" s="31">
        <f t="shared" si="58"/>
        <v>0</v>
      </c>
      <c r="V116" s="31">
        <f t="shared" si="46"/>
        <v>0</v>
      </c>
      <c r="W116" s="31">
        <v>0</v>
      </c>
      <c r="X116" s="31">
        <f t="shared" si="47"/>
        <v>0</v>
      </c>
      <c r="Y116" s="36">
        <f t="shared" si="48"/>
        <v>0</v>
      </c>
      <c r="AA116" s="69">
        <v>111</v>
      </c>
      <c r="AB116" s="31">
        <f t="shared" si="49"/>
        <v>0</v>
      </c>
      <c r="AC116" s="203">
        <f t="shared" si="72"/>
        <v>0</v>
      </c>
      <c r="AD116" s="99">
        <f t="shared" si="50"/>
        <v>0</v>
      </c>
      <c r="AE116" s="99">
        <f t="shared" si="51"/>
        <v>0</v>
      </c>
      <c r="AF116" s="188">
        <f t="shared" si="68"/>
        <v>0</v>
      </c>
      <c r="AG116" s="188">
        <f t="shared" si="69"/>
        <v>0</v>
      </c>
      <c r="AH116" s="188">
        <f t="shared" si="70"/>
        <v>0</v>
      </c>
      <c r="AI116" s="193">
        <f t="shared" si="71"/>
        <v>0</v>
      </c>
      <c r="AK116" s="69">
        <v>111</v>
      </c>
      <c r="AL116" s="31">
        <f t="shared" si="52"/>
        <v>0</v>
      </c>
      <c r="AM116" s="31">
        <f t="shared" si="53"/>
        <v>0</v>
      </c>
      <c r="AN116" s="31">
        <f t="shared" si="54"/>
        <v>0</v>
      </c>
      <c r="AO116" s="31">
        <f t="shared" si="55"/>
        <v>0</v>
      </c>
      <c r="AP116" s="31">
        <f t="shared" si="56"/>
        <v>0</v>
      </c>
      <c r="AQ116" s="188">
        <f t="shared" si="74"/>
        <v>0</v>
      </c>
      <c r="AR116" s="188">
        <f t="shared" si="74"/>
        <v>0</v>
      </c>
      <c r="AS116" s="188">
        <f t="shared" si="74"/>
        <v>0</v>
      </c>
      <c r="AT116" s="188">
        <f t="shared" si="73"/>
        <v>0</v>
      </c>
      <c r="AU116" s="31"/>
      <c r="AV116" s="31"/>
      <c r="AW116" s="31"/>
      <c r="AX116" s="31"/>
      <c r="AY116" s="74"/>
    </row>
    <row r="117" spans="2:51" x14ac:dyDescent="0.3">
      <c r="C117" s="132" t="s">
        <v>141</v>
      </c>
      <c r="D117" s="132" t="s">
        <v>72</v>
      </c>
      <c r="E117" s="79" t="s">
        <v>162</v>
      </c>
      <c r="I117" s="53">
        <v>112</v>
      </c>
      <c r="J117" s="31">
        <f t="shared" si="59"/>
        <v>0</v>
      </c>
      <c r="K117" s="31">
        <f t="shared" si="60"/>
        <v>0</v>
      </c>
      <c r="L117" s="31">
        <f t="shared" si="61"/>
        <v>0</v>
      </c>
      <c r="M117" s="31">
        <f t="shared" si="62"/>
        <v>0</v>
      </c>
      <c r="N117" s="31">
        <f t="shared" si="43"/>
        <v>0</v>
      </c>
      <c r="O117" s="32">
        <f t="shared" si="44"/>
        <v>0</v>
      </c>
      <c r="P117" s="53">
        <v>112</v>
      </c>
      <c r="Q117" s="31">
        <f t="shared" si="57"/>
        <v>0</v>
      </c>
      <c r="R117" s="31">
        <f t="shared" si="63"/>
        <v>0</v>
      </c>
      <c r="S117" s="31">
        <f t="shared" si="64"/>
        <v>0</v>
      </c>
      <c r="T117" s="31">
        <f t="shared" si="45"/>
        <v>0</v>
      </c>
      <c r="U117" s="31">
        <f t="shared" si="58"/>
        <v>0</v>
      </c>
      <c r="V117" s="31">
        <f t="shared" si="46"/>
        <v>0</v>
      </c>
      <c r="W117" s="31">
        <v>0</v>
      </c>
      <c r="X117" s="31">
        <f t="shared" si="47"/>
        <v>0</v>
      </c>
      <c r="Y117" s="36">
        <f t="shared" si="48"/>
        <v>0</v>
      </c>
      <c r="AA117" s="69">
        <v>112</v>
      </c>
      <c r="AB117" s="31">
        <f t="shared" si="49"/>
        <v>0</v>
      </c>
      <c r="AC117" s="203">
        <f t="shared" si="72"/>
        <v>0</v>
      </c>
      <c r="AD117" s="99">
        <f t="shared" si="50"/>
        <v>0</v>
      </c>
      <c r="AE117" s="99">
        <f t="shared" si="51"/>
        <v>0</v>
      </c>
      <c r="AF117" s="188">
        <f t="shared" si="68"/>
        <v>0</v>
      </c>
      <c r="AG117" s="188">
        <f t="shared" si="69"/>
        <v>0</v>
      </c>
      <c r="AH117" s="188">
        <f t="shared" si="70"/>
        <v>0</v>
      </c>
      <c r="AI117" s="193">
        <f t="shared" si="71"/>
        <v>0</v>
      </c>
      <c r="AK117" s="69">
        <v>112</v>
      </c>
      <c r="AL117" s="31">
        <f t="shared" si="52"/>
        <v>0</v>
      </c>
      <c r="AM117" s="31">
        <f t="shared" si="53"/>
        <v>0</v>
      </c>
      <c r="AN117" s="31">
        <f t="shared" si="54"/>
        <v>0</v>
      </c>
      <c r="AO117" s="31">
        <f t="shared" si="55"/>
        <v>0</v>
      </c>
      <c r="AP117" s="31">
        <f t="shared" si="56"/>
        <v>0</v>
      </c>
      <c r="AQ117" s="188">
        <f t="shared" si="74"/>
        <v>0</v>
      </c>
      <c r="AR117" s="188">
        <f t="shared" si="74"/>
        <v>0</v>
      </c>
      <c r="AS117" s="188">
        <f t="shared" si="74"/>
        <v>0</v>
      </c>
      <c r="AT117" s="188">
        <f t="shared" si="73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205</v>
      </c>
      <c r="C118" s="201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9"/>
        <v>0</v>
      </c>
      <c r="K118" s="31">
        <f t="shared" si="60"/>
        <v>0</v>
      </c>
      <c r="L118" s="31">
        <f t="shared" si="61"/>
        <v>0</v>
      </c>
      <c r="M118" s="31">
        <f t="shared" si="62"/>
        <v>0</v>
      </c>
      <c r="N118" s="31">
        <f t="shared" si="43"/>
        <v>0</v>
      </c>
      <c r="O118" s="32">
        <f t="shared" si="44"/>
        <v>0</v>
      </c>
      <c r="P118" s="53">
        <v>113</v>
      </c>
      <c r="Q118" s="31">
        <f t="shared" si="57"/>
        <v>0</v>
      </c>
      <c r="R118" s="31">
        <f t="shared" si="63"/>
        <v>0</v>
      </c>
      <c r="S118" s="31">
        <f t="shared" si="64"/>
        <v>0</v>
      </c>
      <c r="T118" s="31">
        <f t="shared" si="45"/>
        <v>0</v>
      </c>
      <c r="U118" s="31">
        <f t="shared" si="58"/>
        <v>0</v>
      </c>
      <c r="V118" s="31">
        <f t="shared" si="46"/>
        <v>0</v>
      </c>
      <c r="W118" s="31">
        <v>0</v>
      </c>
      <c r="X118" s="31">
        <f t="shared" si="47"/>
        <v>0</v>
      </c>
      <c r="Y118" s="36">
        <f t="shared" si="48"/>
        <v>0</v>
      </c>
      <c r="AA118" s="69">
        <v>113</v>
      </c>
      <c r="AB118" s="31">
        <f t="shared" si="49"/>
        <v>0</v>
      </c>
      <c r="AC118" s="203">
        <f t="shared" si="72"/>
        <v>0</v>
      </c>
      <c r="AD118" s="99">
        <f t="shared" si="50"/>
        <v>0</v>
      </c>
      <c r="AE118" s="99">
        <f t="shared" si="51"/>
        <v>0</v>
      </c>
      <c r="AF118" s="188">
        <f t="shared" si="68"/>
        <v>0</v>
      </c>
      <c r="AG118" s="188">
        <f t="shared" si="69"/>
        <v>0</v>
      </c>
      <c r="AH118" s="188">
        <f t="shared" si="70"/>
        <v>0</v>
      </c>
      <c r="AI118" s="193">
        <f t="shared" si="71"/>
        <v>0</v>
      </c>
      <c r="AK118" s="69">
        <v>113</v>
      </c>
      <c r="AL118" s="31">
        <f t="shared" si="52"/>
        <v>0</v>
      </c>
      <c r="AM118" s="31">
        <f t="shared" si="53"/>
        <v>0</v>
      </c>
      <c r="AN118" s="31">
        <f t="shared" si="54"/>
        <v>0</v>
      </c>
      <c r="AO118" s="31">
        <f t="shared" si="55"/>
        <v>0</v>
      </c>
      <c r="AP118" s="31">
        <f t="shared" si="56"/>
        <v>0</v>
      </c>
      <c r="AQ118" s="188">
        <f t="shared" si="74"/>
        <v>0</v>
      </c>
      <c r="AR118" s="188">
        <f t="shared" si="74"/>
        <v>0</v>
      </c>
      <c r="AS118" s="188">
        <f t="shared" si="74"/>
        <v>0</v>
      </c>
      <c r="AT118" s="188">
        <f t="shared" si="73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9"/>
        <v>0</v>
      </c>
      <c r="K119" s="31">
        <f t="shared" si="60"/>
        <v>0</v>
      </c>
      <c r="L119" s="31">
        <f t="shared" si="61"/>
        <v>0</v>
      </c>
      <c r="M119" s="31">
        <f t="shared" si="62"/>
        <v>0</v>
      </c>
      <c r="N119" s="31">
        <f t="shared" si="43"/>
        <v>0</v>
      </c>
      <c r="O119" s="32">
        <f t="shared" si="44"/>
        <v>0</v>
      </c>
      <c r="P119" s="53">
        <v>114</v>
      </c>
      <c r="Q119" s="31">
        <f t="shared" si="57"/>
        <v>0</v>
      </c>
      <c r="R119" s="31">
        <f t="shared" si="63"/>
        <v>0</v>
      </c>
      <c r="S119" s="31">
        <f t="shared" si="64"/>
        <v>0</v>
      </c>
      <c r="T119" s="31">
        <f t="shared" si="45"/>
        <v>0</v>
      </c>
      <c r="U119" s="31">
        <f t="shared" si="58"/>
        <v>0</v>
      </c>
      <c r="V119" s="31">
        <f t="shared" si="46"/>
        <v>0</v>
      </c>
      <c r="W119" s="31">
        <v>0</v>
      </c>
      <c r="X119" s="31">
        <f t="shared" si="47"/>
        <v>0</v>
      </c>
      <c r="Y119" s="36">
        <f t="shared" si="48"/>
        <v>0</v>
      </c>
      <c r="AA119" s="69">
        <v>114</v>
      </c>
      <c r="AB119" s="31">
        <f t="shared" si="49"/>
        <v>0</v>
      </c>
      <c r="AC119" s="203">
        <f t="shared" si="72"/>
        <v>0</v>
      </c>
      <c r="AD119" s="99">
        <f t="shared" si="50"/>
        <v>0</v>
      </c>
      <c r="AE119" s="99">
        <f t="shared" si="51"/>
        <v>0</v>
      </c>
      <c r="AF119" s="188">
        <f t="shared" si="68"/>
        <v>0</v>
      </c>
      <c r="AG119" s="188">
        <f t="shared" si="69"/>
        <v>0</v>
      </c>
      <c r="AH119" s="188">
        <f t="shared" si="70"/>
        <v>0</v>
      </c>
      <c r="AI119" s="193">
        <f t="shared" si="71"/>
        <v>0</v>
      </c>
      <c r="AK119" s="69">
        <v>114</v>
      </c>
      <c r="AL119" s="31">
        <f t="shared" si="52"/>
        <v>0</v>
      </c>
      <c r="AM119" s="31">
        <f t="shared" si="53"/>
        <v>0</v>
      </c>
      <c r="AN119" s="31">
        <f t="shared" si="54"/>
        <v>0</v>
      </c>
      <c r="AO119" s="31">
        <f t="shared" si="55"/>
        <v>0</v>
      </c>
      <c r="AP119" s="31">
        <f t="shared" si="56"/>
        <v>0</v>
      </c>
      <c r="AQ119" s="188">
        <f t="shared" si="74"/>
        <v>0</v>
      </c>
      <c r="AR119" s="188">
        <f t="shared" si="74"/>
        <v>0</v>
      </c>
      <c r="AS119" s="188">
        <f t="shared" si="74"/>
        <v>0</v>
      </c>
      <c r="AT119" s="188">
        <f t="shared" si="73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9"/>
        <v>0</v>
      </c>
      <c r="K120" s="31">
        <f t="shared" si="60"/>
        <v>0</v>
      </c>
      <c r="L120" s="31">
        <f t="shared" si="61"/>
        <v>0</v>
      </c>
      <c r="M120" s="31">
        <f t="shared" si="62"/>
        <v>0</v>
      </c>
      <c r="N120" s="31">
        <f t="shared" si="43"/>
        <v>0</v>
      </c>
      <c r="O120" s="32">
        <f t="shared" si="44"/>
        <v>0</v>
      </c>
      <c r="P120" s="53">
        <v>115</v>
      </c>
      <c r="Q120" s="31">
        <f t="shared" si="57"/>
        <v>0</v>
      </c>
      <c r="R120" s="31">
        <f t="shared" si="63"/>
        <v>0</v>
      </c>
      <c r="S120" s="31">
        <f t="shared" si="64"/>
        <v>0</v>
      </c>
      <c r="T120" s="31">
        <f t="shared" si="45"/>
        <v>0</v>
      </c>
      <c r="U120" s="31">
        <f t="shared" si="58"/>
        <v>0</v>
      </c>
      <c r="V120" s="31">
        <f t="shared" si="46"/>
        <v>0</v>
      </c>
      <c r="W120" s="31">
        <v>0</v>
      </c>
      <c r="X120" s="31">
        <f t="shared" si="47"/>
        <v>0</v>
      </c>
      <c r="Y120" s="36">
        <f t="shared" si="48"/>
        <v>0</v>
      </c>
      <c r="AA120" s="69">
        <v>115</v>
      </c>
      <c r="AB120" s="31">
        <f t="shared" si="49"/>
        <v>0</v>
      </c>
      <c r="AC120" s="203">
        <f t="shared" si="72"/>
        <v>0</v>
      </c>
      <c r="AD120" s="99">
        <f t="shared" si="50"/>
        <v>0</v>
      </c>
      <c r="AE120" s="99">
        <f t="shared" si="51"/>
        <v>0</v>
      </c>
      <c r="AF120" s="188">
        <f t="shared" si="68"/>
        <v>0</v>
      </c>
      <c r="AG120" s="188">
        <f t="shared" si="69"/>
        <v>0</v>
      </c>
      <c r="AH120" s="188">
        <f t="shared" si="70"/>
        <v>0</v>
      </c>
      <c r="AI120" s="193">
        <f t="shared" si="71"/>
        <v>0</v>
      </c>
      <c r="AK120" s="69">
        <v>115</v>
      </c>
      <c r="AL120" s="31">
        <f t="shared" si="52"/>
        <v>0</v>
      </c>
      <c r="AM120" s="31">
        <f t="shared" si="53"/>
        <v>0</v>
      </c>
      <c r="AN120" s="31">
        <f t="shared" si="54"/>
        <v>0</v>
      </c>
      <c r="AO120" s="31">
        <f t="shared" si="55"/>
        <v>0</v>
      </c>
      <c r="AP120" s="31">
        <f t="shared" si="56"/>
        <v>0</v>
      </c>
      <c r="AQ120" s="188">
        <f t="shared" si="74"/>
        <v>0</v>
      </c>
      <c r="AR120" s="188">
        <f t="shared" si="74"/>
        <v>0</v>
      </c>
      <c r="AS120" s="188">
        <f t="shared" si="74"/>
        <v>0</v>
      </c>
      <c r="AT120" s="188">
        <f t="shared" si="73"/>
        <v>0</v>
      </c>
      <c r="AU120" s="31"/>
      <c r="AV120" s="31"/>
      <c r="AW120" s="31"/>
      <c r="AX120" s="31"/>
      <c r="AY120" s="74"/>
    </row>
    <row r="121" spans="2:51" x14ac:dyDescent="0.3">
      <c r="C121" s="132" t="s">
        <v>156</v>
      </c>
      <c r="D121" s="132"/>
      <c r="E121" s="132"/>
      <c r="I121" s="53">
        <v>116</v>
      </c>
      <c r="J121" s="31">
        <f t="shared" si="59"/>
        <v>0</v>
      </c>
      <c r="K121" s="31">
        <f t="shared" si="60"/>
        <v>0</v>
      </c>
      <c r="L121" s="31">
        <f t="shared" si="61"/>
        <v>0</v>
      </c>
      <c r="M121" s="31">
        <f t="shared" si="62"/>
        <v>0</v>
      </c>
      <c r="N121" s="31">
        <f t="shared" si="43"/>
        <v>0</v>
      </c>
      <c r="O121" s="32">
        <f t="shared" si="44"/>
        <v>0</v>
      </c>
      <c r="P121" s="53">
        <v>116</v>
      </c>
      <c r="Q121" s="31">
        <f t="shared" si="57"/>
        <v>0</v>
      </c>
      <c r="R121" s="31">
        <f t="shared" si="63"/>
        <v>0</v>
      </c>
      <c r="S121" s="31">
        <f t="shared" si="64"/>
        <v>0</v>
      </c>
      <c r="T121" s="31">
        <f t="shared" si="45"/>
        <v>0</v>
      </c>
      <c r="U121" s="31">
        <f t="shared" si="58"/>
        <v>0</v>
      </c>
      <c r="V121" s="31">
        <f t="shared" si="46"/>
        <v>0</v>
      </c>
      <c r="W121" s="31">
        <v>0</v>
      </c>
      <c r="X121" s="31">
        <f t="shared" si="47"/>
        <v>0</v>
      </c>
      <c r="Y121" s="36">
        <f t="shared" si="48"/>
        <v>0</v>
      </c>
      <c r="AA121" s="69">
        <v>116</v>
      </c>
      <c r="AB121" s="31">
        <f t="shared" si="49"/>
        <v>0</v>
      </c>
      <c r="AC121" s="203">
        <f t="shared" si="72"/>
        <v>0</v>
      </c>
      <c r="AD121" s="99">
        <f t="shared" si="50"/>
        <v>0</v>
      </c>
      <c r="AE121" s="99">
        <f t="shared" si="51"/>
        <v>0</v>
      </c>
      <c r="AF121" s="188">
        <f t="shared" si="68"/>
        <v>0</v>
      </c>
      <c r="AG121" s="188">
        <f t="shared" si="69"/>
        <v>0</v>
      </c>
      <c r="AH121" s="188">
        <f t="shared" si="70"/>
        <v>0</v>
      </c>
      <c r="AI121" s="193">
        <f t="shared" si="71"/>
        <v>0</v>
      </c>
      <c r="AK121" s="69">
        <v>116</v>
      </c>
      <c r="AL121" s="31">
        <f t="shared" si="52"/>
        <v>0</v>
      </c>
      <c r="AM121" s="31">
        <f t="shared" si="53"/>
        <v>0</v>
      </c>
      <c r="AN121" s="31">
        <f t="shared" si="54"/>
        <v>0</v>
      </c>
      <c r="AO121" s="31">
        <f t="shared" si="55"/>
        <v>0</v>
      </c>
      <c r="AP121" s="31">
        <f t="shared" si="56"/>
        <v>0</v>
      </c>
      <c r="AQ121" s="188">
        <f t="shared" si="74"/>
        <v>0</v>
      </c>
      <c r="AR121" s="188">
        <f t="shared" si="74"/>
        <v>0</v>
      </c>
      <c r="AS121" s="188">
        <f t="shared" si="74"/>
        <v>0</v>
      </c>
      <c r="AT121" s="188">
        <f t="shared" si="73"/>
        <v>0</v>
      </c>
      <c r="AU121" s="31"/>
      <c r="AV121" s="31"/>
      <c r="AW121" s="31"/>
      <c r="AX121" s="31"/>
      <c r="AY121" s="74"/>
    </row>
    <row r="122" spans="2:51" x14ac:dyDescent="0.3">
      <c r="C122" s="132" t="s">
        <v>141</v>
      </c>
      <c r="D122" s="132" t="s">
        <v>72</v>
      </c>
      <c r="E122" s="79" t="s">
        <v>162</v>
      </c>
      <c r="I122" s="53">
        <v>117</v>
      </c>
      <c r="J122" s="31">
        <f t="shared" si="59"/>
        <v>0</v>
      </c>
      <c r="K122" s="31">
        <f t="shared" si="60"/>
        <v>0</v>
      </c>
      <c r="L122" s="31">
        <f t="shared" si="61"/>
        <v>0</v>
      </c>
      <c r="M122" s="31">
        <f t="shared" si="62"/>
        <v>0</v>
      </c>
      <c r="N122" s="31">
        <f t="shared" si="43"/>
        <v>0</v>
      </c>
      <c r="O122" s="32">
        <f t="shared" si="44"/>
        <v>0</v>
      </c>
      <c r="P122" s="53">
        <v>117</v>
      </c>
      <c r="Q122" s="31">
        <f t="shared" si="57"/>
        <v>0</v>
      </c>
      <c r="R122" s="31">
        <f t="shared" si="63"/>
        <v>0</v>
      </c>
      <c r="S122" s="31">
        <f t="shared" si="64"/>
        <v>0</v>
      </c>
      <c r="T122" s="31">
        <f t="shared" si="45"/>
        <v>0</v>
      </c>
      <c r="U122" s="31">
        <f t="shared" si="58"/>
        <v>0</v>
      </c>
      <c r="V122" s="31">
        <f t="shared" si="46"/>
        <v>0</v>
      </c>
      <c r="W122" s="31">
        <v>0</v>
      </c>
      <c r="X122" s="31">
        <f t="shared" si="47"/>
        <v>0</v>
      </c>
      <c r="Y122" s="36">
        <f t="shared" si="48"/>
        <v>0</v>
      </c>
      <c r="AA122" s="69">
        <v>117</v>
      </c>
      <c r="AB122" s="31">
        <f t="shared" si="49"/>
        <v>0</v>
      </c>
      <c r="AC122" s="203">
        <f t="shared" si="72"/>
        <v>0</v>
      </c>
      <c r="AD122" s="99">
        <f t="shared" si="50"/>
        <v>0</v>
      </c>
      <c r="AE122" s="99">
        <f t="shared" si="51"/>
        <v>0</v>
      </c>
      <c r="AF122" s="188">
        <f t="shared" si="68"/>
        <v>0</v>
      </c>
      <c r="AG122" s="188">
        <f t="shared" si="69"/>
        <v>0</v>
      </c>
      <c r="AH122" s="188">
        <f t="shared" si="70"/>
        <v>0</v>
      </c>
      <c r="AI122" s="193">
        <f t="shared" si="71"/>
        <v>0</v>
      </c>
      <c r="AK122" s="69">
        <v>117</v>
      </c>
      <c r="AL122" s="31">
        <f t="shared" si="52"/>
        <v>0</v>
      </c>
      <c r="AM122" s="31">
        <f t="shared" si="53"/>
        <v>0</v>
      </c>
      <c r="AN122" s="31">
        <f t="shared" si="54"/>
        <v>0</v>
      </c>
      <c r="AO122" s="31">
        <f t="shared" si="55"/>
        <v>0</v>
      </c>
      <c r="AP122" s="31">
        <f t="shared" si="56"/>
        <v>0</v>
      </c>
      <c r="AQ122" s="188">
        <f t="shared" si="74"/>
        <v>0</v>
      </c>
      <c r="AR122" s="188">
        <f t="shared" si="74"/>
        <v>0</v>
      </c>
      <c r="AS122" s="188">
        <f t="shared" si="74"/>
        <v>0</v>
      </c>
      <c r="AT122" s="188">
        <f t="shared" si="73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164</v>
      </c>
      <c r="C123" s="80">
        <f>AY35</f>
        <v>0</v>
      </c>
      <c r="D123" s="202">
        <f>IF(AND(D8=B100,F12=C194),J34*50%*G107,0)</f>
        <v>0</v>
      </c>
      <c r="E123" s="76">
        <f>C123-D123</f>
        <v>0</v>
      </c>
      <c r="I123" s="53">
        <v>118</v>
      </c>
      <c r="J123" s="31">
        <f t="shared" si="59"/>
        <v>0</v>
      </c>
      <c r="K123" s="31">
        <f t="shared" si="60"/>
        <v>0</v>
      </c>
      <c r="L123" s="31">
        <f t="shared" si="61"/>
        <v>0</v>
      </c>
      <c r="M123" s="31">
        <f t="shared" si="62"/>
        <v>0</v>
      </c>
      <c r="N123" s="31">
        <f t="shared" si="43"/>
        <v>0</v>
      </c>
      <c r="O123" s="32">
        <f t="shared" si="44"/>
        <v>0</v>
      </c>
      <c r="P123" s="53">
        <v>118</v>
      </c>
      <c r="Q123" s="31">
        <f t="shared" si="57"/>
        <v>0</v>
      </c>
      <c r="R123" s="31">
        <f t="shared" si="63"/>
        <v>0</v>
      </c>
      <c r="S123" s="31">
        <f t="shared" si="64"/>
        <v>0</v>
      </c>
      <c r="T123" s="31">
        <f t="shared" si="45"/>
        <v>0</v>
      </c>
      <c r="U123" s="31">
        <f t="shared" si="58"/>
        <v>0</v>
      </c>
      <c r="V123" s="31">
        <f t="shared" si="46"/>
        <v>0</v>
      </c>
      <c r="W123" s="31">
        <v>0</v>
      </c>
      <c r="X123" s="31">
        <f t="shared" si="47"/>
        <v>0</v>
      </c>
      <c r="Y123" s="36">
        <f t="shared" si="48"/>
        <v>0</v>
      </c>
      <c r="AA123" s="69">
        <v>118</v>
      </c>
      <c r="AB123" s="31">
        <f t="shared" si="49"/>
        <v>0</v>
      </c>
      <c r="AC123" s="203">
        <f t="shared" si="72"/>
        <v>0</v>
      </c>
      <c r="AD123" s="99">
        <f t="shared" si="50"/>
        <v>0</v>
      </c>
      <c r="AE123" s="99">
        <f t="shared" si="51"/>
        <v>0</v>
      </c>
      <c r="AF123" s="188">
        <f t="shared" si="68"/>
        <v>0</v>
      </c>
      <c r="AG123" s="188">
        <f t="shared" si="69"/>
        <v>0</v>
      </c>
      <c r="AH123" s="188">
        <f t="shared" si="70"/>
        <v>0</v>
      </c>
      <c r="AI123" s="193">
        <f t="shared" si="71"/>
        <v>0</v>
      </c>
      <c r="AK123" s="69">
        <v>118</v>
      </c>
      <c r="AL123" s="31">
        <f t="shared" si="52"/>
        <v>0</v>
      </c>
      <c r="AM123" s="31">
        <f t="shared" si="53"/>
        <v>0</v>
      </c>
      <c r="AN123" s="31">
        <f t="shared" si="54"/>
        <v>0</v>
      </c>
      <c r="AO123" s="31">
        <f t="shared" si="55"/>
        <v>0</v>
      </c>
      <c r="AP123" s="31">
        <f t="shared" si="56"/>
        <v>0</v>
      </c>
      <c r="AQ123" s="188">
        <f t="shared" si="74"/>
        <v>0</v>
      </c>
      <c r="AR123" s="188">
        <f t="shared" si="74"/>
        <v>0</v>
      </c>
      <c r="AS123" s="188">
        <f t="shared" si="74"/>
        <v>0</v>
      </c>
      <c r="AT123" s="188">
        <f t="shared" si="73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9"/>
        <v>0</v>
      </c>
      <c r="K124" s="31">
        <f t="shared" si="60"/>
        <v>0</v>
      </c>
      <c r="L124" s="31">
        <f t="shared" si="61"/>
        <v>0</v>
      </c>
      <c r="M124" s="31">
        <f t="shared" si="62"/>
        <v>0</v>
      </c>
      <c r="N124" s="31">
        <f t="shared" si="43"/>
        <v>0</v>
      </c>
      <c r="O124" s="32">
        <f t="shared" si="44"/>
        <v>0</v>
      </c>
      <c r="P124" s="53">
        <v>119</v>
      </c>
      <c r="Q124" s="31">
        <f t="shared" si="57"/>
        <v>0</v>
      </c>
      <c r="R124" s="31">
        <f t="shared" si="63"/>
        <v>0</v>
      </c>
      <c r="S124" s="31">
        <f t="shared" si="64"/>
        <v>0</v>
      </c>
      <c r="T124" s="31">
        <f t="shared" si="45"/>
        <v>0</v>
      </c>
      <c r="U124" s="31">
        <f t="shared" si="58"/>
        <v>0</v>
      </c>
      <c r="V124" s="31">
        <f t="shared" si="46"/>
        <v>0</v>
      </c>
      <c r="W124" s="31">
        <v>0</v>
      </c>
      <c r="X124" s="31">
        <f t="shared" si="47"/>
        <v>0</v>
      </c>
      <c r="Y124" s="36">
        <f t="shared" si="48"/>
        <v>0</v>
      </c>
      <c r="AA124" s="69">
        <v>119</v>
      </c>
      <c r="AB124" s="31">
        <f t="shared" si="49"/>
        <v>0</v>
      </c>
      <c r="AC124" s="203">
        <f t="shared" si="72"/>
        <v>0</v>
      </c>
      <c r="AD124" s="99">
        <f t="shared" si="50"/>
        <v>0</v>
      </c>
      <c r="AE124" s="99">
        <f t="shared" si="51"/>
        <v>0</v>
      </c>
      <c r="AF124" s="188">
        <f t="shared" si="68"/>
        <v>0</v>
      </c>
      <c r="AG124" s="188">
        <f t="shared" si="69"/>
        <v>0</v>
      </c>
      <c r="AH124" s="188">
        <f t="shared" si="70"/>
        <v>0</v>
      </c>
      <c r="AI124" s="193">
        <f t="shared" si="71"/>
        <v>0</v>
      </c>
      <c r="AK124" s="69">
        <v>119</v>
      </c>
      <c r="AL124" s="31">
        <f t="shared" si="52"/>
        <v>0</v>
      </c>
      <c r="AM124" s="31">
        <f t="shared" si="53"/>
        <v>0</v>
      </c>
      <c r="AN124" s="31">
        <f t="shared" si="54"/>
        <v>0</v>
      </c>
      <c r="AO124" s="31">
        <f t="shared" si="55"/>
        <v>0</v>
      </c>
      <c r="AP124" s="31">
        <f t="shared" si="56"/>
        <v>0</v>
      </c>
      <c r="AQ124" s="188">
        <f t="shared" si="74"/>
        <v>0</v>
      </c>
      <c r="AR124" s="188">
        <f t="shared" si="74"/>
        <v>0</v>
      </c>
      <c r="AS124" s="188">
        <f t="shared" si="74"/>
        <v>0</v>
      </c>
      <c r="AT124" s="188">
        <f t="shared" si="73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9"/>
        <v>0</v>
      </c>
      <c r="K125" s="31">
        <f t="shared" si="60"/>
        <v>0</v>
      </c>
      <c r="L125" s="31">
        <f t="shared" si="61"/>
        <v>0</v>
      </c>
      <c r="M125" s="31">
        <f t="shared" si="62"/>
        <v>0</v>
      </c>
      <c r="N125" s="31">
        <f t="shared" si="43"/>
        <v>0</v>
      </c>
      <c r="O125" s="32">
        <f t="shared" si="44"/>
        <v>0</v>
      </c>
      <c r="P125" s="53">
        <v>120</v>
      </c>
      <c r="Q125" s="31">
        <f t="shared" si="57"/>
        <v>0</v>
      </c>
      <c r="R125" s="31">
        <f t="shared" si="63"/>
        <v>0</v>
      </c>
      <c r="S125" s="31">
        <f t="shared" si="64"/>
        <v>0</v>
      </c>
      <c r="T125" s="31">
        <f t="shared" si="45"/>
        <v>0</v>
      </c>
      <c r="U125" s="31">
        <f t="shared" si="58"/>
        <v>0</v>
      </c>
      <c r="V125" s="31">
        <f t="shared" si="46"/>
        <v>0</v>
      </c>
      <c r="W125" s="31">
        <v>0</v>
      </c>
      <c r="X125" s="31">
        <f t="shared" si="47"/>
        <v>0</v>
      </c>
      <c r="Y125" s="36">
        <f t="shared" si="48"/>
        <v>0</v>
      </c>
      <c r="AA125" s="69">
        <v>120</v>
      </c>
      <c r="AB125" s="31">
        <f t="shared" si="49"/>
        <v>0</v>
      </c>
      <c r="AC125" s="203">
        <f t="shared" si="72"/>
        <v>0</v>
      </c>
      <c r="AD125" s="99">
        <f t="shared" si="50"/>
        <v>0</v>
      </c>
      <c r="AE125" s="99">
        <f t="shared" si="51"/>
        <v>0</v>
      </c>
      <c r="AF125" s="188">
        <f t="shared" si="68"/>
        <v>0</v>
      </c>
      <c r="AG125" s="188">
        <f t="shared" si="69"/>
        <v>0</v>
      </c>
      <c r="AH125" s="188">
        <f t="shared" si="70"/>
        <v>0</v>
      </c>
      <c r="AI125" s="193">
        <f t="shared" si="71"/>
        <v>0</v>
      </c>
      <c r="AK125" s="69">
        <v>120</v>
      </c>
      <c r="AL125" s="31">
        <f t="shared" si="52"/>
        <v>0</v>
      </c>
      <c r="AM125" s="31">
        <f t="shared" si="53"/>
        <v>0</v>
      </c>
      <c r="AN125" s="31">
        <f t="shared" si="54"/>
        <v>0</v>
      </c>
      <c r="AO125" s="31">
        <f t="shared" si="55"/>
        <v>0</v>
      </c>
      <c r="AP125" s="31">
        <f t="shared" si="56"/>
        <v>0</v>
      </c>
      <c r="AQ125" s="188">
        <f t="shared" si="74"/>
        <v>0</v>
      </c>
      <c r="AR125" s="188">
        <f t="shared" si="74"/>
        <v>0</v>
      </c>
      <c r="AS125" s="188">
        <f t="shared" si="74"/>
        <v>0</v>
      </c>
      <c r="AT125" s="188">
        <f t="shared" si="73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125</v>
      </c>
      <c r="D126" s="82" t="s">
        <v>126</v>
      </c>
      <c r="E126" s="82" t="s">
        <v>156</v>
      </c>
      <c r="F126" s="161" t="s">
        <v>166</v>
      </c>
      <c r="I126" s="53">
        <v>121</v>
      </c>
      <c r="J126" s="31">
        <f t="shared" si="59"/>
        <v>0</v>
      </c>
      <c r="K126" s="31">
        <f t="shared" si="60"/>
        <v>0</v>
      </c>
      <c r="L126" s="31">
        <f t="shared" si="61"/>
        <v>0</v>
      </c>
      <c r="M126" s="31">
        <f t="shared" si="62"/>
        <v>0</v>
      </c>
      <c r="N126" s="31">
        <f t="shared" si="43"/>
        <v>0</v>
      </c>
      <c r="O126" s="32">
        <f t="shared" si="44"/>
        <v>0</v>
      </c>
      <c r="P126" s="53">
        <v>121</v>
      </c>
      <c r="Q126" s="31">
        <f t="shared" si="57"/>
        <v>0</v>
      </c>
      <c r="R126" s="31">
        <f t="shared" si="63"/>
        <v>0</v>
      </c>
      <c r="S126" s="31">
        <f t="shared" si="64"/>
        <v>0</v>
      </c>
      <c r="T126" s="31">
        <f t="shared" si="45"/>
        <v>0</v>
      </c>
      <c r="U126" s="31">
        <f t="shared" si="58"/>
        <v>0</v>
      </c>
      <c r="V126" s="31">
        <f t="shared" si="46"/>
        <v>0</v>
      </c>
      <c r="W126" s="31">
        <v>0</v>
      </c>
      <c r="X126" s="31">
        <f t="shared" si="47"/>
        <v>0</v>
      </c>
      <c r="Y126" s="36">
        <f t="shared" si="48"/>
        <v>0</v>
      </c>
      <c r="AA126" s="69">
        <v>121</v>
      </c>
      <c r="AB126" s="31">
        <f t="shared" si="49"/>
        <v>0</v>
      </c>
      <c r="AC126" s="203">
        <f t="shared" si="72"/>
        <v>0</v>
      </c>
      <c r="AD126" s="99">
        <f t="shared" si="50"/>
        <v>0</v>
      </c>
      <c r="AE126" s="99">
        <f t="shared" si="51"/>
        <v>0</v>
      </c>
      <c r="AF126" s="188">
        <f t="shared" si="68"/>
        <v>0</v>
      </c>
      <c r="AG126" s="188">
        <f t="shared" si="69"/>
        <v>0</v>
      </c>
      <c r="AH126" s="188">
        <f t="shared" si="70"/>
        <v>0</v>
      </c>
      <c r="AI126" s="193">
        <f t="shared" si="71"/>
        <v>0</v>
      </c>
      <c r="AK126" s="69">
        <v>121</v>
      </c>
      <c r="AL126" s="31">
        <f t="shared" si="52"/>
        <v>0</v>
      </c>
      <c r="AM126" s="31">
        <f t="shared" si="53"/>
        <v>0</v>
      </c>
      <c r="AN126" s="31">
        <f t="shared" si="54"/>
        <v>0</v>
      </c>
      <c r="AO126" s="31">
        <f t="shared" si="55"/>
        <v>0</v>
      </c>
      <c r="AP126" s="31">
        <f t="shared" si="56"/>
        <v>0</v>
      </c>
      <c r="AQ126" s="188">
        <f t="shared" si="74"/>
        <v>0</v>
      </c>
      <c r="AR126" s="188">
        <f t="shared" si="74"/>
        <v>0</v>
      </c>
      <c r="AS126" s="188">
        <f t="shared" si="74"/>
        <v>0</v>
      </c>
      <c r="AT126" s="188">
        <f t="shared" si="73"/>
        <v>0</v>
      </c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9"/>
        <v>0</v>
      </c>
      <c r="K127" s="31">
        <f t="shared" si="60"/>
        <v>0</v>
      </c>
      <c r="L127" s="31">
        <f t="shared" si="61"/>
        <v>0</v>
      </c>
      <c r="M127" s="31">
        <f t="shared" si="62"/>
        <v>0</v>
      </c>
      <c r="N127" s="31">
        <f t="shared" si="43"/>
        <v>0</v>
      </c>
      <c r="O127" s="32">
        <f t="shared" si="44"/>
        <v>0</v>
      </c>
      <c r="P127" s="53">
        <v>122</v>
      </c>
      <c r="Q127" s="31">
        <f t="shared" si="57"/>
        <v>0</v>
      </c>
      <c r="R127" s="31">
        <f t="shared" si="63"/>
        <v>0</v>
      </c>
      <c r="S127" s="31">
        <f t="shared" si="64"/>
        <v>0</v>
      </c>
      <c r="T127" s="31">
        <f t="shared" si="45"/>
        <v>0</v>
      </c>
      <c r="U127" s="31">
        <f t="shared" si="58"/>
        <v>0</v>
      </c>
      <c r="V127" s="31">
        <f t="shared" si="46"/>
        <v>0</v>
      </c>
      <c r="W127" s="31">
        <v>0</v>
      </c>
      <c r="X127" s="31">
        <f t="shared" si="47"/>
        <v>0</v>
      </c>
      <c r="Y127" s="36">
        <f t="shared" si="48"/>
        <v>0</v>
      </c>
      <c r="AA127" s="69">
        <v>122</v>
      </c>
      <c r="AB127" s="31">
        <f t="shared" si="49"/>
        <v>0</v>
      </c>
      <c r="AC127" s="203">
        <f t="shared" si="72"/>
        <v>0</v>
      </c>
      <c r="AD127" s="99">
        <f t="shared" si="50"/>
        <v>0</v>
      </c>
      <c r="AE127" s="99">
        <f t="shared" si="51"/>
        <v>0</v>
      </c>
      <c r="AF127" s="188">
        <f t="shared" si="68"/>
        <v>0</v>
      </c>
      <c r="AG127" s="188">
        <f t="shared" si="69"/>
        <v>0</v>
      </c>
      <c r="AH127" s="188">
        <f t="shared" si="70"/>
        <v>0</v>
      </c>
      <c r="AI127" s="193">
        <f t="shared" si="71"/>
        <v>0</v>
      </c>
      <c r="AK127" s="69">
        <v>122</v>
      </c>
      <c r="AL127" s="31">
        <f t="shared" si="52"/>
        <v>0</v>
      </c>
      <c r="AM127" s="31">
        <f t="shared" si="53"/>
        <v>0</v>
      </c>
      <c r="AN127" s="31">
        <f t="shared" si="54"/>
        <v>0</v>
      </c>
      <c r="AO127" s="31">
        <f t="shared" si="55"/>
        <v>0</v>
      </c>
      <c r="AP127" s="31">
        <f t="shared" si="56"/>
        <v>0</v>
      </c>
      <c r="AQ127" s="188">
        <f t="shared" si="74"/>
        <v>0</v>
      </c>
      <c r="AR127" s="188">
        <f t="shared" si="74"/>
        <v>0</v>
      </c>
      <c r="AS127" s="188">
        <f t="shared" si="74"/>
        <v>0</v>
      </c>
      <c r="AT127" s="188">
        <f t="shared" si="73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9"/>
        <v>0</v>
      </c>
      <c r="K128" s="31">
        <f t="shared" si="60"/>
        <v>0</v>
      </c>
      <c r="L128" s="31">
        <f t="shared" si="61"/>
        <v>0</v>
      </c>
      <c r="M128" s="31">
        <f t="shared" si="62"/>
        <v>0</v>
      </c>
      <c r="N128" s="31">
        <f t="shared" si="43"/>
        <v>0</v>
      </c>
      <c r="O128" s="32">
        <f t="shared" si="44"/>
        <v>0</v>
      </c>
      <c r="P128" s="53">
        <v>123</v>
      </c>
      <c r="Q128" s="31">
        <f t="shared" si="57"/>
        <v>0</v>
      </c>
      <c r="R128" s="31">
        <f t="shared" si="63"/>
        <v>0</v>
      </c>
      <c r="S128" s="31">
        <f t="shared" si="64"/>
        <v>0</v>
      </c>
      <c r="T128" s="31">
        <f t="shared" si="45"/>
        <v>0</v>
      </c>
      <c r="U128" s="31">
        <f t="shared" si="58"/>
        <v>0</v>
      </c>
      <c r="V128" s="31">
        <f t="shared" si="46"/>
        <v>0</v>
      </c>
      <c r="W128" s="31">
        <v>0</v>
      </c>
      <c r="X128" s="31">
        <f t="shared" si="47"/>
        <v>0</v>
      </c>
      <c r="Y128" s="36">
        <f t="shared" si="48"/>
        <v>0</v>
      </c>
      <c r="AA128" s="69">
        <v>123</v>
      </c>
      <c r="AB128" s="31">
        <f t="shared" si="49"/>
        <v>0</v>
      </c>
      <c r="AC128" s="203">
        <f t="shared" si="72"/>
        <v>0</v>
      </c>
      <c r="AD128" s="99">
        <f t="shared" si="50"/>
        <v>0</v>
      </c>
      <c r="AE128" s="99">
        <f t="shared" si="51"/>
        <v>0</v>
      </c>
      <c r="AF128" s="188">
        <f t="shared" si="68"/>
        <v>0</v>
      </c>
      <c r="AG128" s="188">
        <f t="shared" si="69"/>
        <v>0</v>
      </c>
      <c r="AH128" s="188">
        <f t="shared" si="70"/>
        <v>0</v>
      </c>
      <c r="AI128" s="193">
        <f t="shared" si="71"/>
        <v>0</v>
      </c>
      <c r="AK128" s="69">
        <v>123</v>
      </c>
      <c r="AL128" s="31">
        <f t="shared" si="52"/>
        <v>0</v>
      </c>
      <c r="AM128" s="31">
        <f t="shared" si="53"/>
        <v>0</v>
      </c>
      <c r="AN128" s="31">
        <f t="shared" si="54"/>
        <v>0</v>
      </c>
      <c r="AO128" s="31">
        <f t="shared" si="55"/>
        <v>0</v>
      </c>
      <c r="AP128" s="31">
        <f t="shared" si="56"/>
        <v>0</v>
      </c>
      <c r="AQ128" s="188">
        <f t="shared" si="74"/>
        <v>0</v>
      </c>
      <c r="AR128" s="188">
        <f t="shared" si="74"/>
        <v>0</v>
      </c>
      <c r="AS128" s="188">
        <f t="shared" si="74"/>
        <v>0</v>
      </c>
      <c r="AT128" s="188">
        <f t="shared" si="73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9"/>
        <v>0</v>
      </c>
      <c r="K129" s="31">
        <f t="shared" si="60"/>
        <v>0</v>
      </c>
      <c r="L129" s="31">
        <f t="shared" si="61"/>
        <v>0</v>
      </c>
      <c r="M129" s="31">
        <f t="shared" si="62"/>
        <v>0</v>
      </c>
      <c r="N129" s="31">
        <f t="shared" si="43"/>
        <v>0</v>
      </c>
      <c r="O129" s="32">
        <f t="shared" si="44"/>
        <v>0</v>
      </c>
      <c r="P129" s="53">
        <v>124</v>
      </c>
      <c r="Q129" s="31">
        <f t="shared" si="57"/>
        <v>0</v>
      </c>
      <c r="R129" s="31">
        <f t="shared" si="63"/>
        <v>0</v>
      </c>
      <c r="S129" s="31">
        <f t="shared" si="64"/>
        <v>0</v>
      </c>
      <c r="T129" s="31">
        <f t="shared" si="45"/>
        <v>0</v>
      </c>
      <c r="U129" s="31">
        <f t="shared" si="58"/>
        <v>0</v>
      </c>
      <c r="V129" s="31">
        <f t="shared" si="46"/>
        <v>0</v>
      </c>
      <c r="W129" s="31">
        <v>0</v>
      </c>
      <c r="X129" s="31">
        <f t="shared" si="47"/>
        <v>0</v>
      </c>
      <c r="Y129" s="36">
        <f t="shared" si="48"/>
        <v>0</v>
      </c>
      <c r="AA129" s="69">
        <v>124</v>
      </c>
      <c r="AB129" s="31">
        <f t="shared" si="49"/>
        <v>0</v>
      </c>
      <c r="AC129" s="203">
        <f t="shared" si="72"/>
        <v>0</v>
      </c>
      <c r="AD129" s="99">
        <f t="shared" si="50"/>
        <v>0</v>
      </c>
      <c r="AE129" s="99">
        <f t="shared" si="51"/>
        <v>0</v>
      </c>
      <c r="AF129" s="188">
        <f t="shared" si="68"/>
        <v>0</v>
      </c>
      <c r="AG129" s="188">
        <f t="shared" si="69"/>
        <v>0</v>
      </c>
      <c r="AH129" s="188">
        <f t="shared" si="70"/>
        <v>0</v>
      </c>
      <c r="AI129" s="193">
        <f t="shared" si="71"/>
        <v>0</v>
      </c>
      <c r="AK129" s="69">
        <v>124</v>
      </c>
      <c r="AL129" s="31">
        <f t="shared" si="52"/>
        <v>0</v>
      </c>
      <c r="AM129" s="31">
        <f t="shared" si="53"/>
        <v>0</v>
      </c>
      <c r="AN129" s="31">
        <f t="shared" si="54"/>
        <v>0</v>
      </c>
      <c r="AO129" s="31">
        <f t="shared" si="55"/>
        <v>0</v>
      </c>
      <c r="AP129" s="31">
        <f t="shared" si="56"/>
        <v>0</v>
      </c>
      <c r="AQ129" s="188">
        <f t="shared" si="74"/>
        <v>0</v>
      </c>
      <c r="AR129" s="188">
        <f t="shared" si="74"/>
        <v>0</v>
      </c>
      <c r="AS129" s="188">
        <f t="shared" si="74"/>
        <v>0</v>
      </c>
      <c r="AT129" s="188">
        <f t="shared" si="73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84" t="s">
        <v>193</v>
      </c>
      <c r="I130" s="53">
        <v>125</v>
      </c>
      <c r="J130" s="31">
        <f t="shared" si="59"/>
        <v>0</v>
      </c>
      <c r="K130" s="31">
        <f t="shared" si="60"/>
        <v>0</v>
      </c>
      <c r="L130" s="31">
        <f t="shared" si="61"/>
        <v>0</v>
      </c>
      <c r="M130" s="31">
        <f t="shared" si="62"/>
        <v>0</v>
      </c>
      <c r="N130" s="31">
        <f t="shared" si="43"/>
        <v>0</v>
      </c>
      <c r="O130" s="32">
        <f t="shared" si="44"/>
        <v>0</v>
      </c>
      <c r="P130" s="53">
        <v>125</v>
      </c>
      <c r="Q130" s="31">
        <f t="shared" si="57"/>
        <v>0</v>
      </c>
      <c r="R130" s="31">
        <f t="shared" si="63"/>
        <v>0</v>
      </c>
      <c r="S130" s="31">
        <f t="shared" si="64"/>
        <v>0</v>
      </c>
      <c r="T130" s="31">
        <f t="shared" si="45"/>
        <v>0</v>
      </c>
      <c r="U130" s="31">
        <f t="shared" si="58"/>
        <v>0</v>
      </c>
      <c r="V130" s="31">
        <f t="shared" si="46"/>
        <v>0</v>
      </c>
      <c r="W130" s="31">
        <v>0</v>
      </c>
      <c r="X130" s="31">
        <f t="shared" si="47"/>
        <v>0</v>
      </c>
      <c r="Y130" s="36">
        <f t="shared" si="48"/>
        <v>0</v>
      </c>
      <c r="AA130" s="69">
        <v>125</v>
      </c>
      <c r="AB130" s="31">
        <f t="shared" si="49"/>
        <v>0</v>
      </c>
      <c r="AC130" s="203">
        <f t="shared" si="72"/>
        <v>0</v>
      </c>
      <c r="AD130" s="99">
        <f t="shared" si="50"/>
        <v>0</v>
      </c>
      <c r="AE130" s="99">
        <f t="shared" si="51"/>
        <v>0</v>
      </c>
      <c r="AF130" s="188">
        <f t="shared" si="68"/>
        <v>0</v>
      </c>
      <c r="AG130" s="188">
        <f t="shared" si="69"/>
        <v>0</v>
      </c>
      <c r="AH130" s="188">
        <f t="shared" si="70"/>
        <v>0</v>
      </c>
      <c r="AI130" s="193">
        <f t="shared" si="71"/>
        <v>0</v>
      </c>
      <c r="AK130" s="69">
        <v>125</v>
      </c>
      <c r="AL130" s="31">
        <f t="shared" si="52"/>
        <v>0</v>
      </c>
      <c r="AM130" s="31">
        <f t="shared" si="53"/>
        <v>0</v>
      </c>
      <c r="AN130" s="31">
        <f t="shared" si="54"/>
        <v>0</v>
      </c>
      <c r="AO130" s="31">
        <f t="shared" si="55"/>
        <v>0</v>
      </c>
      <c r="AP130" s="31">
        <f t="shared" si="56"/>
        <v>0</v>
      </c>
      <c r="AQ130" s="188">
        <f t="shared" si="74"/>
        <v>0</v>
      </c>
      <c r="AR130" s="188">
        <f t="shared" si="74"/>
        <v>0</v>
      </c>
      <c r="AS130" s="188">
        <f t="shared" si="74"/>
        <v>0</v>
      </c>
      <c r="AT130" s="188">
        <f t="shared" si="73"/>
        <v>0</v>
      </c>
      <c r="AU130" s="31"/>
      <c r="AV130" s="31"/>
      <c r="AW130" s="31"/>
      <c r="AX130" s="31"/>
      <c r="AY130" s="74"/>
    </row>
    <row r="131" spans="3:51" x14ac:dyDescent="0.3">
      <c r="C131" s="172" t="s">
        <v>7</v>
      </c>
      <c r="D131" s="4">
        <v>0.62</v>
      </c>
      <c r="E131" s="184" t="s">
        <v>194</v>
      </c>
      <c r="I131" s="53">
        <v>126</v>
      </c>
      <c r="J131" s="31">
        <f t="shared" si="59"/>
        <v>0</v>
      </c>
      <c r="K131" s="31">
        <f t="shared" si="60"/>
        <v>0</v>
      </c>
      <c r="L131" s="31">
        <f t="shared" si="61"/>
        <v>0</v>
      </c>
      <c r="M131" s="31">
        <f t="shared" si="62"/>
        <v>0</v>
      </c>
      <c r="N131" s="31">
        <f t="shared" si="43"/>
        <v>0</v>
      </c>
      <c r="O131" s="32">
        <f t="shared" si="44"/>
        <v>0</v>
      </c>
      <c r="P131" s="53">
        <v>126</v>
      </c>
      <c r="Q131" s="31">
        <f t="shared" si="57"/>
        <v>0</v>
      </c>
      <c r="R131" s="31">
        <f t="shared" si="63"/>
        <v>0</v>
      </c>
      <c r="S131" s="31">
        <f t="shared" si="64"/>
        <v>0</v>
      </c>
      <c r="T131" s="31">
        <f t="shared" si="45"/>
        <v>0</v>
      </c>
      <c r="U131" s="31">
        <f t="shared" si="58"/>
        <v>0</v>
      </c>
      <c r="V131" s="31">
        <f t="shared" si="46"/>
        <v>0</v>
      </c>
      <c r="W131" s="31">
        <v>0</v>
      </c>
      <c r="X131" s="31">
        <f t="shared" si="47"/>
        <v>0</v>
      </c>
      <c r="Y131" s="36">
        <f t="shared" si="48"/>
        <v>0</v>
      </c>
      <c r="AA131" s="69">
        <v>126</v>
      </c>
      <c r="AB131" s="31">
        <f t="shared" si="49"/>
        <v>0</v>
      </c>
      <c r="AC131" s="203">
        <f t="shared" si="72"/>
        <v>0</v>
      </c>
      <c r="AD131" s="99">
        <f t="shared" si="50"/>
        <v>0</v>
      </c>
      <c r="AE131" s="99">
        <f t="shared" si="51"/>
        <v>0</v>
      </c>
      <c r="AF131" s="188">
        <f t="shared" si="68"/>
        <v>0</v>
      </c>
      <c r="AG131" s="188">
        <f t="shared" si="69"/>
        <v>0</v>
      </c>
      <c r="AH131" s="188">
        <f t="shared" si="70"/>
        <v>0</v>
      </c>
      <c r="AI131" s="193">
        <f t="shared" si="71"/>
        <v>0</v>
      </c>
      <c r="AK131" s="69">
        <v>126</v>
      </c>
      <c r="AL131" s="31">
        <f t="shared" si="52"/>
        <v>0</v>
      </c>
      <c r="AM131" s="31">
        <f t="shared" si="53"/>
        <v>0</v>
      </c>
      <c r="AN131" s="31">
        <f t="shared" si="54"/>
        <v>0</v>
      </c>
      <c r="AO131" s="31">
        <f t="shared" si="55"/>
        <v>0</v>
      </c>
      <c r="AP131" s="31">
        <f t="shared" si="56"/>
        <v>0</v>
      </c>
      <c r="AQ131" s="188">
        <f t="shared" si="74"/>
        <v>0</v>
      </c>
      <c r="AR131" s="188">
        <f t="shared" si="74"/>
        <v>0</v>
      </c>
      <c r="AS131" s="188">
        <f t="shared" si="74"/>
        <v>0</v>
      </c>
      <c r="AT131" s="188">
        <f t="shared" si="73"/>
        <v>0</v>
      </c>
      <c r="AU131" s="31"/>
      <c r="AV131" s="31"/>
      <c r="AW131" s="31"/>
      <c r="AX131" s="31"/>
      <c r="AY131" s="74"/>
    </row>
    <row r="132" spans="3:51" x14ac:dyDescent="0.3">
      <c r="C132" s="172" t="s">
        <v>4</v>
      </c>
      <c r="D132" s="4">
        <v>0.64</v>
      </c>
      <c r="E132" s="184" t="s">
        <v>194</v>
      </c>
      <c r="I132" s="53">
        <v>127</v>
      </c>
      <c r="J132" s="31">
        <f t="shared" si="59"/>
        <v>0</v>
      </c>
      <c r="K132" s="31">
        <f t="shared" si="60"/>
        <v>0</v>
      </c>
      <c r="L132" s="31">
        <f t="shared" si="61"/>
        <v>0</v>
      </c>
      <c r="M132" s="31">
        <f t="shared" si="62"/>
        <v>0</v>
      </c>
      <c r="N132" s="31">
        <f t="shared" si="43"/>
        <v>0</v>
      </c>
      <c r="O132" s="32">
        <f t="shared" si="44"/>
        <v>0</v>
      </c>
      <c r="P132" s="53">
        <v>127</v>
      </c>
      <c r="Q132" s="31">
        <f t="shared" si="57"/>
        <v>0</v>
      </c>
      <c r="R132" s="31">
        <f t="shared" si="63"/>
        <v>0</v>
      </c>
      <c r="S132" s="31">
        <f t="shared" si="64"/>
        <v>0</v>
      </c>
      <c r="T132" s="31">
        <f t="shared" si="45"/>
        <v>0</v>
      </c>
      <c r="U132" s="31">
        <f t="shared" si="58"/>
        <v>0</v>
      </c>
      <c r="V132" s="31">
        <f t="shared" si="46"/>
        <v>0</v>
      </c>
      <c r="W132" s="31">
        <v>0</v>
      </c>
      <c r="X132" s="31">
        <f t="shared" si="47"/>
        <v>0</v>
      </c>
      <c r="Y132" s="36">
        <f t="shared" si="48"/>
        <v>0</v>
      </c>
      <c r="AA132" s="69">
        <v>127</v>
      </c>
      <c r="AB132" s="31">
        <f t="shared" si="49"/>
        <v>0</v>
      </c>
      <c r="AC132" s="203">
        <f t="shared" si="72"/>
        <v>0</v>
      </c>
      <c r="AD132" s="99">
        <f t="shared" si="50"/>
        <v>0</v>
      </c>
      <c r="AE132" s="99">
        <f t="shared" si="51"/>
        <v>0</v>
      </c>
      <c r="AF132" s="188">
        <f t="shared" si="68"/>
        <v>0</v>
      </c>
      <c r="AG132" s="188">
        <f t="shared" si="69"/>
        <v>0</v>
      </c>
      <c r="AH132" s="188">
        <f t="shared" si="70"/>
        <v>0</v>
      </c>
      <c r="AI132" s="193">
        <f t="shared" si="71"/>
        <v>0</v>
      </c>
      <c r="AK132" s="69">
        <v>127</v>
      </c>
      <c r="AL132" s="31">
        <f t="shared" si="52"/>
        <v>0</v>
      </c>
      <c r="AM132" s="31">
        <f t="shared" si="53"/>
        <v>0</v>
      </c>
      <c r="AN132" s="31">
        <f t="shared" si="54"/>
        <v>0</v>
      </c>
      <c r="AO132" s="31">
        <f t="shared" si="55"/>
        <v>0</v>
      </c>
      <c r="AP132" s="31">
        <f t="shared" si="56"/>
        <v>0</v>
      </c>
      <c r="AQ132" s="188">
        <f t="shared" si="74"/>
        <v>0</v>
      </c>
      <c r="AR132" s="188">
        <f t="shared" si="74"/>
        <v>0</v>
      </c>
      <c r="AS132" s="188">
        <f t="shared" si="74"/>
        <v>0</v>
      </c>
      <c r="AT132" s="188">
        <f t="shared" si="73"/>
        <v>0</v>
      </c>
      <c r="AU132" s="31"/>
      <c r="AV132" s="31"/>
      <c r="AW132" s="31"/>
      <c r="AX132" s="31"/>
      <c r="AY132" s="74"/>
    </row>
    <row r="133" spans="3:51" x14ac:dyDescent="0.3">
      <c r="C133" s="172" t="s">
        <v>8</v>
      </c>
      <c r="D133" s="4">
        <v>0.42</v>
      </c>
      <c r="E133" s="184" t="s">
        <v>194</v>
      </c>
      <c r="I133" s="53">
        <v>128</v>
      </c>
      <c r="J133" s="31">
        <f t="shared" si="59"/>
        <v>0</v>
      </c>
      <c r="K133" s="31">
        <f t="shared" si="60"/>
        <v>0</v>
      </c>
      <c r="L133" s="31">
        <f t="shared" si="61"/>
        <v>0</v>
      </c>
      <c r="M133" s="31">
        <f t="shared" si="62"/>
        <v>0</v>
      </c>
      <c r="N133" s="31">
        <f t="shared" ref="N133:N196" si="75">IF(P134&lt;=$F$18,0,)</f>
        <v>0</v>
      </c>
      <c r="O133" s="32">
        <f t="shared" ref="O133:O196" si="76">((J133+K133)*0.475+L133+M133+N133)*44/12</f>
        <v>0</v>
      </c>
      <c r="P133" s="53">
        <v>128</v>
      </c>
      <c r="Q133" s="31">
        <f t="shared" si="57"/>
        <v>0</v>
      </c>
      <c r="R133" s="31">
        <f t="shared" si="63"/>
        <v>0</v>
      </c>
      <c r="S133" s="31">
        <f t="shared" si="64"/>
        <v>0</v>
      </c>
      <c r="T133" s="31">
        <f t="shared" ref="T133:T196" si="77">IF(S133=0,0,EXP(-1.0587+0.8836*LN(S133)+0.284))</f>
        <v>0</v>
      </c>
      <c r="U133" s="31">
        <f t="shared" si="58"/>
        <v>0</v>
      </c>
      <c r="V133" s="31">
        <f t="shared" ref="V133:V196" si="78">IF(P133&lt;=$F$18,IF(P133&lt;=30,P133*($F$16-$F$6)/30,$F$16-$F$6),)</f>
        <v>0</v>
      </c>
      <c r="W133" s="31">
        <v>0</v>
      </c>
      <c r="X133" s="31">
        <f t="shared" ref="X133:X196" si="79">((S133+T133)*0.475+U133+V133+W133)*44/12</f>
        <v>0</v>
      </c>
      <c r="Y133" s="36">
        <f t="shared" ref="Y133:Y196" si="80">IF(P133&lt;=$F$18,X133-O133,)</f>
        <v>0</v>
      </c>
      <c r="AA133" s="69">
        <v>128</v>
      </c>
      <c r="AB133" s="31">
        <f t="shared" ref="AB133:AB196" si="81">IF(AA133&lt;=$F$18,IFERROR(VLOOKUP($AA133,$B$82:$G$94,2,FALSE),0),)</f>
        <v>0</v>
      </c>
      <c r="AC133" s="203">
        <f t="shared" si="72"/>
        <v>0</v>
      </c>
      <c r="AD133" s="99">
        <f t="shared" ref="AD133:AD196" si="82">IF(AA133&lt;=$F$18,IFERROR(VLOOKUP($AA133,$B$82:$G$94,4,FALSE),0),)</f>
        <v>0</v>
      </c>
      <c r="AE133" s="99">
        <f t="shared" ref="AE133:AE196" si="83">IF(AA133&lt;=$F$18,IFERROR(VLOOKUP($AA133,$B$82:$G$94,5,FALSE),0),)</f>
        <v>0</v>
      </c>
      <c r="AF133" s="188">
        <f t="shared" si="68"/>
        <v>0</v>
      </c>
      <c r="AG133" s="188">
        <f t="shared" si="69"/>
        <v>0</v>
      </c>
      <c r="AH133" s="188">
        <f t="shared" si="70"/>
        <v>0</v>
      </c>
      <c r="AI133" s="193">
        <f t="shared" si="71"/>
        <v>0</v>
      </c>
      <c r="AK133" s="69">
        <v>128</v>
      </c>
      <c r="AL133" s="31">
        <f t="shared" ref="AL133:AL196" si="84">IF(AK133&lt;=$F$18,IFERROR(VLOOKUP($AA133,$B$82:$G$94,2,FALSE),0),)</f>
        <v>0</v>
      </c>
      <c r="AM133" s="31">
        <f t="shared" ref="AM133:AM196" si="85">IF(AK133&lt;=$F$18,IFERROR(VLOOKUP($AA133,$B$82:$G$94,3,FALSE),0),)</f>
        <v>0</v>
      </c>
      <c r="AN133" s="31">
        <f t="shared" ref="AN133:AN196" si="86">IF(AK133&lt;=$F$18,IFERROR(VLOOKUP($AA133,$B$82:$G$94,4,FALSE),0),)</f>
        <v>0</v>
      </c>
      <c r="AO133" s="31">
        <f t="shared" ref="AO133:AO196" si="87">IF(AK133&lt;=$F$18,IFERROR(VLOOKUP($AA133,$B$82:$G$94,5,FALSE),0),)</f>
        <v>0</v>
      </c>
      <c r="AP133" s="31">
        <f t="shared" ref="AP133:AP196" si="88">IF(AK133&lt;=$F$18,IFERROR(VLOOKUP($AA133,$B$82:$G$94,6,FALSE),0),)</f>
        <v>0</v>
      </c>
      <c r="AQ133" s="188">
        <f t="shared" si="74"/>
        <v>0</v>
      </c>
      <c r="AR133" s="188">
        <f t="shared" si="74"/>
        <v>0</v>
      </c>
      <c r="AS133" s="188">
        <f t="shared" si="74"/>
        <v>0</v>
      </c>
      <c r="AT133" s="188">
        <f t="shared" si="73"/>
        <v>0</v>
      </c>
      <c r="AU133" s="31"/>
      <c r="AV133" s="31"/>
      <c r="AW133" s="31"/>
      <c r="AX133" s="31"/>
      <c r="AY133" s="74"/>
    </row>
    <row r="134" spans="3:51" x14ac:dyDescent="0.3">
      <c r="C134" s="172" t="s">
        <v>9</v>
      </c>
      <c r="D134" s="4">
        <v>0.42</v>
      </c>
      <c r="E134" s="184" t="s">
        <v>194</v>
      </c>
      <c r="I134" s="53">
        <v>129</v>
      </c>
      <c r="J134" s="31">
        <f t="shared" si="59"/>
        <v>0</v>
      </c>
      <c r="K134" s="31">
        <f t="shared" si="60"/>
        <v>0</v>
      </c>
      <c r="L134" s="31">
        <f t="shared" si="61"/>
        <v>0</v>
      </c>
      <c r="M134" s="31">
        <f t="shared" si="62"/>
        <v>0</v>
      </c>
      <c r="N134" s="31">
        <f t="shared" si="75"/>
        <v>0</v>
      </c>
      <c r="O134" s="32">
        <f t="shared" si="76"/>
        <v>0</v>
      </c>
      <c r="P134" s="53">
        <v>129</v>
      </c>
      <c r="Q134" s="31">
        <f t="shared" ref="Q134:Q197" si="89">IF(P134&lt;=$F$18,LOOKUP(P134-1,$B$25:$B$78,$G$25:$G$78),)</f>
        <v>0</v>
      </c>
      <c r="R134" s="31">
        <f t="shared" si="63"/>
        <v>0</v>
      </c>
      <c r="S134" s="31">
        <f t="shared" si="64"/>
        <v>0</v>
      </c>
      <c r="T134" s="31">
        <f t="shared" si="77"/>
        <v>0</v>
      </c>
      <c r="U134" s="31">
        <f t="shared" ref="U134:U197" si="90">IF(P134&lt;=$F$18,$F$5+($F$15-$F$5)*(1-EXP(-0.0175*P134)),)</f>
        <v>0</v>
      </c>
      <c r="V134" s="31">
        <f t="shared" si="78"/>
        <v>0</v>
      </c>
      <c r="W134" s="31">
        <v>0</v>
      </c>
      <c r="X134" s="31">
        <f t="shared" si="79"/>
        <v>0</v>
      </c>
      <c r="Y134" s="36">
        <f t="shared" si="80"/>
        <v>0</v>
      </c>
      <c r="AA134" s="69">
        <v>129</v>
      </c>
      <c r="AB134" s="31">
        <f t="shared" si="81"/>
        <v>0</v>
      </c>
      <c r="AC134" s="203">
        <f t="shared" si="72"/>
        <v>0</v>
      </c>
      <c r="AD134" s="99">
        <f t="shared" si="82"/>
        <v>0</v>
      </c>
      <c r="AE134" s="99">
        <f t="shared" si="83"/>
        <v>0</v>
      </c>
      <c r="AF134" s="188">
        <f t="shared" si="68"/>
        <v>0</v>
      </c>
      <c r="AG134" s="188">
        <f t="shared" si="69"/>
        <v>0</v>
      </c>
      <c r="AH134" s="188">
        <f t="shared" si="70"/>
        <v>0</v>
      </c>
      <c r="AI134" s="193">
        <f t="shared" si="71"/>
        <v>0</v>
      </c>
      <c r="AK134" s="69">
        <v>129</v>
      </c>
      <c r="AL134" s="31">
        <f t="shared" si="84"/>
        <v>0</v>
      </c>
      <c r="AM134" s="31">
        <f t="shared" si="85"/>
        <v>0</v>
      </c>
      <c r="AN134" s="31">
        <f t="shared" si="86"/>
        <v>0</v>
      </c>
      <c r="AO134" s="31">
        <f t="shared" si="87"/>
        <v>0</v>
      </c>
      <c r="AP134" s="31">
        <f t="shared" si="88"/>
        <v>0</v>
      </c>
      <c r="AQ134" s="188">
        <f t="shared" si="74"/>
        <v>0</v>
      </c>
      <c r="AR134" s="188">
        <f t="shared" si="74"/>
        <v>0</v>
      </c>
      <c r="AS134" s="188">
        <f t="shared" si="74"/>
        <v>0</v>
      </c>
      <c r="AT134" s="188">
        <f t="shared" si="73"/>
        <v>0</v>
      </c>
      <c r="AU134" s="31"/>
      <c r="AV134" s="31"/>
      <c r="AW134" s="31"/>
      <c r="AX134" s="31"/>
      <c r="AY134" s="74"/>
    </row>
    <row r="135" spans="3:51" x14ac:dyDescent="0.3">
      <c r="C135" s="172" t="s">
        <v>10</v>
      </c>
      <c r="D135" s="4">
        <v>0.52</v>
      </c>
      <c r="E135" s="184" t="s">
        <v>194</v>
      </c>
      <c r="I135" s="53">
        <v>130</v>
      </c>
      <c r="J135" s="31">
        <f t="shared" ref="J135:J198" si="91">IF($I135&lt;=$F$10,$F$11*$F$13+J134,)</f>
        <v>0</v>
      </c>
      <c r="K135" s="31">
        <f t="shared" ref="K135:K198" si="92">IF(J135=0,0,EXP(-1.0587+0.8836*LN(J135)+0.284))</f>
        <v>0</v>
      </c>
      <c r="L135" s="31">
        <f t="shared" ref="L135:L198" si="93">IF(I135&lt;=$F$10,$F$5+($F$8-$F$5)*(1-EXP(-0.0175*I135)),)</f>
        <v>0</v>
      </c>
      <c r="M135" s="31">
        <f t="shared" ref="M135:M198" si="94">IF(I135&lt;=$F$10,IF(I135&lt;=30,I135*($F$9-$F$6)/30,$F$9-$F$6),)</f>
        <v>0</v>
      </c>
      <c r="N135" s="31">
        <f t="shared" si="75"/>
        <v>0</v>
      </c>
      <c r="O135" s="32">
        <f t="shared" si="76"/>
        <v>0</v>
      </c>
      <c r="P135" s="53">
        <v>130</v>
      </c>
      <c r="Q135" s="31">
        <f t="shared" si="89"/>
        <v>0</v>
      </c>
      <c r="R135" s="31">
        <f t="shared" ref="R135:R198" si="95">IF(P135&lt;=$F$18,Q135+R134,)</f>
        <v>0</v>
      </c>
      <c r="S135" s="31">
        <f t="shared" ref="S135:S198" si="96">$F$19*R135</f>
        <v>0</v>
      </c>
      <c r="T135" s="31">
        <f t="shared" si="77"/>
        <v>0</v>
      </c>
      <c r="U135" s="31">
        <f t="shared" si="90"/>
        <v>0</v>
      </c>
      <c r="V135" s="31">
        <f t="shared" si="78"/>
        <v>0</v>
      </c>
      <c r="W135" s="31">
        <v>0</v>
      </c>
      <c r="X135" s="31">
        <f t="shared" si="79"/>
        <v>0</v>
      </c>
      <c r="Y135" s="36">
        <f t="shared" si="80"/>
        <v>0</v>
      </c>
      <c r="AA135" s="69">
        <v>130</v>
      </c>
      <c r="AB135" s="31">
        <f t="shared" si="81"/>
        <v>0</v>
      </c>
      <c r="AC135" s="203">
        <f t="shared" si="72"/>
        <v>0</v>
      </c>
      <c r="AD135" s="99">
        <f t="shared" si="82"/>
        <v>0</v>
      </c>
      <c r="AE135" s="99">
        <f t="shared" si="83"/>
        <v>0</v>
      </c>
      <c r="AF135" s="188">
        <f t="shared" si="68"/>
        <v>0</v>
      </c>
      <c r="AG135" s="188">
        <f t="shared" si="69"/>
        <v>0</v>
      </c>
      <c r="AH135" s="188">
        <f t="shared" si="70"/>
        <v>0</v>
      </c>
      <c r="AI135" s="193">
        <f t="shared" si="71"/>
        <v>0</v>
      </c>
      <c r="AK135" s="69">
        <v>130</v>
      </c>
      <c r="AL135" s="31">
        <f t="shared" si="84"/>
        <v>0</v>
      </c>
      <c r="AM135" s="31">
        <f t="shared" si="85"/>
        <v>0</v>
      </c>
      <c r="AN135" s="31">
        <f t="shared" si="86"/>
        <v>0</v>
      </c>
      <c r="AO135" s="31">
        <f t="shared" si="87"/>
        <v>0</v>
      </c>
      <c r="AP135" s="31">
        <f t="shared" si="88"/>
        <v>0</v>
      </c>
      <c r="AQ135" s="188">
        <f t="shared" si="74"/>
        <v>0</v>
      </c>
      <c r="AR135" s="188">
        <f t="shared" si="74"/>
        <v>0</v>
      </c>
      <c r="AS135" s="188">
        <f t="shared" si="74"/>
        <v>0</v>
      </c>
      <c r="AT135" s="188">
        <f t="shared" si="73"/>
        <v>0</v>
      </c>
      <c r="AU135" s="31"/>
      <c r="AV135" s="31"/>
      <c r="AW135" s="31"/>
      <c r="AX135" s="31"/>
      <c r="AY135" s="74"/>
    </row>
    <row r="136" spans="3:51" x14ac:dyDescent="0.3">
      <c r="C136" s="172" t="s">
        <v>11</v>
      </c>
      <c r="D136" s="4">
        <v>0.36</v>
      </c>
      <c r="E136" s="184" t="s">
        <v>195</v>
      </c>
      <c r="I136" s="53">
        <v>131</v>
      </c>
      <c r="J136" s="31">
        <f t="shared" si="91"/>
        <v>0</v>
      </c>
      <c r="K136" s="31">
        <f t="shared" si="92"/>
        <v>0</v>
      </c>
      <c r="L136" s="31">
        <f t="shared" si="93"/>
        <v>0</v>
      </c>
      <c r="M136" s="31">
        <f t="shared" si="94"/>
        <v>0</v>
      </c>
      <c r="N136" s="31">
        <f t="shared" si="75"/>
        <v>0</v>
      </c>
      <c r="O136" s="32">
        <f t="shared" si="76"/>
        <v>0</v>
      </c>
      <c r="P136" s="53">
        <v>131</v>
      </c>
      <c r="Q136" s="31">
        <f t="shared" si="89"/>
        <v>0</v>
      </c>
      <c r="R136" s="31">
        <f t="shared" si="95"/>
        <v>0</v>
      </c>
      <c r="S136" s="31">
        <f t="shared" si="96"/>
        <v>0</v>
      </c>
      <c r="T136" s="31">
        <f t="shared" si="77"/>
        <v>0</v>
      </c>
      <c r="U136" s="31">
        <f t="shared" si="90"/>
        <v>0</v>
      </c>
      <c r="V136" s="31">
        <f t="shared" si="78"/>
        <v>0</v>
      </c>
      <c r="W136" s="31">
        <v>0</v>
      </c>
      <c r="X136" s="31">
        <f t="shared" si="79"/>
        <v>0</v>
      </c>
      <c r="Y136" s="36">
        <f t="shared" si="80"/>
        <v>0</v>
      </c>
      <c r="AA136" s="69">
        <v>131</v>
      </c>
      <c r="AB136" s="31">
        <f t="shared" si="81"/>
        <v>0</v>
      </c>
      <c r="AC136" s="203">
        <f t="shared" si="72"/>
        <v>0</v>
      </c>
      <c r="AD136" s="99">
        <f t="shared" si="82"/>
        <v>0</v>
      </c>
      <c r="AE136" s="99">
        <f t="shared" si="83"/>
        <v>0</v>
      </c>
      <c r="AF136" s="188">
        <f t="shared" si="68"/>
        <v>0</v>
      </c>
      <c r="AG136" s="188">
        <f t="shared" si="69"/>
        <v>0</v>
      </c>
      <c r="AH136" s="188">
        <f t="shared" si="70"/>
        <v>0</v>
      </c>
      <c r="AI136" s="193">
        <f t="shared" si="71"/>
        <v>0</v>
      </c>
      <c r="AK136" s="69">
        <v>131</v>
      </c>
      <c r="AL136" s="31">
        <f t="shared" si="84"/>
        <v>0</v>
      </c>
      <c r="AM136" s="31">
        <f t="shared" si="85"/>
        <v>0</v>
      </c>
      <c r="AN136" s="31">
        <f t="shared" si="86"/>
        <v>0</v>
      </c>
      <c r="AO136" s="31">
        <f t="shared" si="87"/>
        <v>0</v>
      </c>
      <c r="AP136" s="31">
        <f t="shared" si="88"/>
        <v>0</v>
      </c>
      <c r="AQ136" s="188">
        <f t="shared" si="74"/>
        <v>0</v>
      </c>
      <c r="AR136" s="188">
        <f t="shared" si="74"/>
        <v>0</v>
      </c>
      <c r="AS136" s="188">
        <f t="shared" si="74"/>
        <v>0</v>
      </c>
      <c r="AT136" s="188">
        <f t="shared" si="73"/>
        <v>0</v>
      </c>
      <c r="AU136" s="31"/>
      <c r="AV136" s="31"/>
      <c r="AW136" s="31"/>
      <c r="AX136" s="31"/>
      <c r="AY136" s="74"/>
    </row>
    <row r="137" spans="3:51" x14ac:dyDescent="0.3">
      <c r="C137" s="172" t="s">
        <v>12</v>
      </c>
      <c r="D137" s="4">
        <v>0.61</v>
      </c>
      <c r="E137" s="184" t="s">
        <v>194</v>
      </c>
      <c r="I137" s="53">
        <v>132</v>
      </c>
      <c r="J137" s="31">
        <f t="shared" si="91"/>
        <v>0</v>
      </c>
      <c r="K137" s="31">
        <f t="shared" si="92"/>
        <v>0</v>
      </c>
      <c r="L137" s="31">
        <f t="shared" si="93"/>
        <v>0</v>
      </c>
      <c r="M137" s="31">
        <f t="shared" si="94"/>
        <v>0</v>
      </c>
      <c r="N137" s="31">
        <f t="shared" si="75"/>
        <v>0</v>
      </c>
      <c r="O137" s="32">
        <f t="shared" si="76"/>
        <v>0</v>
      </c>
      <c r="P137" s="53">
        <v>132</v>
      </c>
      <c r="Q137" s="31">
        <f t="shared" si="89"/>
        <v>0</v>
      </c>
      <c r="R137" s="31">
        <f t="shared" si="95"/>
        <v>0</v>
      </c>
      <c r="S137" s="31">
        <f t="shared" si="96"/>
        <v>0</v>
      </c>
      <c r="T137" s="31">
        <f t="shared" si="77"/>
        <v>0</v>
      </c>
      <c r="U137" s="31">
        <f t="shared" si="90"/>
        <v>0</v>
      </c>
      <c r="V137" s="31">
        <f t="shared" si="78"/>
        <v>0</v>
      </c>
      <c r="W137" s="31">
        <v>0</v>
      </c>
      <c r="X137" s="31">
        <f t="shared" si="79"/>
        <v>0</v>
      </c>
      <c r="Y137" s="36">
        <f t="shared" si="80"/>
        <v>0</v>
      </c>
      <c r="AA137" s="69">
        <v>132</v>
      </c>
      <c r="AB137" s="31">
        <f t="shared" si="81"/>
        <v>0</v>
      </c>
      <c r="AC137" s="203">
        <f t="shared" si="72"/>
        <v>0</v>
      </c>
      <c r="AD137" s="99">
        <f t="shared" si="82"/>
        <v>0</v>
      </c>
      <c r="AE137" s="99">
        <f t="shared" si="83"/>
        <v>0</v>
      </c>
      <c r="AF137" s="188">
        <f t="shared" si="68"/>
        <v>0</v>
      </c>
      <c r="AG137" s="188">
        <f t="shared" si="69"/>
        <v>0</v>
      </c>
      <c r="AH137" s="188">
        <f t="shared" si="70"/>
        <v>0</v>
      </c>
      <c r="AI137" s="193">
        <f t="shared" si="71"/>
        <v>0</v>
      </c>
      <c r="AK137" s="69">
        <v>132</v>
      </c>
      <c r="AL137" s="31">
        <f t="shared" si="84"/>
        <v>0</v>
      </c>
      <c r="AM137" s="31">
        <f t="shared" si="85"/>
        <v>0</v>
      </c>
      <c r="AN137" s="31">
        <f t="shared" si="86"/>
        <v>0</v>
      </c>
      <c r="AO137" s="31">
        <f t="shared" si="87"/>
        <v>0</v>
      </c>
      <c r="AP137" s="31">
        <f t="shared" si="88"/>
        <v>0</v>
      </c>
      <c r="AQ137" s="188">
        <f t="shared" si="74"/>
        <v>0</v>
      </c>
      <c r="AR137" s="188">
        <f t="shared" si="74"/>
        <v>0</v>
      </c>
      <c r="AS137" s="188">
        <f t="shared" si="74"/>
        <v>0</v>
      </c>
      <c r="AT137" s="188">
        <f t="shared" si="73"/>
        <v>0</v>
      </c>
      <c r="AU137" s="31"/>
      <c r="AV137" s="31"/>
      <c r="AW137" s="31"/>
      <c r="AX137" s="31"/>
      <c r="AY137" s="74"/>
    </row>
    <row r="138" spans="3:51" x14ac:dyDescent="0.3">
      <c r="C138" s="172" t="s">
        <v>13</v>
      </c>
      <c r="D138" s="4">
        <v>0.66</v>
      </c>
      <c r="E138" s="184" t="s">
        <v>194</v>
      </c>
      <c r="I138" s="53">
        <v>133</v>
      </c>
      <c r="J138" s="31">
        <f t="shared" si="91"/>
        <v>0</v>
      </c>
      <c r="K138" s="31">
        <f t="shared" si="92"/>
        <v>0</v>
      </c>
      <c r="L138" s="31">
        <f t="shared" si="93"/>
        <v>0</v>
      </c>
      <c r="M138" s="31">
        <f t="shared" si="94"/>
        <v>0</v>
      </c>
      <c r="N138" s="31">
        <f t="shared" si="75"/>
        <v>0</v>
      </c>
      <c r="O138" s="32">
        <f t="shared" si="76"/>
        <v>0</v>
      </c>
      <c r="P138" s="53">
        <v>133</v>
      </c>
      <c r="Q138" s="31">
        <f t="shared" si="89"/>
        <v>0</v>
      </c>
      <c r="R138" s="31">
        <f t="shared" si="95"/>
        <v>0</v>
      </c>
      <c r="S138" s="31">
        <f t="shared" si="96"/>
        <v>0</v>
      </c>
      <c r="T138" s="31">
        <f t="shared" si="77"/>
        <v>0</v>
      </c>
      <c r="U138" s="31">
        <f t="shared" si="90"/>
        <v>0</v>
      </c>
      <c r="V138" s="31">
        <f t="shared" si="78"/>
        <v>0</v>
      </c>
      <c r="W138" s="31">
        <v>0</v>
      </c>
      <c r="X138" s="31">
        <f t="shared" si="79"/>
        <v>0</v>
      </c>
      <c r="Y138" s="36">
        <f t="shared" si="80"/>
        <v>0</v>
      </c>
      <c r="AA138" s="69">
        <v>133</v>
      </c>
      <c r="AB138" s="31">
        <f t="shared" si="81"/>
        <v>0</v>
      </c>
      <c r="AC138" s="203">
        <f t="shared" si="72"/>
        <v>0</v>
      </c>
      <c r="AD138" s="99">
        <f t="shared" si="82"/>
        <v>0</v>
      </c>
      <c r="AE138" s="99">
        <f t="shared" si="83"/>
        <v>0</v>
      </c>
      <c r="AF138" s="188">
        <f t="shared" si="68"/>
        <v>0</v>
      </c>
      <c r="AG138" s="188">
        <f t="shared" si="69"/>
        <v>0</v>
      </c>
      <c r="AH138" s="188">
        <f t="shared" si="70"/>
        <v>0</v>
      </c>
      <c r="AI138" s="193">
        <f t="shared" si="71"/>
        <v>0</v>
      </c>
      <c r="AK138" s="69">
        <v>133</v>
      </c>
      <c r="AL138" s="31">
        <f t="shared" si="84"/>
        <v>0</v>
      </c>
      <c r="AM138" s="31">
        <f t="shared" si="85"/>
        <v>0</v>
      </c>
      <c r="AN138" s="31">
        <f t="shared" si="86"/>
        <v>0</v>
      </c>
      <c r="AO138" s="31">
        <f t="shared" si="87"/>
        <v>0</v>
      </c>
      <c r="AP138" s="31">
        <f t="shared" si="88"/>
        <v>0</v>
      </c>
      <c r="AQ138" s="188">
        <f t="shared" si="74"/>
        <v>0</v>
      </c>
      <c r="AR138" s="188">
        <f t="shared" si="74"/>
        <v>0</v>
      </c>
      <c r="AS138" s="188">
        <f t="shared" si="74"/>
        <v>0</v>
      </c>
      <c r="AT138" s="188">
        <f t="shared" si="73"/>
        <v>0</v>
      </c>
      <c r="AU138" s="31"/>
      <c r="AV138" s="31"/>
      <c r="AW138" s="31"/>
      <c r="AX138" s="31"/>
      <c r="AY138" s="74"/>
    </row>
    <row r="139" spans="3:51" x14ac:dyDescent="0.3">
      <c r="C139" s="173" t="s">
        <v>14</v>
      </c>
      <c r="D139" s="131">
        <v>0.47</v>
      </c>
      <c r="E139" s="184" t="s">
        <v>194</v>
      </c>
      <c r="I139" s="53">
        <v>134</v>
      </c>
      <c r="J139" s="31">
        <f t="shared" si="91"/>
        <v>0</v>
      </c>
      <c r="K139" s="31">
        <f t="shared" si="92"/>
        <v>0</v>
      </c>
      <c r="L139" s="31">
        <f t="shared" si="93"/>
        <v>0</v>
      </c>
      <c r="M139" s="31">
        <f t="shared" si="94"/>
        <v>0</v>
      </c>
      <c r="N139" s="31">
        <f t="shared" si="75"/>
        <v>0</v>
      </c>
      <c r="O139" s="32">
        <f t="shared" si="76"/>
        <v>0</v>
      </c>
      <c r="P139" s="53">
        <v>134</v>
      </c>
      <c r="Q139" s="31">
        <f t="shared" si="89"/>
        <v>0</v>
      </c>
      <c r="R139" s="31">
        <f t="shared" si="95"/>
        <v>0</v>
      </c>
      <c r="S139" s="31">
        <f t="shared" si="96"/>
        <v>0</v>
      </c>
      <c r="T139" s="31">
        <f t="shared" si="77"/>
        <v>0</v>
      </c>
      <c r="U139" s="31">
        <f t="shared" si="90"/>
        <v>0</v>
      </c>
      <c r="V139" s="31">
        <f t="shared" si="78"/>
        <v>0</v>
      </c>
      <c r="W139" s="31">
        <v>0</v>
      </c>
      <c r="X139" s="31">
        <f t="shared" si="79"/>
        <v>0</v>
      </c>
      <c r="Y139" s="36">
        <f t="shared" si="80"/>
        <v>0</v>
      </c>
      <c r="AA139" s="69">
        <v>134</v>
      </c>
      <c r="AB139" s="31">
        <f t="shared" si="81"/>
        <v>0</v>
      </c>
      <c r="AC139" s="203">
        <f t="shared" si="72"/>
        <v>0</v>
      </c>
      <c r="AD139" s="99">
        <f t="shared" si="82"/>
        <v>0</v>
      </c>
      <c r="AE139" s="99">
        <f t="shared" si="83"/>
        <v>0</v>
      </c>
      <c r="AF139" s="188">
        <f t="shared" si="68"/>
        <v>0</v>
      </c>
      <c r="AG139" s="188">
        <f t="shared" si="69"/>
        <v>0</v>
      </c>
      <c r="AH139" s="188">
        <f t="shared" si="70"/>
        <v>0</v>
      </c>
      <c r="AI139" s="193">
        <f t="shared" si="71"/>
        <v>0</v>
      </c>
      <c r="AK139" s="69">
        <v>134</v>
      </c>
      <c r="AL139" s="31">
        <f t="shared" si="84"/>
        <v>0</v>
      </c>
      <c r="AM139" s="31">
        <f t="shared" si="85"/>
        <v>0</v>
      </c>
      <c r="AN139" s="31">
        <f t="shared" si="86"/>
        <v>0</v>
      </c>
      <c r="AO139" s="31">
        <f t="shared" si="87"/>
        <v>0</v>
      </c>
      <c r="AP139" s="31">
        <f t="shared" si="88"/>
        <v>0</v>
      </c>
      <c r="AQ139" s="188">
        <f t="shared" si="74"/>
        <v>0</v>
      </c>
      <c r="AR139" s="188">
        <f t="shared" si="74"/>
        <v>0</v>
      </c>
      <c r="AS139" s="188">
        <f t="shared" si="74"/>
        <v>0</v>
      </c>
      <c r="AT139" s="188">
        <f t="shared" si="73"/>
        <v>0</v>
      </c>
      <c r="AU139" s="31"/>
      <c r="AV139" s="31"/>
      <c r="AW139" s="31"/>
      <c r="AX139" s="31"/>
      <c r="AY139" s="74"/>
    </row>
    <row r="140" spans="3:51" x14ac:dyDescent="0.3">
      <c r="C140" s="172" t="s">
        <v>15</v>
      </c>
      <c r="D140" s="4">
        <v>0.67</v>
      </c>
      <c r="E140" s="184" t="s">
        <v>194</v>
      </c>
      <c r="I140" s="53">
        <v>135</v>
      </c>
      <c r="J140" s="31">
        <f t="shared" si="91"/>
        <v>0</v>
      </c>
      <c r="K140" s="31">
        <f t="shared" si="92"/>
        <v>0</v>
      </c>
      <c r="L140" s="31">
        <f t="shared" si="93"/>
        <v>0</v>
      </c>
      <c r="M140" s="31">
        <f t="shared" si="94"/>
        <v>0</v>
      </c>
      <c r="N140" s="31">
        <f t="shared" si="75"/>
        <v>0</v>
      </c>
      <c r="O140" s="32">
        <f t="shared" si="76"/>
        <v>0</v>
      </c>
      <c r="P140" s="53">
        <v>135</v>
      </c>
      <c r="Q140" s="31">
        <f t="shared" si="89"/>
        <v>0</v>
      </c>
      <c r="R140" s="31">
        <f t="shared" si="95"/>
        <v>0</v>
      </c>
      <c r="S140" s="31">
        <f t="shared" si="96"/>
        <v>0</v>
      </c>
      <c r="T140" s="31">
        <f t="shared" si="77"/>
        <v>0</v>
      </c>
      <c r="U140" s="31">
        <f t="shared" si="90"/>
        <v>0</v>
      </c>
      <c r="V140" s="31">
        <f t="shared" si="78"/>
        <v>0</v>
      </c>
      <c r="W140" s="31">
        <v>0</v>
      </c>
      <c r="X140" s="31">
        <f t="shared" si="79"/>
        <v>0</v>
      </c>
      <c r="Y140" s="36">
        <f t="shared" si="80"/>
        <v>0</v>
      </c>
      <c r="AA140" s="69">
        <v>135</v>
      </c>
      <c r="AB140" s="31">
        <f t="shared" si="81"/>
        <v>0</v>
      </c>
      <c r="AC140" s="203">
        <f t="shared" si="72"/>
        <v>0</v>
      </c>
      <c r="AD140" s="99">
        <f t="shared" si="82"/>
        <v>0</v>
      </c>
      <c r="AE140" s="99">
        <f t="shared" si="83"/>
        <v>0</v>
      </c>
      <c r="AF140" s="188">
        <f t="shared" si="68"/>
        <v>0</v>
      </c>
      <c r="AG140" s="188">
        <f t="shared" si="69"/>
        <v>0</v>
      </c>
      <c r="AH140" s="188">
        <f t="shared" si="70"/>
        <v>0</v>
      </c>
      <c r="AI140" s="193">
        <f t="shared" si="71"/>
        <v>0</v>
      </c>
      <c r="AK140" s="69">
        <v>135</v>
      </c>
      <c r="AL140" s="31">
        <f t="shared" si="84"/>
        <v>0</v>
      </c>
      <c r="AM140" s="31">
        <f t="shared" si="85"/>
        <v>0</v>
      </c>
      <c r="AN140" s="31">
        <f t="shared" si="86"/>
        <v>0</v>
      </c>
      <c r="AO140" s="31">
        <f t="shared" si="87"/>
        <v>0</v>
      </c>
      <c r="AP140" s="31">
        <f t="shared" si="88"/>
        <v>0</v>
      </c>
      <c r="AQ140" s="188">
        <f t="shared" si="74"/>
        <v>0</v>
      </c>
      <c r="AR140" s="188">
        <f t="shared" si="74"/>
        <v>0</v>
      </c>
      <c r="AS140" s="188">
        <f t="shared" si="74"/>
        <v>0</v>
      </c>
      <c r="AT140" s="188">
        <f t="shared" si="73"/>
        <v>0</v>
      </c>
      <c r="AU140" s="31"/>
      <c r="AV140" s="31"/>
      <c r="AW140" s="31"/>
      <c r="AX140" s="31"/>
      <c r="AY140" s="74"/>
    </row>
    <row r="141" spans="3:51" x14ac:dyDescent="0.3">
      <c r="C141" s="172" t="s">
        <v>16</v>
      </c>
      <c r="D141" s="4">
        <v>0.7</v>
      </c>
      <c r="E141" s="184" t="s">
        <v>194</v>
      </c>
      <c r="I141" s="53">
        <v>136</v>
      </c>
      <c r="J141" s="31">
        <f t="shared" si="91"/>
        <v>0</v>
      </c>
      <c r="K141" s="31">
        <f t="shared" si="92"/>
        <v>0</v>
      </c>
      <c r="L141" s="31">
        <f t="shared" si="93"/>
        <v>0</v>
      </c>
      <c r="M141" s="31">
        <f t="shared" si="94"/>
        <v>0</v>
      </c>
      <c r="N141" s="31">
        <f t="shared" si="75"/>
        <v>0</v>
      </c>
      <c r="O141" s="32">
        <f t="shared" si="76"/>
        <v>0</v>
      </c>
      <c r="P141" s="53">
        <v>136</v>
      </c>
      <c r="Q141" s="31">
        <f t="shared" si="89"/>
        <v>0</v>
      </c>
      <c r="R141" s="31">
        <f t="shared" si="95"/>
        <v>0</v>
      </c>
      <c r="S141" s="31">
        <f t="shared" si="96"/>
        <v>0</v>
      </c>
      <c r="T141" s="31">
        <f t="shared" si="77"/>
        <v>0</v>
      </c>
      <c r="U141" s="31">
        <f t="shared" si="90"/>
        <v>0</v>
      </c>
      <c r="V141" s="31">
        <f t="shared" si="78"/>
        <v>0</v>
      </c>
      <c r="W141" s="31">
        <v>0</v>
      </c>
      <c r="X141" s="31">
        <f t="shared" si="79"/>
        <v>0</v>
      </c>
      <c r="Y141" s="36">
        <f t="shared" si="80"/>
        <v>0</v>
      </c>
      <c r="AA141" s="69">
        <v>136</v>
      </c>
      <c r="AB141" s="31">
        <f t="shared" si="81"/>
        <v>0</v>
      </c>
      <c r="AC141" s="203">
        <f t="shared" si="72"/>
        <v>0</v>
      </c>
      <c r="AD141" s="99">
        <f t="shared" si="82"/>
        <v>0</v>
      </c>
      <c r="AE141" s="99">
        <f t="shared" si="83"/>
        <v>0</v>
      </c>
      <c r="AF141" s="188">
        <f t="shared" si="68"/>
        <v>0</v>
      </c>
      <c r="AG141" s="188">
        <f t="shared" si="69"/>
        <v>0</v>
      </c>
      <c r="AH141" s="188">
        <f t="shared" si="70"/>
        <v>0</v>
      </c>
      <c r="AI141" s="193">
        <f t="shared" si="71"/>
        <v>0</v>
      </c>
      <c r="AK141" s="69">
        <v>136</v>
      </c>
      <c r="AL141" s="31">
        <f t="shared" si="84"/>
        <v>0</v>
      </c>
      <c r="AM141" s="31">
        <f t="shared" si="85"/>
        <v>0</v>
      </c>
      <c r="AN141" s="31">
        <f t="shared" si="86"/>
        <v>0</v>
      </c>
      <c r="AO141" s="31">
        <f t="shared" si="87"/>
        <v>0</v>
      </c>
      <c r="AP141" s="31">
        <f t="shared" si="88"/>
        <v>0</v>
      </c>
      <c r="AQ141" s="188">
        <f t="shared" si="74"/>
        <v>0</v>
      </c>
      <c r="AR141" s="188">
        <f t="shared" si="74"/>
        <v>0</v>
      </c>
      <c r="AS141" s="188">
        <f t="shared" si="74"/>
        <v>0</v>
      </c>
      <c r="AT141" s="188">
        <f t="shared" si="73"/>
        <v>0</v>
      </c>
      <c r="AU141" s="31"/>
      <c r="AV141" s="31"/>
      <c r="AW141" s="31"/>
      <c r="AX141" s="31"/>
      <c r="AY141" s="74"/>
    </row>
    <row r="142" spans="3:51" x14ac:dyDescent="0.3">
      <c r="C142" s="172" t="s">
        <v>17</v>
      </c>
      <c r="D142" s="4">
        <v>0.54</v>
      </c>
      <c r="E142" s="184" t="s">
        <v>194</v>
      </c>
      <c r="I142" s="53">
        <v>137</v>
      </c>
      <c r="J142" s="31">
        <f t="shared" si="91"/>
        <v>0</v>
      </c>
      <c r="K142" s="31">
        <f t="shared" si="92"/>
        <v>0</v>
      </c>
      <c r="L142" s="31">
        <f t="shared" si="93"/>
        <v>0</v>
      </c>
      <c r="M142" s="31">
        <f t="shared" si="94"/>
        <v>0</v>
      </c>
      <c r="N142" s="31">
        <f t="shared" si="75"/>
        <v>0</v>
      </c>
      <c r="O142" s="32">
        <f t="shared" si="76"/>
        <v>0</v>
      </c>
      <c r="P142" s="53">
        <v>137</v>
      </c>
      <c r="Q142" s="31">
        <f t="shared" si="89"/>
        <v>0</v>
      </c>
      <c r="R142" s="31">
        <f t="shared" si="95"/>
        <v>0</v>
      </c>
      <c r="S142" s="31">
        <f t="shared" si="96"/>
        <v>0</v>
      </c>
      <c r="T142" s="31">
        <f t="shared" si="77"/>
        <v>0</v>
      </c>
      <c r="U142" s="31">
        <f t="shared" si="90"/>
        <v>0</v>
      </c>
      <c r="V142" s="31">
        <f t="shared" si="78"/>
        <v>0</v>
      </c>
      <c r="W142" s="31">
        <v>0</v>
      </c>
      <c r="X142" s="31">
        <f t="shared" si="79"/>
        <v>0</v>
      </c>
      <c r="Y142" s="36">
        <f t="shared" si="80"/>
        <v>0</v>
      </c>
      <c r="AA142" s="69">
        <v>137</v>
      </c>
      <c r="AB142" s="31">
        <f t="shared" si="81"/>
        <v>0</v>
      </c>
      <c r="AC142" s="203">
        <f t="shared" si="72"/>
        <v>0</v>
      </c>
      <c r="AD142" s="99">
        <f t="shared" si="82"/>
        <v>0</v>
      </c>
      <c r="AE142" s="99">
        <f t="shared" si="83"/>
        <v>0</v>
      </c>
      <c r="AF142" s="188">
        <f t="shared" si="68"/>
        <v>0</v>
      </c>
      <c r="AG142" s="188">
        <f t="shared" si="69"/>
        <v>0</v>
      </c>
      <c r="AH142" s="188">
        <f t="shared" si="70"/>
        <v>0</v>
      </c>
      <c r="AI142" s="193">
        <f t="shared" si="71"/>
        <v>0</v>
      </c>
      <c r="AK142" s="69">
        <v>137</v>
      </c>
      <c r="AL142" s="31">
        <f t="shared" si="84"/>
        <v>0</v>
      </c>
      <c r="AM142" s="31">
        <f t="shared" si="85"/>
        <v>0</v>
      </c>
      <c r="AN142" s="31">
        <f t="shared" si="86"/>
        <v>0</v>
      </c>
      <c r="AO142" s="31">
        <f t="shared" si="87"/>
        <v>0</v>
      </c>
      <c r="AP142" s="31">
        <f t="shared" si="88"/>
        <v>0</v>
      </c>
      <c r="AQ142" s="188">
        <f t="shared" si="74"/>
        <v>0</v>
      </c>
      <c r="AR142" s="188">
        <f t="shared" si="74"/>
        <v>0</v>
      </c>
      <c r="AS142" s="188">
        <f t="shared" si="74"/>
        <v>0</v>
      </c>
      <c r="AT142" s="188">
        <f t="shared" si="73"/>
        <v>0</v>
      </c>
      <c r="AU142" s="31"/>
      <c r="AV142" s="31"/>
      <c r="AW142" s="31"/>
      <c r="AX142" s="31"/>
      <c r="AY142" s="74"/>
    </row>
    <row r="143" spans="3:51" x14ac:dyDescent="0.3">
      <c r="C143" s="172" t="s">
        <v>18</v>
      </c>
      <c r="D143" s="4">
        <v>0.65</v>
      </c>
      <c r="E143" s="184" t="s">
        <v>194</v>
      </c>
      <c r="I143" s="53">
        <v>138</v>
      </c>
      <c r="J143" s="31">
        <f t="shared" si="91"/>
        <v>0</v>
      </c>
      <c r="K143" s="31">
        <f t="shared" si="92"/>
        <v>0</v>
      </c>
      <c r="L143" s="31">
        <f t="shared" si="93"/>
        <v>0</v>
      </c>
      <c r="M143" s="31">
        <f t="shared" si="94"/>
        <v>0</v>
      </c>
      <c r="N143" s="31">
        <f t="shared" si="75"/>
        <v>0</v>
      </c>
      <c r="O143" s="32">
        <f t="shared" si="76"/>
        <v>0</v>
      </c>
      <c r="P143" s="53">
        <v>138</v>
      </c>
      <c r="Q143" s="31">
        <f t="shared" si="89"/>
        <v>0</v>
      </c>
      <c r="R143" s="31">
        <f t="shared" si="95"/>
        <v>0</v>
      </c>
      <c r="S143" s="31">
        <f t="shared" si="96"/>
        <v>0</v>
      </c>
      <c r="T143" s="31">
        <f t="shared" si="77"/>
        <v>0</v>
      </c>
      <c r="U143" s="31">
        <f t="shared" si="90"/>
        <v>0</v>
      </c>
      <c r="V143" s="31">
        <f t="shared" si="78"/>
        <v>0</v>
      </c>
      <c r="W143" s="31">
        <v>0</v>
      </c>
      <c r="X143" s="31">
        <f t="shared" si="79"/>
        <v>0</v>
      </c>
      <c r="Y143" s="36">
        <f t="shared" si="80"/>
        <v>0</v>
      </c>
      <c r="AA143" s="69">
        <v>138</v>
      </c>
      <c r="AB143" s="31">
        <f t="shared" si="81"/>
        <v>0</v>
      </c>
      <c r="AC143" s="203">
        <f t="shared" si="72"/>
        <v>0</v>
      </c>
      <c r="AD143" s="99">
        <f t="shared" si="82"/>
        <v>0</v>
      </c>
      <c r="AE143" s="99">
        <f t="shared" si="83"/>
        <v>0</v>
      </c>
      <c r="AF143" s="188">
        <f t="shared" si="68"/>
        <v>0</v>
      </c>
      <c r="AG143" s="188">
        <f t="shared" si="69"/>
        <v>0</v>
      </c>
      <c r="AH143" s="188">
        <f t="shared" si="70"/>
        <v>0</v>
      </c>
      <c r="AI143" s="193">
        <f t="shared" si="71"/>
        <v>0</v>
      </c>
      <c r="AK143" s="69">
        <v>138</v>
      </c>
      <c r="AL143" s="31">
        <f t="shared" si="84"/>
        <v>0</v>
      </c>
      <c r="AM143" s="31">
        <f t="shared" si="85"/>
        <v>0</v>
      </c>
      <c r="AN143" s="31">
        <f t="shared" si="86"/>
        <v>0</v>
      </c>
      <c r="AO143" s="31">
        <f t="shared" si="87"/>
        <v>0</v>
      </c>
      <c r="AP143" s="31">
        <f t="shared" si="88"/>
        <v>0</v>
      </c>
      <c r="AQ143" s="188">
        <f t="shared" si="74"/>
        <v>0</v>
      </c>
      <c r="AR143" s="188">
        <f t="shared" si="74"/>
        <v>0</v>
      </c>
      <c r="AS143" s="188">
        <f t="shared" si="74"/>
        <v>0</v>
      </c>
      <c r="AT143" s="188">
        <f t="shared" si="73"/>
        <v>0</v>
      </c>
      <c r="AU143" s="31"/>
      <c r="AV143" s="31"/>
      <c r="AW143" s="31"/>
      <c r="AX143" s="31"/>
      <c r="AY143" s="74"/>
    </row>
    <row r="144" spans="3:51" x14ac:dyDescent="0.3">
      <c r="C144" s="172" t="s">
        <v>19</v>
      </c>
      <c r="D144" s="4">
        <v>0.56000000000000005</v>
      </c>
      <c r="E144" s="184" t="s">
        <v>194</v>
      </c>
      <c r="I144" s="53">
        <v>139</v>
      </c>
      <c r="J144" s="31">
        <f t="shared" si="91"/>
        <v>0</v>
      </c>
      <c r="K144" s="31">
        <f t="shared" si="92"/>
        <v>0</v>
      </c>
      <c r="L144" s="31">
        <f t="shared" si="93"/>
        <v>0</v>
      </c>
      <c r="M144" s="31">
        <f t="shared" si="94"/>
        <v>0</v>
      </c>
      <c r="N144" s="31">
        <f t="shared" si="75"/>
        <v>0</v>
      </c>
      <c r="O144" s="32">
        <f t="shared" si="76"/>
        <v>0</v>
      </c>
      <c r="P144" s="53">
        <v>139</v>
      </c>
      <c r="Q144" s="31">
        <f t="shared" si="89"/>
        <v>0</v>
      </c>
      <c r="R144" s="31">
        <f t="shared" si="95"/>
        <v>0</v>
      </c>
      <c r="S144" s="31">
        <f t="shared" si="96"/>
        <v>0</v>
      </c>
      <c r="T144" s="31">
        <f t="shared" si="77"/>
        <v>0</v>
      </c>
      <c r="U144" s="31">
        <f t="shared" si="90"/>
        <v>0</v>
      </c>
      <c r="V144" s="31">
        <f t="shared" si="78"/>
        <v>0</v>
      </c>
      <c r="W144" s="31">
        <v>0</v>
      </c>
      <c r="X144" s="31">
        <f t="shared" si="79"/>
        <v>0</v>
      </c>
      <c r="Y144" s="36">
        <f t="shared" si="80"/>
        <v>0</v>
      </c>
      <c r="AA144" s="69">
        <v>139</v>
      </c>
      <c r="AB144" s="31">
        <f t="shared" si="81"/>
        <v>0</v>
      </c>
      <c r="AC144" s="203">
        <f t="shared" si="72"/>
        <v>0</v>
      </c>
      <c r="AD144" s="99">
        <f t="shared" si="82"/>
        <v>0</v>
      </c>
      <c r="AE144" s="99">
        <f t="shared" si="83"/>
        <v>0</v>
      </c>
      <c r="AF144" s="188">
        <f t="shared" si="68"/>
        <v>0</v>
      </c>
      <c r="AG144" s="188">
        <f t="shared" si="69"/>
        <v>0</v>
      </c>
      <c r="AH144" s="188">
        <f t="shared" si="70"/>
        <v>0</v>
      </c>
      <c r="AI144" s="193">
        <f t="shared" si="71"/>
        <v>0</v>
      </c>
      <c r="AK144" s="69">
        <v>139</v>
      </c>
      <c r="AL144" s="31">
        <f t="shared" si="84"/>
        <v>0</v>
      </c>
      <c r="AM144" s="31">
        <f t="shared" si="85"/>
        <v>0</v>
      </c>
      <c r="AN144" s="31">
        <f t="shared" si="86"/>
        <v>0</v>
      </c>
      <c r="AO144" s="31">
        <f t="shared" si="87"/>
        <v>0</v>
      </c>
      <c r="AP144" s="31">
        <f t="shared" si="88"/>
        <v>0</v>
      </c>
      <c r="AQ144" s="188">
        <f t="shared" si="74"/>
        <v>0</v>
      </c>
      <c r="AR144" s="188">
        <f t="shared" si="74"/>
        <v>0</v>
      </c>
      <c r="AS144" s="188">
        <f t="shared" si="74"/>
        <v>0</v>
      </c>
      <c r="AT144" s="188">
        <f t="shared" si="73"/>
        <v>0</v>
      </c>
      <c r="AU144" s="31"/>
      <c r="AV144" s="31"/>
      <c r="AW144" s="31"/>
      <c r="AX144" s="31"/>
      <c r="AY144" s="74"/>
    </row>
    <row r="145" spans="3:51" x14ac:dyDescent="0.3">
      <c r="C145" s="172" t="s">
        <v>20</v>
      </c>
      <c r="D145" s="4">
        <v>0.57999999999999996</v>
      </c>
      <c r="E145" s="184" t="s">
        <v>194</v>
      </c>
      <c r="I145" s="53">
        <v>140</v>
      </c>
      <c r="J145" s="31">
        <f t="shared" si="91"/>
        <v>0</v>
      </c>
      <c r="K145" s="31">
        <f t="shared" si="92"/>
        <v>0</v>
      </c>
      <c r="L145" s="31">
        <f t="shared" si="93"/>
        <v>0</v>
      </c>
      <c r="M145" s="31">
        <f t="shared" si="94"/>
        <v>0</v>
      </c>
      <c r="N145" s="31">
        <f t="shared" si="75"/>
        <v>0</v>
      </c>
      <c r="O145" s="32">
        <f t="shared" si="76"/>
        <v>0</v>
      </c>
      <c r="P145" s="53">
        <v>140</v>
      </c>
      <c r="Q145" s="31">
        <f t="shared" si="89"/>
        <v>0</v>
      </c>
      <c r="R145" s="31">
        <f t="shared" si="95"/>
        <v>0</v>
      </c>
      <c r="S145" s="31">
        <f t="shared" si="96"/>
        <v>0</v>
      </c>
      <c r="T145" s="31">
        <f t="shared" si="77"/>
        <v>0</v>
      </c>
      <c r="U145" s="31">
        <f t="shared" si="90"/>
        <v>0</v>
      </c>
      <c r="V145" s="31">
        <f t="shared" si="78"/>
        <v>0</v>
      </c>
      <c r="W145" s="31">
        <v>0</v>
      </c>
      <c r="X145" s="31">
        <f t="shared" si="79"/>
        <v>0</v>
      </c>
      <c r="Y145" s="36">
        <f t="shared" si="80"/>
        <v>0</v>
      </c>
      <c r="AA145" s="69">
        <v>140</v>
      </c>
      <c r="AB145" s="31">
        <f t="shared" si="81"/>
        <v>0</v>
      </c>
      <c r="AC145" s="203">
        <f t="shared" si="72"/>
        <v>0</v>
      </c>
      <c r="AD145" s="99">
        <f t="shared" si="82"/>
        <v>0</v>
      </c>
      <c r="AE145" s="99">
        <f t="shared" si="83"/>
        <v>0</v>
      </c>
      <c r="AF145" s="188">
        <f t="shared" si="68"/>
        <v>0</v>
      </c>
      <c r="AG145" s="188">
        <f t="shared" si="69"/>
        <v>0</v>
      </c>
      <c r="AH145" s="188">
        <f t="shared" si="70"/>
        <v>0</v>
      </c>
      <c r="AI145" s="193">
        <f t="shared" si="71"/>
        <v>0</v>
      </c>
      <c r="AK145" s="69">
        <v>140</v>
      </c>
      <c r="AL145" s="31">
        <f t="shared" si="84"/>
        <v>0</v>
      </c>
      <c r="AM145" s="31">
        <f t="shared" si="85"/>
        <v>0</v>
      </c>
      <c r="AN145" s="31">
        <f t="shared" si="86"/>
        <v>0</v>
      </c>
      <c r="AO145" s="31">
        <f t="shared" si="87"/>
        <v>0</v>
      </c>
      <c r="AP145" s="31">
        <f t="shared" si="88"/>
        <v>0</v>
      </c>
      <c r="AQ145" s="188">
        <f t="shared" si="74"/>
        <v>0</v>
      </c>
      <c r="AR145" s="188">
        <f t="shared" si="74"/>
        <v>0</v>
      </c>
      <c r="AS145" s="188">
        <f t="shared" si="74"/>
        <v>0</v>
      </c>
      <c r="AT145" s="188">
        <f t="shared" si="73"/>
        <v>0</v>
      </c>
      <c r="AU145" s="31"/>
      <c r="AV145" s="31"/>
      <c r="AW145" s="31"/>
      <c r="AX145" s="31"/>
      <c r="AY145" s="74"/>
    </row>
    <row r="146" spans="3:51" x14ac:dyDescent="0.3">
      <c r="C146" s="172" t="s">
        <v>21</v>
      </c>
      <c r="D146" s="4">
        <v>0.64</v>
      </c>
      <c r="E146" s="184" t="s">
        <v>194</v>
      </c>
      <c r="I146" s="53">
        <v>141</v>
      </c>
      <c r="J146" s="31">
        <f t="shared" si="91"/>
        <v>0</v>
      </c>
      <c r="K146" s="31">
        <f t="shared" si="92"/>
        <v>0</v>
      </c>
      <c r="L146" s="31">
        <f t="shared" si="93"/>
        <v>0</v>
      </c>
      <c r="M146" s="31">
        <f t="shared" si="94"/>
        <v>0</v>
      </c>
      <c r="N146" s="31">
        <f t="shared" si="75"/>
        <v>0</v>
      </c>
      <c r="O146" s="32">
        <f t="shared" si="76"/>
        <v>0</v>
      </c>
      <c r="P146" s="53">
        <v>141</v>
      </c>
      <c r="Q146" s="31">
        <f t="shared" si="89"/>
        <v>0</v>
      </c>
      <c r="R146" s="31">
        <f t="shared" si="95"/>
        <v>0</v>
      </c>
      <c r="S146" s="31">
        <f t="shared" si="96"/>
        <v>0</v>
      </c>
      <c r="T146" s="31">
        <f t="shared" si="77"/>
        <v>0</v>
      </c>
      <c r="U146" s="31">
        <f t="shared" si="90"/>
        <v>0</v>
      </c>
      <c r="V146" s="31">
        <f t="shared" si="78"/>
        <v>0</v>
      </c>
      <c r="W146" s="31">
        <v>0</v>
      </c>
      <c r="X146" s="31">
        <f t="shared" si="79"/>
        <v>0</v>
      </c>
      <c r="Y146" s="36">
        <f t="shared" si="80"/>
        <v>0</v>
      </c>
      <c r="AA146" s="69">
        <v>141</v>
      </c>
      <c r="AB146" s="31">
        <f t="shared" si="81"/>
        <v>0</v>
      </c>
      <c r="AC146" s="203">
        <f t="shared" si="72"/>
        <v>0</v>
      </c>
      <c r="AD146" s="99">
        <f t="shared" si="82"/>
        <v>0</v>
      </c>
      <c r="AE146" s="99">
        <f t="shared" si="83"/>
        <v>0</v>
      </c>
      <c r="AF146" s="188">
        <f t="shared" si="68"/>
        <v>0</v>
      </c>
      <c r="AG146" s="188">
        <f t="shared" si="69"/>
        <v>0</v>
      </c>
      <c r="AH146" s="188">
        <f t="shared" si="70"/>
        <v>0</v>
      </c>
      <c r="AI146" s="193">
        <f t="shared" si="71"/>
        <v>0</v>
      </c>
      <c r="AK146" s="69">
        <v>141</v>
      </c>
      <c r="AL146" s="31">
        <f t="shared" si="84"/>
        <v>0</v>
      </c>
      <c r="AM146" s="31">
        <f t="shared" si="85"/>
        <v>0</v>
      </c>
      <c r="AN146" s="31">
        <f t="shared" si="86"/>
        <v>0</v>
      </c>
      <c r="AO146" s="31">
        <f t="shared" si="87"/>
        <v>0</v>
      </c>
      <c r="AP146" s="31">
        <f t="shared" si="88"/>
        <v>0</v>
      </c>
      <c r="AQ146" s="188">
        <f t="shared" si="74"/>
        <v>0</v>
      </c>
      <c r="AR146" s="188">
        <f t="shared" si="74"/>
        <v>0</v>
      </c>
      <c r="AS146" s="188">
        <f t="shared" si="74"/>
        <v>0</v>
      </c>
      <c r="AT146" s="188">
        <f t="shared" si="73"/>
        <v>0</v>
      </c>
      <c r="AU146" s="31"/>
      <c r="AV146" s="31"/>
      <c r="AW146" s="31"/>
      <c r="AX146" s="31"/>
      <c r="AY146" s="74"/>
    </row>
    <row r="147" spans="3:51" x14ac:dyDescent="0.3">
      <c r="C147" s="172" t="s">
        <v>22</v>
      </c>
      <c r="D147" s="4">
        <v>0.73</v>
      </c>
      <c r="E147" s="184" t="s">
        <v>194</v>
      </c>
      <c r="I147" s="53">
        <v>142</v>
      </c>
      <c r="J147" s="31">
        <f t="shared" si="91"/>
        <v>0</v>
      </c>
      <c r="K147" s="31">
        <f t="shared" si="92"/>
        <v>0</v>
      </c>
      <c r="L147" s="31">
        <f t="shared" si="93"/>
        <v>0</v>
      </c>
      <c r="M147" s="31">
        <f t="shared" si="94"/>
        <v>0</v>
      </c>
      <c r="N147" s="31">
        <f t="shared" si="75"/>
        <v>0</v>
      </c>
      <c r="O147" s="32">
        <f t="shared" si="76"/>
        <v>0</v>
      </c>
      <c r="P147" s="53">
        <v>142</v>
      </c>
      <c r="Q147" s="31">
        <f t="shared" si="89"/>
        <v>0</v>
      </c>
      <c r="R147" s="31">
        <f t="shared" si="95"/>
        <v>0</v>
      </c>
      <c r="S147" s="31">
        <f t="shared" si="96"/>
        <v>0</v>
      </c>
      <c r="T147" s="31">
        <f t="shared" si="77"/>
        <v>0</v>
      </c>
      <c r="U147" s="31">
        <f t="shared" si="90"/>
        <v>0</v>
      </c>
      <c r="V147" s="31">
        <f t="shared" si="78"/>
        <v>0</v>
      </c>
      <c r="W147" s="31">
        <v>0</v>
      </c>
      <c r="X147" s="31">
        <f t="shared" si="79"/>
        <v>0</v>
      </c>
      <c r="Y147" s="36">
        <f t="shared" si="80"/>
        <v>0</v>
      </c>
      <c r="AA147" s="69">
        <v>142</v>
      </c>
      <c r="AB147" s="31">
        <f t="shared" si="81"/>
        <v>0</v>
      </c>
      <c r="AC147" s="203">
        <f t="shared" si="72"/>
        <v>0</v>
      </c>
      <c r="AD147" s="99">
        <f t="shared" si="82"/>
        <v>0</v>
      </c>
      <c r="AE147" s="99">
        <f t="shared" si="83"/>
        <v>0</v>
      </c>
      <c r="AF147" s="188">
        <f t="shared" si="68"/>
        <v>0</v>
      </c>
      <c r="AG147" s="188">
        <f t="shared" si="69"/>
        <v>0</v>
      </c>
      <c r="AH147" s="188">
        <f t="shared" si="70"/>
        <v>0</v>
      </c>
      <c r="AI147" s="193">
        <f t="shared" si="71"/>
        <v>0</v>
      </c>
      <c r="AK147" s="69">
        <v>142</v>
      </c>
      <c r="AL147" s="31">
        <f t="shared" si="84"/>
        <v>0</v>
      </c>
      <c r="AM147" s="31">
        <f t="shared" si="85"/>
        <v>0</v>
      </c>
      <c r="AN147" s="31">
        <f t="shared" si="86"/>
        <v>0</v>
      </c>
      <c r="AO147" s="31">
        <f t="shared" si="87"/>
        <v>0</v>
      </c>
      <c r="AP147" s="31">
        <f t="shared" si="88"/>
        <v>0</v>
      </c>
      <c r="AQ147" s="188">
        <f t="shared" si="74"/>
        <v>0</v>
      </c>
      <c r="AR147" s="188">
        <f t="shared" si="74"/>
        <v>0</v>
      </c>
      <c r="AS147" s="188">
        <f t="shared" si="74"/>
        <v>0</v>
      </c>
      <c r="AT147" s="188">
        <f t="shared" si="73"/>
        <v>0</v>
      </c>
      <c r="AU147" s="31"/>
      <c r="AV147" s="31"/>
      <c r="AW147" s="31"/>
      <c r="AX147" s="31"/>
      <c r="AY147" s="74"/>
    </row>
    <row r="148" spans="3:51" x14ac:dyDescent="0.3">
      <c r="C148" s="172" t="s">
        <v>23</v>
      </c>
      <c r="D148" s="4">
        <v>0.56000000000000005</v>
      </c>
      <c r="E148" s="184" t="s">
        <v>194</v>
      </c>
      <c r="I148" s="53">
        <v>143</v>
      </c>
      <c r="J148" s="31">
        <f t="shared" si="91"/>
        <v>0</v>
      </c>
      <c r="K148" s="31">
        <f t="shared" si="92"/>
        <v>0</v>
      </c>
      <c r="L148" s="31">
        <f t="shared" si="93"/>
        <v>0</v>
      </c>
      <c r="M148" s="31">
        <f t="shared" si="94"/>
        <v>0</v>
      </c>
      <c r="N148" s="31">
        <f t="shared" si="75"/>
        <v>0</v>
      </c>
      <c r="O148" s="32">
        <f t="shared" si="76"/>
        <v>0</v>
      </c>
      <c r="P148" s="53">
        <v>143</v>
      </c>
      <c r="Q148" s="31">
        <f t="shared" si="89"/>
        <v>0</v>
      </c>
      <c r="R148" s="31">
        <f t="shared" si="95"/>
        <v>0</v>
      </c>
      <c r="S148" s="31">
        <f t="shared" si="96"/>
        <v>0</v>
      </c>
      <c r="T148" s="31">
        <f t="shared" si="77"/>
        <v>0</v>
      </c>
      <c r="U148" s="31">
        <f t="shared" si="90"/>
        <v>0</v>
      </c>
      <c r="V148" s="31">
        <f t="shared" si="78"/>
        <v>0</v>
      </c>
      <c r="W148" s="31">
        <v>0</v>
      </c>
      <c r="X148" s="31">
        <f t="shared" si="79"/>
        <v>0</v>
      </c>
      <c r="Y148" s="36">
        <f t="shared" si="80"/>
        <v>0</v>
      </c>
      <c r="AA148" s="69">
        <v>143</v>
      </c>
      <c r="AB148" s="31">
        <f t="shared" si="81"/>
        <v>0</v>
      </c>
      <c r="AC148" s="203">
        <f t="shared" si="72"/>
        <v>0</v>
      </c>
      <c r="AD148" s="99">
        <f t="shared" si="82"/>
        <v>0</v>
      </c>
      <c r="AE148" s="99">
        <f t="shared" si="83"/>
        <v>0</v>
      </c>
      <c r="AF148" s="188">
        <f t="shared" si="68"/>
        <v>0</v>
      </c>
      <c r="AG148" s="188">
        <f t="shared" si="69"/>
        <v>0</v>
      </c>
      <c r="AH148" s="188">
        <f t="shared" si="70"/>
        <v>0</v>
      </c>
      <c r="AI148" s="193">
        <f t="shared" si="71"/>
        <v>0</v>
      </c>
      <c r="AK148" s="69">
        <v>143</v>
      </c>
      <c r="AL148" s="31">
        <f t="shared" si="84"/>
        <v>0</v>
      </c>
      <c r="AM148" s="31">
        <f t="shared" si="85"/>
        <v>0</v>
      </c>
      <c r="AN148" s="31">
        <f t="shared" si="86"/>
        <v>0</v>
      </c>
      <c r="AO148" s="31">
        <f t="shared" si="87"/>
        <v>0</v>
      </c>
      <c r="AP148" s="31">
        <f t="shared" si="88"/>
        <v>0</v>
      </c>
      <c r="AQ148" s="188">
        <f t="shared" si="74"/>
        <v>0</v>
      </c>
      <c r="AR148" s="188">
        <f t="shared" si="74"/>
        <v>0</v>
      </c>
      <c r="AS148" s="188">
        <f t="shared" si="74"/>
        <v>0</v>
      </c>
      <c r="AT148" s="188">
        <f t="shared" si="73"/>
        <v>0</v>
      </c>
      <c r="AU148" s="31"/>
      <c r="AV148" s="31"/>
      <c r="AW148" s="31"/>
      <c r="AX148" s="31"/>
      <c r="AY148" s="74"/>
    </row>
    <row r="149" spans="3:51" x14ac:dyDescent="0.3">
      <c r="C149" s="172" t="s">
        <v>24</v>
      </c>
      <c r="D149" s="4">
        <v>0.74</v>
      </c>
      <c r="E149" s="184" t="s">
        <v>194</v>
      </c>
      <c r="I149" s="53">
        <v>144</v>
      </c>
      <c r="J149" s="31">
        <f t="shared" si="91"/>
        <v>0</v>
      </c>
      <c r="K149" s="31">
        <f t="shared" si="92"/>
        <v>0</v>
      </c>
      <c r="L149" s="31">
        <f t="shared" si="93"/>
        <v>0</v>
      </c>
      <c r="M149" s="31">
        <f t="shared" si="94"/>
        <v>0</v>
      </c>
      <c r="N149" s="31">
        <f t="shared" si="75"/>
        <v>0</v>
      </c>
      <c r="O149" s="32">
        <f t="shared" si="76"/>
        <v>0</v>
      </c>
      <c r="P149" s="53">
        <v>144</v>
      </c>
      <c r="Q149" s="31">
        <f t="shared" si="89"/>
        <v>0</v>
      </c>
      <c r="R149" s="31">
        <f t="shared" si="95"/>
        <v>0</v>
      </c>
      <c r="S149" s="31">
        <f t="shared" si="96"/>
        <v>0</v>
      </c>
      <c r="T149" s="31">
        <f t="shared" si="77"/>
        <v>0</v>
      </c>
      <c r="U149" s="31">
        <f t="shared" si="90"/>
        <v>0</v>
      </c>
      <c r="V149" s="31">
        <f t="shared" si="78"/>
        <v>0</v>
      </c>
      <c r="W149" s="31">
        <v>0</v>
      </c>
      <c r="X149" s="31">
        <f t="shared" si="79"/>
        <v>0</v>
      </c>
      <c r="Y149" s="36">
        <f t="shared" si="80"/>
        <v>0</v>
      </c>
      <c r="AA149" s="69">
        <v>144</v>
      </c>
      <c r="AB149" s="31">
        <f t="shared" si="81"/>
        <v>0</v>
      </c>
      <c r="AC149" s="203">
        <f t="shared" si="72"/>
        <v>0</v>
      </c>
      <c r="AD149" s="99">
        <f t="shared" si="82"/>
        <v>0</v>
      </c>
      <c r="AE149" s="99">
        <f t="shared" si="83"/>
        <v>0</v>
      </c>
      <c r="AF149" s="188">
        <f t="shared" si="68"/>
        <v>0</v>
      </c>
      <c r="AG149" s="188">
        <f t="shared" si="69"/>
        <v>0</v>
      </c>
      <c r="AH149" s="188">
        <f t="shared" si="70"/>
        <v>0</v>
      </c>
      <c r="AI149" s="193">
        <f t="shared" si="71"/>
        <v>0</v>
      </c>
      <c r="AK149" s="69">
        <v>144</v>
      </c>
      <c r="AL149" s="31">
        <f t="shared" si="84"/>
        <v>0</v>
      </c>
      <c r="AM149" s="31">
        <f t="shared" si="85"/>
        <v>0</v>
      </c>
      <c r="AN149" s="31">
        <f t="shared" si="86"/>
        <v>0</v>
      </c>
      <c r="AO149" s="31">
        <f t="shared" si="87"/>
        <v>0</v>
      </c>
      <c r="AP149" s="31">
        <f t="shared" si="88"/>
        <v>0</v>
      </c>
      <c r="AQ149" s="188">
        <f t="shared" si="74"/>
        <v>0</v>
      </c>
      <c r="AR149" s="188">
        <f t="shared" si="74"/>
        <v>0</v>
      </c>
      <c r="AS149" s="188">
        <f t="shared" si="74"/>
        <v>0</v>
      </c>
      <c r="AT149" s="188">
        <f t="shared" si="73"/>
        <v>0</v>
      </c>
      <c r="AU149" s="31"/>
      <c r="AV149" s="31"/>
      <c r="AW149" s="31"/>
      <c r="AX149" s="31"/>
      <c r="AY149" s="74"/>
    </row>
    <row r="150" spans="3:51" x14ac:dyDescent="0.3">
      <c r="C150" s="172" t="s">
        <v>25</v>
      </c>
      <c r="D150" s="4">
        <v>0.4</v>
      </c>
      <c r="E150" s="184" t="s">
        <v>195</v>
      </c>
      <c r="I150" s="53">
        <v>145</v>
      </c>
      <c r="J150" s="31">
        <f t="shared" si="91"/>
        <v>0</v>
      </c>
      <c r="K150" s="31">
        <f t="shared" si="92"/>
        <v>0</v>
      </c>
      <c r="L150" s="31">
        <f t="shared" si="93"/>
        <v>0</v>
      </c>
      <c r="M150" s="31">
        <f t="shared" si="94"/>
        <v>0</v>
      </c>
      <c r="N150" s="31">
        <f t="shared" si="75"/>
        <v>0</v>
      </c>
      <c r="O150" s="32">
        <f t="shared" si="76"/>
        <v>0</v>
      </c>
      <c r="P150" s="53">
        <v>145</v>
      </c>
      <c r="Q150" s="31">
        <f t="shared" si="89"/>
        <v>0</v>
      </c>
      <c r="R150" s="31">
        <f t="shared" si="95"/>
        <v>0</v>
      </c>
      <c r="S150" s="31">
        <f t="shared" si="96"/>
        <v>0</v>
      </c>
      <c r="T150" s="31">
        <f t="shared" si="77"/>
        <v>0</v>
      </c>
      <c r="U150" s="31">
        <f t="shared" si="90"/>
        <v>0</v>
      </c>
      <c r="V150" s="31">
        <f t="shared" si="78"/>
        <v>0</v>
      </c>
      <c r="W150" s="31">
        <v>0</v>
      </c>
      <c r="X150" s="31">
        <f t="shared" si="79"/>
        <v>0</v>
      </c>
      <c r="Y150" s="36">
        <f t="shared" si="80"/>
        <v>0</v>
      </c>
      <c r="AA150" s="69">
        <v>145</v>
      </c>
      <c r="AB150" s="31">
        <f t="shared" si="81"/>
        <v>0</v>
      </c>
      <c r="AC150" s="203">
        <f t="shared" si="72"/>
        <v>0</v>
      </c>
      <c r="AD150" s="99">
        <f t="shared" si="82"/>
        <v>0</v>
      </c>
      <c r="AE150" s="99">
        <f t="shared" si="83"/>
        <v>0</v>
      </c>
      <c r="AF150" s="188">
        <f t="shared" si="68"/>
        <v>0</v>
      </c>
      <c r="AG150" s="188">
        <f t="shared" si="69"/>
        <v>0</v>
      </c>
      <c r="AH150" s="188">
        <f t="shared" si="70"/>
        <v>0</v>
      </c>
      <c r="AI150" s="193">
        <f t="shared" si="71"/>
        <v>0</v>
      </c>
      <c r="AK150" s="69">
        <v>145</v>
      </c>
      <c r="AL150" s="31">
        <f t="shared" si="84"/>
        <v>0</v>
      </c>
      <c r="AM150" s="31">
        <f t="shared" si="85"/>
        <v>0</v>
      </c>
      <c r="AN150" s="31">
        <f t="shared" si="86"/>
        <v>0</v>
      </c>
      <c r="AO150" s="31">
        <f t="shared" si="87"/>
        <v>0</v>
      </c>
      <c r="AP150" s="31">
        <f t="shared" si="88"/>
        <v>0</v>
      </c>
      <c r="AQ150" s="188">
        <f t="shared" si="74"/>
        <v>0</v>
      </c>
      <c r="AR150" s="188">
        <f t="shared" si="74"/>
        <v>0</v>
      </c>
      <c r="AS150" s="188">
        <f t="shared" si="74"/>
        <v>0</v>
      </c>
      <c r="AT150" s="188">
        <f t="shared" si="73"/>
        <v>0</v>
      </c>
      <c r="AU150" s="31"/>
      <c r="AV150" s="31"/>
      <c r="AW150" s="31"/>
      <c r="AX150" s="31"/>
      <c r="AY150" s="74"/>
    </row>
    <row r="151" spans="3:51" x14ac:dyDescent="0.3">
      <c r="C151" s="172" t="s">
        <v>26</v>
      </c>
      <c r="D151" s="4">
        <v>0.6</v>
      </c>
      <c r="E151" s="184" t="s">
        <v>194</v>
      </c>
      <c r="I151" s="53">
        <v>146</v>
      </c>
      <c r="J151" s="31">
        <f t="shared" si="91"/>
        <v>0</v>
      </c>
      <c r="K151" s="31">
        <f t="shared" si="92"/>
        <v>0</v>
      </c>
      <c r="L151" s="31">
        <f t="shared" si="93"/>
        <v>0</v>
      </c>
      <c r="M151" s="31">
        <f t="shared" si="94"/>
        <v>0</v>
      </c>
      <c r="N151" s="31">
        <f t="shared" si="75"/>
        <v>0</v>
      </c>
      <c r="O151" s="32">
        <f t="shared" si="76"/>
        <v>0</v>
      </c>
      <c r="P151" s="53">
        <v>146</v>
      </c>
      <c r="Q151" s="31">
        <f t="shared" si="89"/>
        <v>0</v>
      </c>
      <c r="R151" s="31">
        <f t="shared" si="95"/>
        <v>0</v>
      </c>
      <c r="S151" s="31">
        <f t="shared" si="96"/>
        <v>0</v>
      </c>
      <c r="T151" s="31">
        <f t="shared" si="77"/>
        <v>0</v>
      </c>
      <c r="U151" s="31">
        <f t="shared" si="90"/>
        <v>0</v>
      </c>
      <c r="V151" s="31">
        <f t="shared" si="78"/>
        <v>0</v>
      </c>
      <c r="W151" s="31">
        <v>0</v>
      </c>
      <c r="X151" s="31">
        <f t="shared" si="79"/>
        <v>0</v>
      </c>
      <c r="Y151" s="36">
        <f t="shared" si="80"/>
        <v>0</v>
      </c>
      <c r="AA151" s="69">
        <v>146</v>
      </c>
      <c r="AB151" s="31">
        <f t="shared" si="81"/>
        <v>0</v>
      </c>
      <c r="AC151" s="203">
        <f t="shared" si="72"/>
        <v>0</v>
      </c>
      <c r="AD151" s="99">
        <f t="shared" si="82"/>
        <v>0</v>
      </c>
      <c r="AE151" s="99">
        <f t="shared" si="83"/>
        <v>0</v>
      </c>
      <c r="AF151" s="188">
        <f t="shared" si="68"/>
        <v>0</v>
      </c>
      <c r="AG151" s="188">
        <f t="shared" si="69"/>
        <v>0</v>
      </c>
      <c r="AH151" s="188">
        <f t="shared" si="70"/>
        <v>0</v>
      </c>
      <c r="AI151" s="193">
        <f t="shared" si="71"/>
        <v>0</v>
      </c>
      <c r="AK151" s="69">
        <v>146</v>
      </c>
      <c r="AL151" s="31">
        <f t="shared" si="84"/>
        <v>0</v>
      </c>
      <c r="AM151" s="31">
        <f t="shared" si="85"/>
        <v>0</v>
      </c>
      <c r="AN151" s="31">
        <f t="shared" si="86"/>
        <v>0</v>
      </c>
      <c r="AO151" s="31">
        <f t="shared" si="87"/>
        <v>0</v>
      </c>
      <c r="AP151" s="31">
        <f t="shared" si="88"/>
        <v>0</v>
      </c>
      <c r="AQ151" s="188">
        <f t="shared" si="74"/>
        <v>0</v>
      </c>
      <c r="AR151" s="188">
        <f t="shared" si="74"/>
        <v>0</v>
      </c>
      <c r="AS151" s="188">
        <f t="shared" si="74"/>
        <v>0</v>
      </c>
      <c r="AT151" s="188">
        <f t="shared" si="73"/>
        <v>0</v>
      </c>
      <c r="AU151" s="31"/>
      <c r="AV151" s="31"/>
      <c r="AW151" s="31"/>
      <c r="AX151" s="31"/>
      <c r="AY151" s="74"/>
    </row>
    <row r="152" spans="3:51" x14ac:dyDescent="0.3">
      <c r="C152" s="172" t="s">
        <v>27</v>
      </c>
      <c r="D152" s="4">
        <v>0.43</v>
      </c>
      <c r="E152" s="184" t="s">
        <v>195</v>
      </c>
      <c r="I152" s="53">
        <v>147</v>
      </c>
      <c r="J152" s="31">
        <f t="shared" si="91"/>
        <v>0</v>
      </c>
      <c r="K152" s="31">
        <f t="shared" si="92"/>
        <v>0</v>
      </c>
      <c r="L152" s="31">
        <f t="shared" si="93"/>
        <v>0</v>
      </c>
      <c r="M152" s="31">
        <f t="shared" si="94"/>
        <v>0</v>
      </c>
      <c r="N152" s="31">
        <f t="shared" si="75"/>
        <v>0</v>
      </c>
      <c r="O152" s="32">
        <f t="shared" si="76"/>
        <v>0</v>
      </c>
      <c r="P152" s="53">
        <v>147</v>
      </c>
      <c r="Q152" s="31">
        <f t="shared" si="89"/>
        <v>0</v>
      </c>
      <c r="R152" s="31">
        <f t="shared" si="95"/>
        <v>0</v>
      </c>
      <c r="S152" s="31">
        <f t="shared" si="96"/>
        <v>0</v>
      </c>
      <c r="T152" s="31">
        <f t="shared" si="77"/>
        <v>0</v>
      </c>
      <c r="U152" s="31">
        <f t="shared" si="90"/>
        <v>0</v>
      </c>
      <c r="V152" s="31">
        <f t="shared" si="78"/>
        <v>0</v>
      </c>
      <c r="W152" s="31">
        <v>0</v>
      </c>
      <c r="X152" s="31">
        <f t="shared" si="79"/>
        <v>0</v>
      </c>
      <c r="Y152" s="36">
        <f t="shared" si="80"/>
        <v>0</v>
      </c>
      <c r="AA152" s="69">
        <v>147</v>
      </c>
      <c r="AB152" s="31">
        <f t="shared" si="81"/>
        <v>0</v>
      </c>
      <c r="AC152" s="203">
        <f t="shared" si="72"/>
        <v>0</v>
      </c>
      <c r="AD152" s="99">
        <f t="shared" si="82"/>
        <v>0</v>
      </c>
      <c r="AE152" s="99">
        <f t="shared" si="83"/>
        <v>0</v>
      </c>
      <c r="AF152" s="188">
        <f t="shared" si="68"/>
        <v>0</v>
      </c>
      <c r="AG152" s="188">
        <f t="shared" si="69"/>
        <v>0</v>
      </c>
      <c r="AH152" s="188">
        <f t="shared" si="70"/>
        <v>0</v>
      </c>
      <c r="AI152" s="193">
        <f t="shared" si="71"/>
        <v>0</v>
      </c>
      <c r="AK152" s="69">
        <v>147</v>
      </c>
      <c r="AL152" s="31">
        <f t="shared" si="84"/>
        <v>0</v>
      </c>
      <c r="AM152" s="31">
        <f t="shared" si="85"/>
        <v>0</v>
      </c>
      <c r="AN152" s="31">
        <f t="shared" si="86"/>
        <v>0</v>
      </c>
      <c r="AO152" s="31">
        <f t="shared" si="87"/>
        <v>0</v>
      </c>
      <c r="AP152" s="31">
        <f t="shared" si="88"/>
        <v>0</v>
      </c>
      <c r="AQ152" s="188">
        <f t="shared" si="74"/>
        <v>0</v>
      </c>
      <c r="AR152" s="188">
        <f t="shared" si="74"/>
        <v>0</v>
      </c>
      <c r="AS152" s="188">
        <f t="shared" si="74"/>
        <v>0</v>
      </c>
      <c r="AT152" s="188">
        <f t="shared" si="73"/>
        <v>0</v>
      </c>
      <c r="AU152" s="31"/>
      <c r="AV152" s="31"/>
      <c r="AW152" s="31"/>
      <c r="AX152" s="31"/>
      <c r="AY152" s="74"/>
    </row>
    <row r="153" spans="3:51" x14ac:dyDescent="0.3">
      <c r="C153" s="172" t="s">
        <v>28</v>
      </c>
      <c r="D153" s="4">
        <v>0.37</v>
      </c>
      <c r="E153" s="184" t="s">
        <v>195</v>
      </c>
      <c r="I153" s="53">
        <v>148</v>
      </c>
      <c r="J153" s="31">
        <f t="shared" si="91"/>
        <v>0</v>
      </c>
      <c r="K153" s="31">
        <f t="shared" si="92"/>
        <v>0</v>
      </c>
      <c r="L153" s="31">
        <f t="shared" si="93"/>
        <v>0</v>
      </c>
      <c r="M153" s="31">
        <f t="shared" si="94"/>
        <v>0</v>
      </c>
      <c r="N153" s="31">
        <f t="shared" si="75"/>
        <v>0</v>
      </c>
      <c r="O153" s="32">
        <f t="shared" si="76"/>
        <v>0</v>
      </c>
      <c r="P153" s="53">
        <v>148</v>
      </c>
      <c r="Q153" s="31">
        <f t="shared" si="89"/>
        <v>0</v>
      </c>
      <c r="R153" s="31">
        <f t="shared" si="95"/>
        <v>0</v>
      </c>
      <c r="S153" s="31">
        <f t="shared" si="96"/>
        <v>0</v>
      </c>
      <c r="T153" s="31">
        <f t="shared" si="77"/>
        <v>0</v>
      </c>
      <c r="U153" s="31">
        <f t="shared" si="90"/>
        <v>0</v>
      </c>
      <c r="V153" s="31">
        <f t="shared" si="78"/>
        <v>0</v>
      </c>
      <c r="W153" s="31">
        <v>0</v>
      </c>
      <c r="X153" s="31">
        <f t="shared" si="79"/>
        <v>0</v>
      </c>
      <c r="Y153" s="36">
        <f t="shared" si="80"/>
        <v>0</v>
      </c>
      <c r="AA153" s="69">
        <v>148</v>
      </c>
      <c r="AB153" s="31">
        <f t="shared" si="81"/>
        <v>0</v>
      </c>
      <c r="AC153" s="203">
        <f t="shared" si="72"/>
        <v>0</v>
      </c>
      <c r="AD153" s="99">
        <f t="shared" si="82"/>
        <v>0</v>
      </c>
      <c r="AE153" s="99">
        <f t="shared" si="83"/>
        <v>0</v>
      </c>
      <c r="AF153" s="188">
        <f t="shared" si="68"/>
        <v>0</v>
      </c>
      <c r="AG153" s="188">
        <f t="shared" si="69"/>
        <v>0</v>
      </c>
      <c r="AH153" s="188">
        <f t="shared" si="70"/>
        <v>0</v>
      </c>
      <c r="AI153" s="193">
        <f t="shared" si="71"/>
        <v>0</v>
      </c>
      <c r="AK153" s="69">
        <v>148</v>
      </c>
      <c r="AL153" s="31">
        <f t="shared" si="84"/>
        <v>0</v>
      </c>
      <c r="AM153" s="31">
        <f t="shared" si="85"/>
        <v>0</v>
      </c>
      <c r="AN153" s="31">
        <f t="shared" si="86"/>
        <v>0</v>
      </c>
      <c r="AO153" s="31">
        <f t="shared" si="87"/>
        <v>0</v>
      </c>
      <c r="AP153" s="31">
        <f t="shared" si="88"/>
        <v>0</v>
      </c>
      <c r="AQ153" s="188">
        <f t="shared" si="74"/>
        <v>0</v>
      </c>
      <c r="AR153" s="188">
        <f t="shared" si="74"/>
        <v>0</v>
      </c>
      <c r="AS153" s="188">
        <f t="shared" si="74"/>
        <v>0</v>
      </c>
      <c r="AT153" s="188">
        <f t="shared" si="73"/>
        <v>0</v>
      </c>
      <c r="AU153" s="31"/>
      <c r="AV153" s="31"/>
      <c r="AW153" s="31"/>
      <c r="AX153" s="31"/>
      <c r="AY153" s="74"/>
    </row>
    <row r="154" spans="3:51" x14ac:dyDescent="0.3">
      <c r="C154" s="172" t="s">
        <v>29</v>
      </c>
      <c r="D154" s="4">
        <v>0.36</v>
      </c>
      <c r="E154" s="184" t="s">
        <v>195</v>
      </c>
      <c r="I154" s="53">
        <v>149</v>
      </c>
      <c r="J154" s="31">
        <f t="shared" si="91"/>
        <v>0</v>
      </c>
      <c r="K154" s="31">
        <f t="shared" si="92"/>
        <v>0</v>
      </c>
      <c r="L154" s="31">
        <f t="shared" si="93"/>
        <v>0</v>
      </c>
      <c r="M154" s="31">
        <f t="shared" si="94"/>
        <v>0</v>
      </c>
      <c r="N154" s="31">
        <f t="shared" si="75"/>
        <v>0</v>
      </c>
      <c r="O154" s="32">
        <f t="shared" si="76"/>
        <v>0</v>
      </c>
      <c r="P154" s="53">
        <v>149</v>
      </c>
      <c r="Q154" s="31">
        <f t="shared" si="89"/>
        <v>0</v>
      </c>
      <c r="R154" s="31">
        <f t="shared" si="95"/>
        <v>0</v>
      </c>
      <c r="S154" s="31">
        <f t="shared" si="96"/>
        <v>0</v>
      </c>
      <c r="T154" s="31">
        <f t="shared" si="77"/>
        <v>0</v>
      </c>
      <c r="U154" s="31">
        <f t="shared" si="90"/>
        <v>0</v>
      </c>
      <c r="V154" s="31">
        <f t="shared" si="78"/>
        <v>0</v>
      </c>
      <c r="W154" s="31">
        <v>0</v>
      </c>
      <c r="X154" s="31">
        <f t="shared" si="79"/>
        <v>0</v>
      </c>
      <c r="Y154" s="36">
        <f t="shared" si="80"/>
        <v>0</v>
      </c>
      <c r="AA154" s="69">
        <v>149</v>
      </c>
      <c r="AB154" s="31">
        <f t="shared" si="81"/>
        <v>0</v>
      </c>
      <c r="AC154" s="203">
        <f t="shared" si="72"/>
        <v>0</v>
      </c>
      <c r="AD154" s="99">
        <f t="shared" si="82"/>
        <v>0</v>
      </c>
      <c r="AE154" s="99">
        <f t="shared" si="83"/>
        <v>0</v>
      </c>
      <c r="AF154" s="188">
        <f t="shared" si="68"/>
        <v>0</v>
      </c>
      <c r="AG154" s="188">
        <f t="shared" si="69"/>
        <v>0</v>
      </c>
      <c r="AH154" s="188">
        <f t="shared" si="70"/>
        <v>0</v>
      </c>
      <c r="AI154" s="193">
        <f t="shared" si="71"/>
        <v>0</v>
      </c>
      <c r="AK154" s="69">
        <v>149</v>
      </c>
      <c r="AL154" s="31">
        <f t="shared" si="84"/>
        <v>0</v>
      </c>
      <c r="AM154" s="31">
        <f t="shared" si="85"/>
        <v>0</v>
      </c>
      <c r="AN154" s="31">
        <f t="shared" si="86"/>
        <v>0</v>
      </c>
      <c r="AO154" s="31">
        <f t="shared" si="87"/>
        <v>0</v>
      </c>
      <c r="AP154" s="31">
        <f t="shared" si="88"/>
        <v>0</v>
      </c>
      <c r="AQ154" s="188">
        <f t="shared" si="74"/>
        <v>0</v>
      </c>
      <c r="AR154" s="188">
        <f t="shared" si="74"/>
        <v>0</v>
      </c>
      <c r="AS154" s="188">
        <f t="shared" si="74"/>
        <v>0</v>
      </c>
      <c r="AT154" s="188">
        <f t="shared" si="73"/>
        <v>0</v>
      </c>
      <c r="AU154" s="31"/>
      <c r="AV154" s="31"/>
      <c r="AW154" s="31"/>
      <c r="AX154" s="31"/>
      <c r="AY154" s="74"/>
    </row>
    <row r="155" spans="3:51" x14ac:dyDescent="0.3">
      <c r="C155" s="172" t="s">
        <v>30</v>
      </c>
      <c r="D155" s="4">
        <v>0.51</v>
      </c>
      <c r="E155" s="184" t="s">
        <v>194</v>
      </c>
      <c r="I155" s="53">
        <v>150</v>
      </c>
      <c r="J155" s="31">
        <f t="shared" si="91"/>
        <v>0</v>
      </c>
      <c r="K155" s="31">
        <f t="shared" si="92"/>
        <v>0</v>
      </c>
      <c r="L155" s="31">
        <f t="shared" si="93"/>
        <v>0</v>
      </c>
      <c r="M155" s="31">
        <f t="shared" si="94"/>
        <v>0</v>
      </c>
      <c r="N155" s="31">
        <f t="shared" si="75"/>
        <v>0</v>
      </c>
      <c r="O155" s="32">
        <f t="shared" si="76"/>
        <v>0</v>
      </c>
      <c r="P155" s="53">
        <v>150</v>
      </c>
      <c r="Q155" s="31">
        <f t="shared" si="89"/>
        <v>0</v>
      </c>
      <c r="R155" s="31">
        <f t="shared" si="95"/>
        <v>0</v>
      </c>
      <c r="S155" s="31">
        <f t="shared" si="96"/>
        <v>0</v>
      </c>
      <c r="T155" s="31">
        <f t="shared" si="77"/>
        <v>0</v>
      </c>
      <c r="U155" s="31">
        <f t="shared" si="90"/>
        <v>0</v>
      </c>
      <c r="V155" s="31">
        <f t="shared" si="78"/>
        <v>0</v>
      </c>
      <c r="W155" s="31">
        <v>0</v>
      </c>
      <c r="X155" s="31">
        <f t="shared" si="79"/>
        <v>0</v>
      </c>
      <c r="Y155" s="36">
        <f t="shared" si="80"/>
        <v>0</v>
      </c>
      <c r="AA155" s="69">
        <v>150</v>
      </c>
      <c r="AB155" s="31">
        <f t="shared" si="81"/>
        <v>0</v>
      </c>
      <c r="AC155" s="203">
        <f t="shared" si="72"/>
        <v>0</v>
      </c>
      <c r="AD155" s="99">
        <f t="shared" si="82"/>
        <v>0</v>
      </c>
      <c r="AE155" s="99">
        <f t="shared" si="83"/>
        <v>0</v>
      </c>
      <c r="AF155" s="188">
        <f t="shared" ref="AF155:AF205" si="97">IF(OR(AA155&lt;=$F$18,AA155&lt;=30),EXP(-LN(2)/$D$104)*AF154+((1-EXP(-LN(2)/$D$104))/(LN(2)/$D$104))*$AB155*AC155*0.475*$F$19*44/12,)</f>
        <v>0</v>
      </c>
      <c r="AG155" s="188">
        <f t="shared" ref="AG155:AG205" si="98">IF(OR(AA155&lt;=$F$18,AA155&lt;=30),EXP(-LN(2)/$D$106)*AG154+((1-EXP(-LN(2)/$D$106))/(LN(2)/$D$106))*$AB155*AD155*0.475*$F$19*44/12,)</f>
        <v>0</v>
      </c>
      <c r="AH155" s="188">
        <f t="shared" ref="AH155:AH205" si="99">IF(OR(AA155&lt;=$F$18,AA155&lt;=30),EXP(-LN(2)/$D$105)*AH154+((1-EXP(-LN(2)/$D$105))/(LN(2)/$D$105))*$AB155*AE155*0.475*$F$19*44/12,)</f>
        <v>0</v>
      </c>
      <c r="AI155" s="193">
        <f t="shared" ref="AI155:AI205" si="100">IF(OR(AA155&lt;=$F$18,AA155&lt;=30),SUM(AF155:AH155),)</f>
        <v>0</v>
      </c>
      <c r="AK155" s="69">
        <v>150</v>
      </c>
      <c r="AL155" s="31">
        <f t="shared" si="84"/>
        <v>0</v>
      </c>
      <c r="AM155" s="31">
        <f t="shared" si="85"/>
        <v>0</v>
      </c>
      <c r="AN155" s="31">
        <f t="shared" si="86"/>
        <v>0</v>
      </c>
      <c r="AO155" s="31">
        <f t="shared" si="87"/>
        <v>0</v>
      </c>
      <c r="AP155" s="31">
        <f t="shared" si="88"/>
        <v>0</v>
      </c>
      <c r="AQ155" s="188">
        <f t="shared" si="74"/>
        <v>0</v>
      </c>
      <c r="AR155" s="188">
        <f t="shared" si="74"/>
        <v>0</v>
      </c>
      <c r="AS155" s="188">
        <f t="shared" si="74"/>
        <v>0</v>
      </c>
      <c r="AT155" s="188">
        <f t="shared" si="73"/>
        <v>0</v>
      </c>
      <c r="AU155" s="31"/>
      <c r="AV155" s="31"/>
      <c r="AW155" s="31"/>
      <c r="AX155" s="31"/>
      <c r="AY155" s="74"/>
    </row>
    <row r="156" spans="3:51" x14ac:dyDescent="0.3">
      <c r="C156" s="172" t="s">
        <v>31</v>
      </c>
      <c r="D156" s="4">
        <v>0.56000000000000005</v>
      </c>
      <c r="E156" s="184" t="s">
        <v>194</v>
      </c>
      <c r="I156" s="53">
        <v>151</v>
      </c>
      <c r="J156" s="31">
        <f t="shared" si="91"/>
        <v>0</v>
      </c>
      <c r="K156" s="31">
        <f t="shared" si="92"/>
        <v>0</v>
      </c>
      <c r="L156" s="31">
        <f t="shared" si="93"/>
        <v>0</v>
      </c>
      <c r="M156" s="31">
        <f t="shared" si="94"/>
        <v>0</v>
      </c>
      <c r="N156" s="31">
        <f t="shared" si="75"/>
        <v>0</v>
      </c>
      <c r="O156" s="32">
        <f t="shared" si="76"/>
        <v>0</v>
      </c>
      <c r="P156" s="53">
        <v>151</v>
      </c>
      <c r="Q156" s="31">
        <f t="shared" si="89"/>
        <v>0</v>
      </c>
      <c r="R156" s="31">
        <f t="shared" si="95"/>
        <v>0</v>
      </c>
      <c r="S156" s="31">
        <f t="shared" si="96"/>
        <v>0</v>
      </c>
      <c r="T156" s="31">
        <f t="shared" si="77"/>
        <v>0</v>
      </c>
      <c r="U156" s="31">
        <f t="shared" si="90"/>
        <v>0</v>
      </c>
      <c r="V156" s="31">
        <f t="shared" si="78"/>
        <v>0</v>
      </c>
      <c r="W156" s="31">
        <v>0</v>
      </c>
      <c r="X156" s="31">
        <f t="shared" si="79"/>
        <v>0</v>
      </c>
      <c r="Y156" s="36">
        <f t="shared" si="80"/>
        <v>0</v>
      </c>
      <c r="AA156" s="69">
        <v>151</v>
      </c>
      <c r="AB156" s="31">
        <f t="shared" si="81"/>
        <v>0</v>
      </c>
      <c r="AC156" s="203">
        <f t="shared" si="72"/>
        <v>0</v>
      </c>
      <c r="AD156" s="99">
        <f t="shared" si="82"/>
        <v>0</v>
      </c>
      <c r="AE156" s="99">
        <f t="shared" si="83"/>
        <v>0</v>
      </c>
      <c r="AF156" s="188">
        <f t="shared" si="97"/>
        <v>0</v>
      </c>
      <c r="AG156" s="188">
        <f t="shared" si="98"/>
        <v>0</v>
      </c>
      <c r="AH156" s="188">
        <f t="shared" si="99"/>
        <v>0</v>
      </c>
      <c r="AI156" s="193">
        <f t="shared" si="100"/>
        <v>0</v>
      </c>
      <c r="AK156" s="69">
        <v>151</v>
      </c>
      <c r="AL156" s="31">
        <f t="shared" si="84"/>
        <v>0</v>
      </c>
      <c r="AM156" s="31">
        <f t="shared" si="85"/>
        <v>0</v>
      </c>
      <c r="AN156" s="31">
        <f t="shared" si="86"/>
        <v>0</v>
      </c>
      <c r="AO156" s="31">
        <f t="shared" si="87"/>
        <v>0</v>
      </c>
      <c r="AP156" s="31">
        <f t="shared" si="88"/>
        <v>0</v>
      </c>
      <c r="AQ156" s="188">
        <f t="shared" si="74"/>
        <v>0</v>
      </c>
      <c r="AR156" s="188">
        <f t="shared" si="74"/>
        <v>0</v>
      </c>
      <c r="AS156" s="188">
        <f t="shared" si="74"/>
        <v>0</v>
      </c>
      <c r="AT156" s="188">
        <f t="shared" si="73"/>
        <v>0</v>
      </c>
      <c r="AU156" s="31"/>
      <c r="AV156" s="31"/>
      <c r="AW156" s="31"/>
      <c r="AX156" s="31"/>
      <c r="AY156" s="74"/>
    </row>
    <row r="157" spans="3:51" x14ac:dyDescent="0.3">
      <c r="C157" s="172" t="s">
        <v>32</v>
      </c>
      <c r="D157" s="4">
        <v>0.56000000000000005</v>
      </c>
      <c r="E157" s="184" t="s">
        <v>194</v>
      </c>
      <c r="I157" s="53">
        <v>152</v>
      </c>
      <c r="J157" s="31">
        <f t="shared" si="91"/>
        <v>0</v>
      </c>
      <c r="K157" s="31">
        <f t="shared" si="92"/>
        <v>0</v>
      </c>
      <c r="L157" s="31">
        <f t="shared" si="93"/>
        <v>0</v>
      </c>
      <c r="M157" s="31">
        <f t="shared" si="94"/>
        <v>0</v>
      </c>
      <c r="N157" s="31">
        <f t="shared" si="75"/>
        <v>0</v>
      </c>
      <c r="O157" s="32">
        <f t="shared" si="76"/>
        <v>0</v>
      </c>
      <c r="P157" s="53">
        <v>152</v>
      </c>
      <c r="Q157" s="31">
        <f t="shared" si="89"/>
        <v>0</v>
      </c>
      <c r="R157" s="31">
        <f t="shared" si="95"/>
        <v>0</v>
      </c>
      <c r="S157" s="31">
        <f t="shared" si="96"/>
        <v>0</v>
      </c>
      <c r="T157" s="31">
        <f t="shared" si="77"/>
        <v>0</v>
      </c>
      <c r="U157" s="31">
        <f t="shared" si="90"/>
        <v>0</v>
      </c>
      <c r="V157" s="31">
        <f t="shared" si="78"/>
        <v>0</v>
      </c>
      <c r="W157" s="31">
        <v>0</v>
      </c>
      <c r="X157" s="31">
        <f t="shared" si="79"/>
        <v>0</v>
      </c>
      <c r="Y157" s="36">
        <f t="shared" si="80"/>
        <v>0</v>
      </c>
      <c r="AA157" s="69">
        <v>152</v>
      </c>
      <c r="AB157" s="31">
        <f t="shared" si="81"/>
        <v>0</v>
      </c>
      <c r="AC157" s="203">
        <f t="shared" si="72"/>
        <v>0</v>
      </c>
      <c r="AD157" s="99">
        <f t="shared" si="82"/>
        <v>0</v>
      </c>
      <c r="AE157" s="99">
        <f t="shared" si="83"/>
        <v>0</v>
      </c>
      <c r="AF157" s="188">
        <f t="shared" si="97"/>
        <v>0</v>
      </c>
      <c r="AG157" s="188">
        <f t="shared" si="98"/>
        <v>0</v>
      </c>
      <c r="AH157" s="188">
        <f t="shared" si="99"/>
        <v>0</v>
      </c>
      <c r="AI157" s="193">
        <f t="shared" si="100"/>
        <v>0</v>
      </c>
      <c r="AK157" s="69">
        <v>152</v>
      </c>
      <c r="AL157" s="31">
        <f t="shared" si="84"/>
        <v>0</v>
      </c>
      <c r="AM157" s="31">
        <f t="shared" si="85"/>
        <v>0</v>
      </c>
      <c r="AN157" s="31">
        <f t="shared" si="86"/>
        <v>0</v>
      </c>
      <c r="AO157" s="31">
        <f t="shared" si="87"/>
        <v>0</v>
      </c>
      <c r="AP157" s="31">
        <f t="shared" si="88"/>
        <v>0</v>
      </c>
      <c r="AQ157" s="188">
        <f t="shared" si="74"/>
        <v>0</v>
      </c>
      <c r="AR157" s="188">
        <f t="shared" si="74"/>
        <v>0</v>
      </c>
      <c r="AS157" s="188">
        <f t="shared" si="74"/>
        <v>0</v>
      </c>
      <c r="AT157" s="188">
        <f t="shared" si="73"/>
        <v>0</v>
      </c>
      <c r="AU157" s="31"/>
      <c r="AV157" s="31"/>
      <c r="AW157" s="31"/>
      <c r="AX157" s="31"/>
      <c r="AY157" s="74"/>
    </row>
    <row r="158" spans="3:51" x14ac:dyDescent="0.3">
      <c r="C158" s="172" t="s">
        <v>33</v>
      </c>
      <c r="D158" s="4">
        <v>0.48</v>
      </c>
      <c r="E158" s="184" t="s">
        <v>194</v>
      </c>
      <c r="I158" s="53">
        <v>153</v>
      </c>
      <c r="J158" s="31">
        <f t="shared" si="91"/>
        <v>0</v>
      </c>
      <c r="K158" s="31">
        <f t="shared" si="92"/>
        <v>0</v>
      </c>
      <c r="L158" s="31">
        <f t="shared" si="93"/>
        <v>0</v>
      </c>
      <c r="M158" s="31">
        <f t="shared" si="94"/>
        <v>0</v>
      </c>
      <c r="N158" s="31">
        <f t="shared" si="75"/>
        <v>0</v>
      </c>
      <c r="O158" s="32">
        <f t="shared" si="76"/>
        <v>0</v>
      </c>
      <c r="P158" s="53">
        <v>153</v>
      </c>
      <c r="Q158" s="31">
        <f t="shared" si="89"/>
        <v>0</v>
      </c>
      <c r="R158" s="31">
        <f t="shared" si="95"/>
        <v>0</v>
      </c>
      <c r="S158" s="31">
        <f t="shared" si="96"/>
        <v>0</v>
      </c>
      <c r="T158" s="31">
        <f t="shared" si="77"/>
        <v>0</v>
      </c>
      <c r="U158" s="31">
        <f t="shared" si="90"/>
        <v>0</v>
      </c>
      <c r="V158" s="31">
        <f t="shared" si="78"/>
        <v>0</v>
      </c>
      <c r="W158" s="31">
        <v>0</v>
      </c>
      <c r="X158" s="31">
        <f t="shared" si="79"/>
        <v>0</v>
      </c>
      <c r="Y158" s="36">
        <f t="shared" si="80"/>
        <v>0</v>
      </c>
      <c r="AA158" s="69">
        <v>153</v>
      </c>
      <c r="AB158" s="31">
        <f t="shared" si="81"/>
        <v>0</v>
      </c>
      <c r="AC158" s="203">
        <f t="shared" si="72"/>
        <v>0</v>
      </c>
      <c r="AD158" s="99">
        <f t="shared" si="82"/>
        <v>0</v>
      </c>
      <c r="AE158" s="99">
        <f t="shared" si="83"/>
        <v>0</v>
      </c>
      <c r="AF158" s="188">
        <f t="shared" si="97"/>
        <v>0</v>
      </c>
      <c r="AG158" s="188">
        <f t="shared" si="98"/>
        <v>0</v>
      </c>
      <c r="AH158" s="188">
        <f t="shared" si="99"/>
        <v>0</v>
      </c>
      <c r="AI158" s="193">
        <f t="shared" si="100"/>
        <v>0</v>
      </c>
      <c r="AK158" s="69">
        <v>153</v>
      </c>
      <c r="AL158" s="31">
        <f t="shared" si="84"/>
        <v>0</v>
      </c>
      <c r="AM158" s="31">
        <f t="shared" si="85"/>
        <v>0</v>
      </c>
      <c r="AN158" s="31">
        <f t="shared" si="86"/>
        <v>0</v>
      </c>
      <c r="AO158" s="31">
        <f t="shared" si="87"/>
        <v>0</v>
      </c>
      <c r="AP158" s="31">
        <f t="shared" si="88"/>
        <v>0</v>
      </c>
      <c r="AQ158" s="188">
        <f t="shared" si="74"/>
        <v>0</v>
      </c>
      <c r="AR158" s="188">
        <f t="shared" si="74"/>
        <v>0</v>
      </c>
      <c r="AS158" s="188">
        <f t="shared" si="74"/>
        <v>0</v>
      </c>
      <c r="AT158" s="188">
        <f t="shared" si="73"/>
        <v>0</v>
      </c>
      <c r="AU158" s="31"/>
      <c r="AV158" s="31"/>
      <c r="AW158" s="31"/>
      <c r="AX158" s="31"/>
      <c r="AY158" s="74"/>
    </row>
    <row r="159" spans="3:51" x14ac:dyDescent="0.3">
      <c r="C159" s="172" t="s">
        <v>34</v>
      </c>
      <c r="D159" s="4">
        <v>0.55000000000000004</v>
      </c>
      <c r="E159" s="184" t="s">
        <v>194</v>
      </c>
      <c r="I159" s="53">
        <v>154</v>
      </c>
      <c r="J159" s="31">
        <f t="shared" si="91"/>
        <v>0</v>
      </c>
      <c r="K159" s="31">
        <f t="shared" si="92"/>
        <v>0</v>
      </c>
      <c r="L159" s="31">
        <f t="shared" si="93"/>
        <v>0</v>
      </c>
      <c r="M159" s="31">
        <f t="shared" si="94"/>
        <v>0</v>
      </c>
      <c r="N159" s="31">
        <f t="shared" si="75"/>
        <v>0</v>
      </c>
      <c r="O159" s="32">
        <f t="shared" si="76"/>
        <v>0</v>
      </c>
      <c r="P159" s="53">
        <v>154</v>
      </c>
      <c r="Q159" s="31">
        <f t="shared" si="89"/>
        <v>0</v>
      </c>
      <c r="R159" s="31">
        <f t="shared" si="95"/>
        <v>0</v>
      </c>
      <c r="S159" s="31">
        <f t="shared" si="96"/>
        <v>0</v>
      </c>
      <c r="T159" s="31">
        <f t="shared" si="77"/>
        <v>0</v>
      </c>
      <c r="U159" s="31">
        <f t="shared" si="90"/>
        <v>0</v>
      </c>
      <c r="V159" s="31">
        <f t="shared" si="78"/>
        <v>0</v>
      </c>
      <c r="W159" s="31">
        <v>0</v>
      </c>
      <c r="X159" s="31">
        <f t="shared" si="79"/>
        <v>0</v>
      </c>
      <c r="Y159" s="36">
        <f t="shared" si="80"/>
        <v>0</v>
      </c>
      <c r="AA159" s="69">
        <v>154</v>
      </c>
      <c r="AB159" s="31">
        <f t="shared" si="81"/>
        <v>0</v>
      </c>
      <c r="AC159" s="203">
        <f t="shared" ref="AC159:AC205" si="101">IF(AA159&lt;=$F$18,IFERROR(VLOOKUP($AA159,$B$82:$G$94,3,FALSE),0),)*50%</f>
        <v>0</v>
      </c>
      <c r="AD159" s="99">
        <f t="shared" si="82"/>
        <v>0</v>
      </c>
      <c r="AE159" s="99">
        <f t="shared" si="83"/>
        <v>0</v>
      </c>
      <c r="AF159" s="188">
        <f t="shared" si="97"/>
        <v>0</v>
      </c>
      <c r="AG159" s="188">
        <f t="shared" si="98"/>
        <v>0</v>
      </c>
      <c r="AH159" s="188">
        <f t="shared" si="99"/>
        <v>0</v>
      </c>
      <c r="AI159" s="193">
        <f t="shared" si="100"/>
        <v>0</v>
      </c>
      <c r="AK159" s="69">
        <v>154</v>
      </c>
      <c r="AL159" s="31">
        <f t="shared" si="84"/>
        <v>0</v>
      </c>
      <c r="AM159" s="31">
        <f t="shared" si="85"/>
        <v>0</v>
      </c>
      <c r="AN159" s="31">
        <f t="shared" si="86"/>
        <v>0</v>
      </c>
      <c r="AO159" s="31">
        <f t="shared" si="87"/>
        <v>0</v>
      </c>
      <c r="AP159" s="31">
        <f t="shared" si="88"/>
        <v>0</v>
      </c>
      <c r="AQ159" s="188">
        <f t="shared" si="74"/>
        <v>0</v>
      </c>
      <c r="AR159" s="188">
        <f t="shared" si="74"/>
        <v>0</v>
      </c>
      <c r="AS159" s="188">
        <f t="shared" si="74"/>
        <v>0</v>
      </c>
      <c r="AT159" s="188">
        <f t="shared" si="73"/>
        <v>0</v>
      </c>
      <c r="AU159" s="31"/>
      <c r="AV159" s="31"/>
      <c r="AW159" s="31"/>
      <c r="AX159" s="31"/>
      <c r="AY159" s="74"/>
    </row>
    <row r="160" spans="3:51" x14ac:dyDescent="0.3">
      <c r="C160" s="172" t="s">
        <v>35</v>
      </c>
      <c r="D160" s="4">
        <v>0.56000000000000005</v>
      </c>
      <c r="E160" s="184" t="s">
        <v>194</v>
      </c>
      <c r="I160" s="53">
        <v>155</v>
      </c>
      <c r="J160" s="31">
        <f t="shared" si="91"/>
        <v>0</v>
      </c>
      <c r="K160" s="31">
        <f t="shared" si="92"/>
        <v>0</v>
      </c>
      <c r="L160" s="31">
        <f t="shared" si="93"/>
        <v>0</v>
      </c>
      <c r="M160" s="31">
        <f t="shared" si="94"/>
        <v>0</v>
      </c>
      <c r="N160" s="31">
        <f t="shared" si="75"/>
        <v>0</v>
      </c>
      <c r="O160" s="32">
        <f t="shared" si="76"/>
        <v>0</v>
      </c>
      <c r="P160" s="53">
        <v>155</v>
      </c>
      <c r="Q160" s="31">
        <f t="shared" si="89"/>
        <v>0</v>
      </c>
      <c r="R160" s="31">
        <f t="shared" si="95"/>
        <v>0</v>
      </c>
      <c r="S160" s="31">
        <f t="shared" si="96"/>
        <v>0</v>
      </c>
      <c r="T160" s="31">
        <f t="shared" si="77"/>
        <v>0</v>
      </c>
      <c r="U160" s="31">
        <f t="shared" si="90"/>
        <v>0</v>
      </c>
      <c r="V160" s="31">
        <f t="shared" si="78"/>
        <v>0</v>
      </c>
      <c r="W160" s="31">
        <v>0</v>
      </c>
      <c r="X160" s="31">
        <f t="shared" si="79"/>
        <v>0</v>
      </c>
      <c r="Y160" s="36">
        <f t="shared" si="80"/>
        <v>0</v>
      </c>
      <c r="AA160" s="69">
        <v>155</v>
      </c>
      <c r="AB160" s="31">
        <f t="shared" si="81"/>
        <v>0</v>
      </c>
      <c r="AC160" s="203">
        <f t="shared" si="101"/>
        <v>0</v>
      </c>
      <c r="AD160" s="99">
        <f t="shared" si="82"/>
        <v>0</v>
      </c>
      <c r="AE160" s="99">
        <f t="shared" si="83"/>
        <v>0</v>
      </c>
      <c r="AF160" s="188">
        <f t="shared" si="97"/>
        <v>0</v>
      </c>
      <c r="AG160" s="188">
        <f t="shared" si="98"/>
        <v>0</v>
      </c>
      <c r="AH160" s="188">
        <f t="shared" si="99"/>
        <v>0</v>
      </c>
      <c r="AI160" s="193">
        <f t="shared" si="100"/>
        <v>0</v>
      </c>
      <c r="AK160" s="69">
        <v>155</v>
      </c>
      <c r="AL160" s="31">
        <f t="shared" si="84"/>
        <v>0</v>
      </c>
      <c r="AM160" s="31">
        <f t="shared" si="85"/>
        <v>0</v>
      </c>
      <c r="AN160" s="31">
        <f t="shared" si="86"/>
        <v>0</v>
      </c>
      <c r="AO160" s="31">
        <f t="shared" si="87"/>
        <v>0</v>
      </c>
      <c r="AP160" s="31">
        <f t="shared" si="88"/>
        <v>0</v>
      </c>
      <c r="AQ160" s="188">
        <f t="shared" si="74"/>
        <v>0</v>
      </c>
      <c r="AR160" s="188">
        <f t="shared" si="74"/>
        <v>0</v>
      </c>
      <c r="AS160" s="188">
        <f t="shared" si="74"/>
        <v>0</v>
      </c>
      <c r="AT160" s="188">
        <f t="shared" si="73"/>
        <v>0</v>
      </c>
      <c r="AU160" s="31"/>
      <c r="AV160" s="31"/>
      <c r="AW160" s="31"/>
      <c r="AX160" s="31"/>
      <c r="AY160" s="74"/>
    </row>
    <row r="161" spans="3:51" x14ac:dyDescent="0.3">
      <c r="C161" s="172" t="s">
        <v>36</v>
      </c>
      <c r="D161" s="4">
        <v>0.57999999999999996</v>
      </c>
      <c r="E161" s="184" t="s">
        <v>194</v>
      </c>
      <c r="I161" s="53">
        <v>156</v>
      </c>
      <c r="J161" s="31">
        <f t="shared" si="91"/>
        <v>0</v>
      </c>
      <c r="K161" s="31">
        <f t="shared" si="92"/>
        <v>0</v>
      </c>
      <c r="L161" s="31">
        <f t="shared" si="93"/>
        <v>0</v>
      </c>
      <c r="M161" s="31">
        <f t="shared" si="94"/>
        <v>0</v>
      </c>
      <c r="N161" s="31">
        <f t="shared" si="75"/>
        <v>0</v>
      </c>
      <c r="O161" s="32">
        <f t="shared" si="76"/>
        <v>0</v>
      </c>
      <c r="P161" s="53">
        <v>156</v>
      </c>
      <c r="Q161" s="31">
        <f t="shared" si="89"/>
        <v>0</v>
      </c>
      <c r="R161" s="31">
        <f t="shared" si="95"/>
        <v>0</v>
      </c>
      <c r="S161" s="31">
        <f t="shared" si="96"/>
        <v>0</v>
      </c>
      <c r="T161" s="31">
        <f t="shared" si="77"/>
        <v>0</v>
      </c>
      <c r="U161" s="31">
        <f t="shared" si="90"/>
        <v>0</v>
      </c>
      <c r="V161" s="31">
        <f t="shared" si="78"/>
        <v>0</v>
      </c>
      <c r="W161" s="31">
        <v>0</v>
      </c>
      <c r="X161" s="31">
        <f t="shared" si="79"/>
        <v>0</v>
      </c>
      <c r="Y161" s="36">
        <f t="shared" si="80"/>
        <v>0</v>
      </c>
      <c r="AA161" s="69">
        <v>156</v>
      </c>
      <c r="AB161" s="31">
        <f t="shared" si="81"/>
        <v>0</v>
      </c>
      <c r="AC161" s="203">
        <f t="shared" si="101"/>
        <v>0</v>
      </c>
      <c r="AD161" s="99">
        <f t="shared" si="82"/>
        <v>0</v>
      </c>
      <c r="AE161" s="99">
        <f t="shared" si="83"/>
        <v>0</v>
      </c>
      <c r="AF161" s="188">
        <f t="shared" si="97"/>
        <v>0</v>
      </c>
      <c r="AG161" s="188">
        <f t="shared" si="98"/>
        <v>0</v>
      </c>
      <c r="AH161" s="188">
        <f t="shared" si="99"/>
        <v>0</v>
      </c>
      <c r="AI161" s="193">
        <f t="shared" si="100"/>
        <v>0</v>
      </c>
      <c r="AK161" s="69">
        <v>156</v>
      </c>
      <c r="AL161" s="31">
        <f t="shared" si="84"/>
        <v>0</v>
      </c>
      <c r="AM161" s="31">
        <f t="shared" si="85"/>
        <v>0</v>
      </c>
      <c r="AN161" s="31">
        <f t="shared" si="86"/>
        <v>0</v>
      </c>
      <c r="AO161" s="31">
        <f t="shared" si="87"/>
        <v>0</v>
      </c>
      <c r="AP161" s="31">
        <f t="shared" si="88"/>
        <v>0</v>
      </c>
      <c r="AQ161" s="188">
        <f t="shared" si="74"/>
        <v>0</v>
      </c>
      <c r="AR161" s="188">
        <f t="shared" si="74"/>
        <v>0</v>
      </c>
      <c r="AS161" s="188">
        <f t="shared" si="74"/>
        <v>0</v>
      </c>
      <c r="AT161" s="188">
        <f t="shared" si="73"/>
        <v>0</v>
      </c>
      <c r="AU161" s="31"/>
      <c r="AV161" s="31"/>
      <c r="AW161" s="31"/>
      <c r="AX161" s="31"/>
      <c r="AY161" s="74"/>
    </row>
    <row r="162" spans="3:51" x14ac:dyDescent="0.3">
      <c r="C162" s="172" t="s">
        <v>37</v>
      </c>
      <c r="D162" s="4">
        <v>0.57999999999999996</v>
      </c>
      <c r="E162" s="184" t="s">
        <v>195</v>
      </c>
      <c r="I162" s="53">
        <v>157</v>
      </c>
      <c r="J162" s="31">
        <f t="shared" si="91"/>
        <v>0</v>
      </c>
      <c r="K162" s="31">
        <f t="shared" si="92"/>
        <v>0</v>
      </c>
      <c r="L162" s="31">
        <f t="shared" si="93"/>
        <v>0</v>
      </c>
      <c r="M162" s="31">
        <f t="shared" si="94"/>
        <v>0</v>
      </c>
      <c r="N162" s="31">
        <f t="shared" si="75"/>
        <v>0</v>
      </c>
      <c r="O162" s="32">
        <f t="shared" si="76"/>
        <v>0</v>
      </c>
      <c r="P162" s="53">
        <v>157</v>
      </c>
      <c r="Q162" s="31">
        <f t="shared" si="89"/>
        <v>0</v>
      </c>
      <c r="R162" s="31">
        <f t="shared" si="95"/>
        <v>0</v>
      </c>
      <c r="S162" s="31">
        <f t="shared" si="96"/>
        <v>0</v>
      </c>
      <c r="T162" s="31">
        <f t="shared" si="77"/>
        <v>0</v>
      </c>
      <c r="U162" s="31">
        <f t="shared" si="90"/>
        <v>0</v>
      </c>
      <c r="V162" s="31">
        <f t="shared" si="78"/>
        <v>0</v>
      </c>
      <c r="W162" s="31">
        <v>0</v>
      </c>
      <c r="X162" s="31">
        <f t="shared" si="79"/>
        <v>0</v>
      </c>
      <c r="Y162" s="36">
        <f t="shared" si="80"/>
        <v>0</v>
      </c>
      <c r="AA162" s="69">
        <v>157</v>
      </c>
      <c r="AB162" s="31">
        <f t="shared" si="81"/>
        <v>0</v>
      </c>
      <c r="AC162" s="203">
        <f t="shared" si="101"/>
        <v>0</v>
      </c>
      <c r="AD162" s="99">
        <f t="shared" si="82"/>
        <v>0</v>
      </c>
      <c r="AE162" s="99">
        <f t="shared" si="83"/>
        <v>0</v>
      </c>
      <c r="AF162" s="188">
        <f t="shared" si="97"/>
        <v>0</v>
      </c>
      <c r="AG162" s="188">
        <f t="shared" si="98"/>
        <v>0</v>
      </c>
      <c r="AH162" s="188">
        <f t="shared" si="99"/>
        <v>0</v>
      </c>
      <c r="AI162" s="193">
        <f t="shared" si="100"/>
        <v>0</v>
      </c>
      <c r="AK162" s="69">
        <v>157</v>
      </c>
      <c r="AL162" s="31">
        <f t="shared" si="84"/>
        <v>0</v>
      </c>
      <c r="AM162" s="31">
        <f t="shared" si="85"/>
        <v>0</v>
      </c>
      <c r="AN162" s="31">
        <f t="shared" si="86"/>
        <v>0</v>
      </c>
      <c r="AO162" s="31">
        <f t="shared" si="87"/>
        <v>0</v>
      </c>
      <c r="AP162" s="31">
        <f t="shared" si="88"/>
        <v>0</v>
      </c>
      <c r="AQ162" s="188">
        <f t="shared" si="74"/>
        <v>0</v>
      </c>
      <c r="AR162" s="188">
        <f t="shared" si="74"/>
        <v>0</v>
      </c>
      <c r="AS162" s="188">
        <f t="shared" si="74"/>
        <v>0</v>
      </c>
      <c r="AT162" s="188">
        <f t="shared" si="73"/>
        <v>0</v>
      </c>
      <c r="AU162" s="31"/>
      <c r="AV162" s="31"/>
      <c r="AW162" s="31"/>
      <c r="AX162" s="31"/>
      <c r="AY162" s="74"/>
    </row>
    <row r="163" spans="3:51" x14ac:dyDescent="0.3">
      <c r="C163" s="172" t="s">
        <v>38</v>
      </c>
      <c r="D163" s="4">
        <v>0.48</v>
      </c>
      <c r="E163" s="184" t="s">
        <v>195</v>
      </c>
      <c r="I163" s="53">
        <v>158</v>
      </c>
      <c r="J163" s="31">
        <f t="shared" si="91"/>
        <v>0</v>
      </c>
      <c r="K163" s="31">
        <f t="shared" si="92"/>
        <v>0</v>
      </c>
      <c r="L163" s="31">
        <f t="shared" si="93"/>
        <v>0</v>
      </c>
      <c r="M163" s="31">
        <f t="shared" si="94"/>
        <v>0</v>
      </c>
      <c r="N163" s="31">
        <f t="shared" si="75"/>
        <v>0</v>
      </c>
      <c r="O163" s="32">
        <f t="shared" si="76"/>
        <v>0</v>
      </c>
      <c r="P163" s="53">
        <v>158</v>
      </c>
      <c r="Q163" s="31">
        <f t="shared" si="89"/>
        <v>0</v>
      </c>
      <c r="R163" s="31">
        <f t="shared" si="95"/>
        <v>0</v>
      </c>
      <c r="S163" s="31">
        <f t="shared" si="96"/>
        <v>0</v>
      </c>
      <c r="T163" s="31">
        <f t="shared" si="77"/>
        <v>0</v>
      </c>
      <c r="U163" s="31">
        <f t="shared" si="90"/>
        <v>0</v>
      </c>
      <c r="V163" s="31">
        <f t="shared" si="78"/>
        <v>0</v>
      </c>
      <c r="W163" s="31">
        <v>0</v>
      </c>
      <c r="X163" s="31">
        <f t="shared" si="79"/>
        <v>0</v>
      </c>
      <c r="Y163" s="36">
        <f t="shared" si="80"/>
        <v>0</v>
      </c>
      <c r="AA163" s="69">
        <v>158</v>
      </c>
      <c r="AB163" s="31">
        <f t="shared" si="81"/>
        <v>0</v>
      </c>
      <c r="AC163" s="203">
        <f t="shared" si="101"/>
        <v>0</v>
      </c>
      <c r="AD163" s="99">
        <f t="shared" si="82"/>
        <v>0</v>
      </c>
      <c r="AE163" s="99">
        <f t="shared" si="83"/>
        <v>0</v>
      </c>
      <c r="AF163" s="188">
        <f t="shared" si="97"/>
        <v>0</v>
      </c>
      <c r="AG163" s="188">
        <f t="shared" si="98"/>
        <v>0</v>
      </c>
      <c r="AH163" s="188">
        <f t="shared" si="99"/>
        <v>0</v>
      </c>
      <c r="AI163" s="193">
        <f t="shared" si="100"/>
        <v>0</v>
      </c>
      <c r="AK163" s="69">
        <v>158</v>
      </c>
      <c r="AL163" s="31">
        <f t="shared" si="84"/>
        <v>0</v>
      </c>
      <c r="AM163" s="31">
        <f t="shared" si="85"/>
        <v>0</v>
      </c>
      <c r="AN163" s="31">
        <f t="shared" si="86"/>
        <v>0</v>
      </c>
      <c r="AO163" s="31">
        <f t="shared" si="87"/>
        <v>0</v>
      </c>
      <c r="AP163" s="31">
        <f t="shared" si="88"/>
        <v>0</v>
      </c>
      <c r="AQ163" s="188">
        <f t="shared" si="74"/>
        <v>0</v>
      </c>
      <c r="AR163" s="188">
        <f t="shared" si="74"/>
        <v>0</v>
      </c>
      <c r="AS163" s="188">
        <f t="shared" si="74"/>
        <v>0</v>
      </c>
      <c r="AT163" s="188">
        <f t="shared" si="73"/>
        <v>0</v>
      </c>
      <c r="AU163" s="31"/>
      <c r="AV163" s="31"/>
      <c r="AW163" s="31"/>
      <c r="AX163" s="31"/>
      <c r="AY163" s="74"/>
    </row>
    <row r="164" spans="3:51" x14ac:dyDescent="0.3">
      <c r="C164" s="172" t="s">
        <v>39</v>
      </c>
      <c r="D164" s="4">
        <v>0.42</v>
      </c>
      <c r="E164" s="184" t="s">
        <v>195</v>
      </c>
      <c r="I164" s="53">
        <v>159</v>
      </c>
      <c r="J164" s="31">
        <f t="shared" si="91"/>
        <v>0</v>
      </c>
      <c r="K164" s="31">
        <f t="shared" si="92"/>
        <v>0</v>
      </c>
      <c r="L164" s="31">
        <f t="shared" si="93"/>
        <v>0</v>
      </c>
      <c r="M164" s="31">
        <f t="shared" si="94"/>
        <v>0</v>
      </c>
      <c r="N164" s="31">
        <f t="shared" si="75"/>
        <v>0</v>
      </c>
      <c r="O164" s="32">
        <f t="shared" si="76"/>
        <v>0</v>
      </c>
      <c r="P164" s="53">
        <v>159</v>
      </c>
      <c r="Q164" s="31">
        <f t="shared" si="89"/>
        <v>0</v>
      </c>
      <c r="R164" s="31">
        <f t="shared" si="95"/>
        <v>0</v>
      </c>
      <c r="S164" s="31">
        <f t="shared" si="96"/>
        <v>0</v>
      </c>
      <c r="T164" s="31">
        <f t="shared" si="77"/>
        <v>0</v>
      </c>
      <c r="U164" s="31">
        <f t="shared" si="90"/>
        <v>0</v>
      </c>
      <c r="V164" s="31">
        <f t="shared" si="78"/>
        <v>0</v>
      </c>
      <c r="W164" s="31">
        <v>0</v>
      </c>
      <c r="X164" s="31">
        <f t="shared" si="79"/>
        <v>0</v>
      </c>
      <c r="Y164" s="36">
        <f t="shared" si="80"/>
        <v>0</v>
      </c>
      <c r="AA164" s="69">
        <v>159</v>
      </c>
      <c r="AB164" s="31">
        <f t="shared" si="81"/>
        <v>0</v>
      </c>
      <c r="AC164" s="203">
        <f t="shared" si="101"/>
        <v>0</v>
      </c>
      <c r="AD164" s="99">
        <f t="shared" si="82"/>
        <v>0</v>
      </c>
      <c r="AE164" s="99">
        <f t="shared" si="83"/>
        <v>0</v>
      </c>
      <c r="AF164" s="188">
        <f t="shared" si="97"/>
        <v>0</v>
      </c>
      <c r="AG164" s="188">
        <f t="shared" si="98"/>
        <v>0</v>
      </c>
      <c r="AH164" s="188">
        <f t="shared" si="99"/>
        <v>0</v>
      </c>
      <c r="AI164" s="193">
        <f t="shared" si="100"/>
        <v>0</v>
      </c>
      <c r="AK164" s="69">
        <v>159</v>
      </c>
      <c r="AL164" s="31">
        <f t="shared" si="84"/>
        <v>0</v>
      </c>
      <c r="AM164" s="31">
        <f t="shared" si="85"/>
        <v>0</v>
      </c>
      <c r="AN164" s="31">
        <f t="shared" si="86"/>
        <v>0</v>
      </c>
      <c r="AO164" s="31">
        <f t="shared" si="87"/>
        <v>0</v>
      </c>
      <c r="AP164" s="31">
        <f t="shared" si="88"/>
        <v>0</v>
      </c>
      <c r="AQ164" s="188">
        <f t="shared" si="74"/>
        <v>0</v>
      </c>
      <c r="AR164" s="188">
        <f t="shared" si="74"/>
        <v>0</v>
      </c>
      <c r="AS164" s="188">
        <f t="shared" si="74"/>
        <v>0</v>
      </c>
      <c r="AT164" s="188">
        <f t="shared" si="73"/>
        <v>0</v>
      </c>
      <c r="AU164" s="31"/>
      <c r="AV164" s="31"/>
      <c r="AW164" s="31"/>
      <c r="AX164" s="31"/>
      <c r="AY164" s="74"/>
    </row>
    <row r="165" spans="3:51" x14ac:dyDescent="0.3">
      <c r="C165" s="172" t="s">
        <v>40</v>
      </c>
      <c r="D165" s="4">
        <v>0.5</v>
      </c>
      <c r="E165" s="184" t="s">
        <v>194</v>
      </c>
      <c r="I165" s="53">
        <v>160</v>
      </c>
      <c r="J165" s="31">
        <f t="shared" si="91"/>
        <v>0</v>
      </c>
      <c r="K165" s="31">
        <f t="shared" si="92"/>
        <v>0</v>
      </c>
      <c r="L165" s="31">
        <f t="shared" si="93"/>
        <v>0</v>
      </c>
      <c r="M165" s="31">
        <f t="shared" si="94"/>
        <v>0</v>
      </c>
      <c r="N165" s="31">
        <f t="shared" si="75"/>
        <v>0</v>
      </c>
      <c r="O165" s="32">
        <f t="shared" si="76"/>
        <v>0</v>
      </c>
      <c r="P165" s="53">
        <v>160</v>
      </c>
      <c r="Q165" s="31">
        <f t="shared" si="89"/>
        <v>0</v>
      </c>
      <c r="R165" s="31">
        <f t="shared" si="95"/>
        <v>0</v>
      </c>
      <c r="S165" s="31">
        <f t="shared" si="96"/>
        <v>0</v>
      </c>
      <c r="T165" s="31">
        <f t="shared" si="77"/>
        <v>0</v>
      </c>
      <c r="U165" s="31">
        <f t="shared" si="90"/>
        <v>0</v>
      </c>
      <c r="V165" s="31">
        <f t="shared" si="78"/>
        <v>0</v>
      </c>
      <c r="W165" s="31">
        <v>0</v>
      </c>
      <c r="X165" s="31">
        <f t="shared" si="79"/>
        <v>0</v>
      </c>
      <c r="Y165" s="36">
        <f t="shared" si="80"/>
        <v>0</v>
      </c>
      <c r="AA165" s="69">
        <v>160</v>
      </c>
      <c r="AB165" s="31">
        <f t="shared" si="81"/>
        <v>0</v>
      </c>
      <c r="AC165" s="203">
        <f t="shared" si="101"/>
        <v>0</v>
      </c>
      <c r="AD165" s="99">
        <f t="shared" si="82"/>
        <v>0</v>
      </c>
      <c r="AE165" s="99">
        <f t="shared" si="83"/>
        <v>0</v>
      </c>
      <c r="AF165" s="188">
        <f t="shared" si="97"/>
        <v>0</v>
      </c>
      <c r="AG165" s="188">
        <f t="shared" si="98"/>
        <v>0</v>
      </c>
      <c r="AH165" s="188">
        <f t="shared" si="99"/>
        <v>0</v>
      </c>
      <c r="AI165" s="193">
        <f t="shared" si="100"/>
        <v>0</v>
      </c>
      <c r="AK165" s="69">
        <v>160</v>
      </c>
      <c r="AL165" s="31">
        <f t="shared" si="84"/>
        <v>0</v>
      </c>
      <c r="AM165" s="31">
        <f t="shared" si="85"/>
        <v>0</v>
      </c>
      <c r="AN165" s="31">
        <f t="shared" si="86"/>
        <v>0</v>
      </c>
      <c r="AO165" s="31">
        <f t="shared" si="87"/>
        <v>0</v>
      </c>
      <c r="AP165" s="31">
        <f t="shared" si="88"/>
        <v>0</v>
      </c>
      <c r="AQ165" s="188">
        <f t="shared" si="74"/>
        <v>0</v>
      </c>
      <c r="AR165" s="188">
        <f t="shared" si="74"/>
        <v>0</v>
      </c>
      <c r="AS165" s="188">
        <f t="shared" si="74"/>
        <v>0</v>
      </c>
      <c r="AT165" s="188">
        <f t="shared" si="73"/>
        <v>0</v>
      </c>
      <c r="AU165" s="31"/>
      <c r="AV165" s="31"/>
      <c r="AW165" s="31"/>
      <c r="AX165" s="31"/>
      <c r="AY165" s="74"/>
    </row>
    <row r="166" spans="3:51" x14ac:dyDescent="0.3">
      <c r="C166" s="172" t="s">
        <v>41</v>
      </c>
      <c r="D166" s="4">
        <v>0.55000000000000004</v>
      </c>
      <c r="E166" s="184" t="s">
        <v>194</v>
      </c>
      <c r="I166" s="53">
        <v>161</v>
      </c>
      <c r="J166" s="31">
        <f t="shared" si="91"/>
        <v>0</v>
      </c>
      <c r="K166" s="31">
        <f t="shared" si="92"/>
        <v>0</v>
      </c>
      <c r="L166" s="31">
        <f t="shared" si="93"/>
        <v>0</v>
      </c>
      <c r="M166" s="31">
        <f t="shared" si="94"/>
        <v>0</v>
      </c>
      <c r="N166" s="31">
        <f t="shared" si="75"/>
        <v>0</v>
      </c>
      <c r="O166" s="32">
        <f t="shared" si="76"/>
        <v>0</v>
      </c>
      <c r="P166" s="53">
        <v>161</v>
      </c>
      <c r="Q166" s="31">
        <f t="shared" si="89"/>
        <v>0</v>
      </c>
      <c r="R166" s="31">
        <f t="shared" si="95"/>
        <v>0</v>
      </c>
      <c r="S166" s="31">
        <f t="shared" si="96"/>
        <v>0</v>
      </c>
      <c r="T166" s="31">
        <f t="shared" si="77"/>
        <v>0</v>
      </c>
      <c r="U166" s="31">
        <f t="shared" si="90"/>
        <v>0</v>
      </c>
      <c r="V166" s="31">
        <f t="shared" si="78"/>
        <v>0</v>
      </c>
      <c r="W166" s="31">
        <v>0</v>
      </c>
      <c r="X166" s="31">
        <f t="shared" si="79"/>
        <v>0</v>
      </c>
      <c r="Y166" s="36">
        <f t="shared" si="80"/>
        <v>0</v>
      </c>
      <c r="AA166" s="69">
        <v>161</v>
      </c>
      <c r="AB166" s="31">
        <f t="shared" si="81"/>
        <v>0</v>
      </c>
      <c r="AC166" s="203">
        <f t="shared" si="101"/>
        <v>0</v>
      </c>
      <c r="AD166" s="99">
        <f t="shared" si="82"/>
        <v>0</v>
      </c>
      <c r="AE166" s="99">
        <f t="shared" si="83"/>
        <v>0</v>
      </c>
      <c r="AF166" s="188">
        <f t="shared" si="97"/>
        <v>0</v>
      </c>
      <c r="AG166" s="188">
        <f t="shared" si="98"/>
        <v>0</v>
      </c>
      <c r="AH166" s="188">
        <f t="shared" si="99"/>
        <v>0</v>
      </c>
      <c r="AI166" s="193">
        <f t="shared" si="100"/>
        <v>0</v>
      </c>
      <c r="AK166" s="69">
        <v>161</v>
      </c>
      <c r="AL166" s="31">
        <f t="shared" si="84"/>
        <v>0</v>
      </c>
      <c r="AM166" s="31">
        <f t="shared" si="85"/>
        <v>0</v>
      </c>
      <c r="AN166" s="31">
        <f t="shared" si="86"/>
        <v>0</v>
      </c>
      <c r="AO166" s="31">
        <f t="shared" si="87"/>
        <v>0</v>
      </c>
      <c r="AP166" s="31">
        <f t="shared" si="88"/>
        <v>0</v>
      </c>
      <c r="AQ166" s="188">
        <f t="shared" si="74"/>
        <v>0</v>
      </c>
      <c r="AR166" s="188">
        <f t="shared" si="74"/>
        <v>0</v>
      </c>
      <c r="AS166" s="188">
        <f t="shared" si="74"/>
        <v>0</v>
      </c>
      <c r="AT166" s="188">
        <f t="shared" si="73"/>
        <v>0</v>
      </c>
      <c r="AU166" s="31"/>
      <c r="AV166" s="31"/>
      <c r="AW166" s="31"/>
      <c r="AX166" s="31"/>
      <c r="AY166" s="74"/>
    </row>
    <row r="167" spans="3:51" x14ac:dyDescent="0.3">
      <c r="C167" s="172" t="s">
        <v>42</v>
      </c>
      <c r="D167" s="4">
        <v>0.53</v>
      </c>
      <c r="E167" s="184" t="s">
        <v>194</v>
      </c>
      <c r="I167" s="53">
        <v>162</v>
      </c>
      <c r="J167" s="31">
        <f t="shared" si="91"/>
        <v>0</v>
      </c>
      <c r="K167" s="31">
        <f t="shared" si="92"/>
        <v>0</v>
      </c>
      <c r="L167" s="31">
        <f t="shared" si="93"/>
        <v>0</v>
      </c>
      <c r="M167" s="31">
        <f t="shared" si="94"/>
        <v>0</v>
      </c>
      <c r="N167" s="31">
        <f t="shared" si="75"/>
        <v>0</v>
      </c>
      <c r="O167" s="32">
        <f t="shared" si="76"/>
        <v>0</v>
      </c>
      <c r="P167" s="53">
        <v>162</v>
      </c>
      <c r="Q167" s="31">
        <f t="shared" si="89"/>
        <v>0</v>
      </c>
      <c r="R167" s="31">
        <f t="shared" si="95"/>
        <v>0</v>
      </c>
      <c r="S167" s="31">
        <f t="shared" si="96"/>
        <v>0</v>
      </c>
      <c r="T167" s="31">
        <f t="shared" si="77"/>
        <v>0</v>
      </c>
      <c r="U167" s="31">
        <f t="shared" si="90"/>
        <v>0</v>
      </c>
      <c r="V167" s="31">
        <f t="shared" si="78"/>
        <v>0</v>
      </c>
      <c r="W167" s="31">
        <v>0</v>
      </c>
      <c r="X167" s="31">
        <f t="shared" si="79"/>
        <v>0</v>
      </c>
      <c r="Y167" s="36">
        <f t="shared" si="80"/>
        <v>0</v>
      </c>
      <c r="AA167" s="69">
        <v>162</v>
      </c>
      <c r="AB167" s="31">
        <f t="shared" si="81"/>
        <v>0</v>
      </c>
      <c r="AC167" s="203">
        <f t="shared" si="101"/>
        <v>0</v>
      </c>
      <c r="AD167" s="99">
        <f t="shared" si="82"/>
        <v>0</v>
      </c>
      <c r="AE167" s="99">
        <f t="shared" si="83"/>
        <v>0</v>
      </c>
      <c r="AF167" s="188">
        <f t="shared" si="97"/>
        <v>0</v>
      </c>
      <c r="AG167" s="188">
        <f t="shared" si="98"/>
        <v>0</v>
      </c>
      <c r="AH167" s="188">
        <f t="shared" si="99"/>
        <v>0</v>
      </c>
      <c r="AI167" s="193">
        <f t="shared" si="100"/>
        <v>0</v>
      </c>
      <c r="AK167" s="69">
        <v>162</v>
      </c>
      <c r="AL167" s="31">
        <f t="shared" si="84"/>
        <v>0</v>
      </c>
      <c r="AM167" s="31">
        <f t="shared" si="85"/>
        <v>0</v>
      </c>
      <c r="AN167" s="31">
        <f t="shared" si="86"/>
        <v>0</v>
      </c>
      <c r="AO167" s="31">
        <f t="shared" si="87"/>
        <v>0</v>
      </c>
      <c r="AP167" s="31">
        <f t="shared" si="88"/>
        <v>0</v>
      </c>
      <c r="AQ167" s="188">
        <f t="shared" si="74"/>
        <v>0</v>
      </c>
      <c r="AR167" s="188">
        <f t="shared" si="74"/>
        <v>0</v>
      </c>
      <c r="AS167" s="188">
        <f t="shared" si="74"/>
        <v>0</v>
      </c>
      <c r="AT167" s="188">
        <f t="shared" si="73"/>
        <v>0</v>
      </c>
      <c r="AU167" s="31"/>
      <c r="AV167" s="31"/>
      <c r="AW167" s="31"/>
      <c r="AX167" s="31"/>
      <c r="AY167" s="74"/>
    </row>
    <row r="168" spans="3:51" x14ac:dyDescent="0.3">
      <c r="C168" s="172" t="s">
        <v>43</v>
      </c>
      <c r="D168" s="4">
        <v>0.52</v>
      </c>
      <c r="E168" s="184" t="s">
        <v>194</v>
      </c>
      <c r="I168" s="53">
        <v>163</v>
      </c>
      <c r="J168" s="31">
        <f t="shared" si="91"/>
        <v>0</v>
      </c>
      <c r="K168" s="31">
        <f t="shared" si="92"/>
        <v>0</v>
      </c>
      <c r="L168" s="31">
        <f t="shared" si="93"/>
        <v>0</v>
      </c>
      <c r="M168" s="31">
        <f t="shared" si="94"/>
        <v>0</v>
      </c>
      <c r="N168" s="31">
        <f t="shared" si="75"/>
        <v>0</v>
      </c>
      <c r="O168" s="32">
        <f t="shared" si="76"/>
        <v>0</v>
      </c>
      <c r="P168" s="53">
        <v>163</v>
      </c>
      <c r="Q168" s="31">
        <f t="shared" si="89"/>
        <v>0</v>
      </c>
      <c r="R168" s="31">
        <f t="shared" si="95"/>
        <v>0</v>
      </c>
      <c r="S168" s="31">
        <f t="shared" si="96"/>
        <v>0</v>
      </c>
      <c r="T168" s="31">
        <f t="shared" si="77"/>
        <v>0</v>
      </c>
      <c r="U168" s="31">
        <f t="shared" si="90"/>
        <v>0</v>
      </c>
      <c r="V168" s="31">
        <f t="shared" si="78"/>
        <v>0</v>
      </c>
      <c r="W168" s="31">
        <v>0</v>
      </c>
      <c r="X168" s="31">
        <f t="shared" si="79"/>
        <v>0</v>
      </c>
      <c r="Y168" s="36">
        <f t="shared" si="80"/>
        <v>0</v>
      </c>
      <c r="AA168" s="69">
        <v>163</v>
      </c>
      <c r="AB168" s="31">
        <f t="shared" si="81"/>
        <v>0</v>
      </c>
      <c r="AC168" s="203">
        <f t="shared" si="101"/>
        <v>0</v>
      </c>
      <c r="AD168" s="99">
        <f t="shared" si="82"/>
        <v>0</v>
      </c>
      <c r="AE168" s="99">
        <f t="shared" si="83"/>
        <v>0</v>
      </c>
      <c r="AF168" s="188">
        <f t="shared" si="97"/>
        <v>0</v>
      </c>
      <c r="AG168" s="188">
        <f t="shared" si="98"/>
        <v>0</v>
      </c>
      <c r="AH168" s="188">
        <f t="shared" si="99"/>
        <v>0</v>
      </c>
      <c r="AI168" s="193">
        <f t="shared" si="100"/>
        <v>0</v>
      </c>
      <c r="AK168" s="69">
        <v>163</v>
      </c>
      <c r="AL168" s="31">
        <f t="shared" si="84"/>
        <v>0</v>
      </c>
      <c r="AM168" s="31">
        <f t="shared" si="85"/>
        <v>0</v>
      </c>
      <c r="AN168" s="31">
        <f t="shared" si="86"/>
        <v>0</v>
      </c>
      <c r="AO168" s="31">
        <f t="shared" si="87"/>
        <v>0</v>
      </c>
      <c r="AP168" s="31">
        <f t="shared" si="88"/>
        <v>0</v>
      </c>
      <c r="AQ168" s="188">
        <f t="shared" si="74"/>
        <v>0</v>
      </c>
      <c r="AR168" s="188">
        <f t="shared" si="74"/>
        <v>0</v>
      </c>
      <c r="AS168" s="188">
        <f t="shared" si="74"/>
        <v>0</v>
      </c>
      <c r="AT168" s="188">
        <f t="shared" si="73"/>
        <v>0</v>
      </c>
      <c r="AU168" s="31"/>
      <c r="AV168" s="31"/>
      <c r="AW168" s="31"/>
      <c r="AX168" s="31"/>
      <c r="AY168" s="74"/>
    </row>
    <row r="169" spans="3:51" x14ac:dyDescent="0.3">
      <c r="C169" s="172" t="s">
        <v>44</v>
      </c>
      <c r="D169" s="4">
        <v>0.52</v>
      </c>
      <c r="E169" s="184" t="s">
        <v>194</v>
      </c>
      <c r="I169" s="53">
        <v>164</v>
      </c>
      <c r="J169" s="31">
        <f t="shared" si="91"/>
        <v>0</v>
      </c>
      <c r="K169" s="31">
        <f t="shared" si="92"/>
        <v>0</v>
      </c>
      <c r="L169" s="31">
        <f t="shared" si="93"/>
        <v>0</v>
      </c>
      <c r="M169" s="31">
        <f t="shared" si="94"/>
        <v>0</v>
      </c>
      <c r="N169" s="31">
        <f t="shared" si="75"/>
        <v>0</v>
      </c>
      <c r="O169" s="32">
        <f t="shared" si="76"/>
        <v>0</v>
      </c>
      <c r="P169" s="53">
        <v>164</v>
      </c>
      <c r="Q169" s="31">
        <f t="shared" si="89"/>
        <v>0</v>
      </c>
      <c r="R169" s="31">
        <f t="shared" si="95"/>
        <v>0</v>
      </c>
      <c r="S169" s="31">
        <f t="shared" si="96"/>
        <v>0</v>
      </c>
      <c r="T169" s="31">
        <f t="shared" si="77"/>
        <v>0</v>
      </c>
      <c r="U169" s="31">
        <f t="shared" si="90"/>
        <v>0</v>
      </c>
      <c r="V169" s="31">
        <f t="shared" si="78"/>
        <v>0</v>
      </c>
      <c r="W169" s="31">
        <v>0</v>
      </c>
      <c r="X169" s="31">
        <f t="shared" si="79"/>
        <v>0</v>
      </c>
      <c r="Y169" s="36">
        <f t="shared" si="80"/>
        <v>0</v>
      </c>
      <c r="AA169" s="69">
        <v>164</v>
      </c>
      <c r="AB169" s="31">
        <f t="shared" si="81"/>
        <v>0</v>
      </c>
      <c r="AC169" s="203">
        <f t="shared" si="101"/>
        <v>0</v>
      </c>
      <c r="AD169" s="99">
        <f t="shared" si="82"/>
        <v>0</v>
      </c>
      <c r="AE169" s="99">
        <f t="shared" si="83"/>
        <v>0</v>
      </c>
      <c r="AF169" s="188">
        <f t="shared" si="97"/>
        <v>0</v>
      </c>
      <c r="AG169" s="188">
        <f t="shared" si="98"/>
        <v>0</v>
      </c>
      <c r="AH169" s="188">
        <f t="shared" si="99"/>
        <v>0</v>
      </c>
      <c r="AI169" s="193">
        <f t="shared" si="100"/>
        <v>0</v>
      </c>
      <c r="AK169" s="69">
        <v>164</v>
      </c>
      <c r="AL169" s="31">
        <f t="shared" si="84"/>
        <v>0</v>
      </c>
      <c r="AM169" s="31">
        <f t="shared" si="85"/>
        <v>0</v>
      </c>
      <c r="AN169" s="31">
        <f t="shared" si="86"/>
        <v>0</v>
      </c>
      <c r="AO169" s="31">
        <f t="shared" si="87"/>
        <v>0</v>
      </c>
      <c r="AP169" s="31">
        <f t="shared" si="88"/>
        <v>0</v>
      </c>
      <c r="AQ169" s="188">
        <f t="shared" si="74"/>
        <v>0</v>
      </c>
      <c r="AR169" s="188">
        <f t="shared" si="74"/>
        <v>0</v>
      </c>
      <c r="AS169" s="188">
        <f t="shared" si="74"/>
        <v>0</v>
      </c>
      <c r="AT169" s="188">
        <f t="shared" si="74"/>
        <v>0</v>
      </c>
      <c r="AU169" s="31"/>
      <c r="AV169" s="31"/>
      <c r="AW169" s="31"/>
      <c r="AX169" s="31"/>
      <c r="AY169" s="74"/>
    </row>
    <row r="170" spans="3:51" x14ac:dyDescent="0.3">
      <c r="C170" s="172" t="s">
        <v>45</v>
      </c>
      <c r="D170" s="4">
        <v>0.75</v>
      </c>
      <c r="E170" s="184" t="s">
        <v>194</v>
      </c>
      <c r="I170" s="53">
        <v>165</v>
      </c>
      <c r="J170" s="31">
        <f t="shared" si="91"/>
        <v>0</v>
      </c>
      <c r="K170" s="31">
        <f t="shared" si="92"/>
        <v>0</v>
      </c>
      <c r="L170" s="31">
        <f t="shared" si="93"/>
        <v>0</v>
      </c>
      <c r="M170" s="31">
        <f t="shared" si="94"/>
        <v>0</v>
      </c>
      <c r="N170" s="31">
        <f t="shared" si="75"/>
        <v>0</v>
      </c>
      <c r="O170" s="32">
        <f t="shared" si="76"/>
        <v>0</v>
      </c>
      <c r="P170" s="53">
        <v>165</v>
      </c>
      <c r="Q170" s="31">
        <f t="shared" si="89"/>
        <v>0</v>
      </c>
      <c r="R170" s="31">
        <f t="shared" si="95"/>
        <v>0</v>
      </c>
      <c r="S170" s="31">
        <f t="shared" si="96"/>
        <v>0</v>
      </c>
      <c r="T170" s="31">
        <f t="shared" si="77"/>
        <v>0</v>
      </c>
      <c r="U170" s="31">
        <f t="shared" si="90"/>
        <v>0</v>
      </c>
      <c r="V170" s="31">
        <f t="shared" si="78"/>
        <v>0</v>
      </c>
      <c r="W170" s="31">
        <v>0</v>
      </c>
      <c r="X170" s="31">
        <f t="shared" si="79"/>
        <v>0</v>
      </c>
      <c r="Y170" s="36">
        <f t="shared" si="80"/>
        <v>0</v>
      </c>
      <c r="AA170" s="69">
        <v>165</v>
      </c>
      <c r="AB170" s="31">
        <f t="shared" si="81"/>
        <v>0</v>
      </c>
      <c r="AC170" s="203">
        <f t="shared" si="101"/>
        <v>0</v>
      </c>
      <c r="AD170" s="99">
        <f t="shared" si="82"/>
        <v>0</v>
      </c>
      <c r="AE170" s="99">
        <f t="shared" si="83"/>
        <v>0</v>
      </c>
      <c r="AF170" s="188">
        <f t="shared" si="97"/>
        <v>0</v>
      </c>
      <c r="AG170" s="188">
        <f t="shared" si="98"/>
        <v>0</v>
      </c>
      <c r="AH170" s="188">
        <f t="shared" si="99"/>
        <v>0</v>
      </c>
      <c r="AI170" s="193">
        <f t="shared" si="100"/>
        <v>0</v>
      </c>
      <c r="AK170" s="69">
        <v>165</v>
      </c>
      <c r="AL170" s="31">
        <f t="shared" si="84"/>
        <v>0</v>
      </c>
      <c r="AM170" s="31">
        <f t="shared" si="85"/>
        <v>0</v>
      </c>
      <c r="AN170" s="31">
        <f t="shared" si="86"/>
        <v>0</v>
      </c>
      <c r="AO170" s="31">
        <f t="shared" si="87"/>
        <v>0</v>
      </c>
      <c r="AP170" s="31">
        <f t="shared" si="88"/>
        <v>0</v>
      </c>
      <c r="AQ170" s="188">
        <f t="shared" ref="AQ170:AT205" si="102">IF($AK170&lt;=$F$18,$AL170*AM170,)</f>
        <v>0</v>
      </c>
      <c r="AR170" s="188">
        <f t="shared" si="102"/>
        <v>0</v>
      </c>
      <c r="AS170" s="188">
        <f t="shared" si="102"/>
        <v>0</v>
      </c>
      <c r="AT170" s="188">
        <f t="shared" si="102"/>
        <v>0</v>
      </c>
      <c r="AU170" s="31"/>
      <c r="AV170" s="31"/>
      <c r="AW170" s="31"/>
      <c r="AX170" s="31"/>
      <c r="AY170" s="74"/>
    </row>
    <row r="171" spans="3:51" x14ac:dyDescent="0.3">
      <c r="C171" s="172" t="s">
        <v>46</v>
      </c>
      <c r="D171" s="4">
        <v>0.52</v>
      </c>
      <c r="E171" s="184" t="s">
        <v>194</v>
      </c>
      <c r="I171" s="53">
        <v>166</v>
      </c>
      <c r="J171" s="31">
        <f t="shared" si="91"/>
        <v>0</v>
      </c>
      <c r="K171" s="31">
        <f t="shared" si="92"/>
        <v>0</v>
      </c>
      <c r="L171" s="31">
        <f t="shared" si="93"/>
        <v>0</v>
      </c>
      <c r="M171" s="31">
        <f t="shared" si="94"/>
        <v>0</v>
      </c>
      <c r="N171" s="31">
        <f t="shared" si="75"/>
        <v>0</v>
      </c>
      <c r="O171" s="32">
        <f t="shared" si="76"/>
        <v>0</v>
      </c>
      <c r="P171" s="53">
        <v>166</v>
      </c>
      <c r="Q171" s="31">
        <f t="shared" si="89"/>
        <v>0</v>
      </c>
      <c r="R171" s="31">
        <f t="shared" si="95"/>
        <v>0</v>
      </c>
      <c r="S171" s="31">
        <f t="shared" si="96"/>
        <v>0</v>
      </c>
      <c r="T171" s="31">
        <f t="shared" si="77"/>
        <v>0</v>
      </c>
      <c r="U171" s="31">
        <f t="shared" si="90"/>
        <v>0</v>
      </c>
      <c r="V171" s="31">
        <f t="shared" si="78"/>
        <v>0</v>
      </c>
      <c r="W171" s="31">
        <v>0</v>
      </c>
      <c r="X171" s="31">
        <f t="shared" si="79"/>
        <v>0</v>
      </c>
      <c r="Y171" s="36">
        <f t="shared" si="80"/>
        <v>0</v>
      </c>
      <c r="AA171" s="69">
        <v>166</v>
      </c>
      <c r="AB171" s="31">
        <f t="shared" si="81"/>
        <v>0</v>
      </c>
      <c r="AC171" s="203">
        <f t="shared" si="101"/>
        <v>0</v>
      </c>
      <c r="AD171" s="99">
        <f t="shared" si="82"/>
        <v>0</v>
      </c>
      <c r="AE171" s="99">
        <f t="shared" si="83"/>
        <v>0</v>
      </c>
      <c r="AF171" s="188">
        <f t="shared" si="97"/>
        <v>0</v>
      </c>
      <c r="AG171" s="188">
        <f t="shared" si="98"/>
        <v>0</v>
      </c>
      <c r="AH171" s="188">
        <f t="shared" si="99"/>
        <v>0</v>
      </c>
      <c r="AI171" s="193">
        <f t="shared" si="100"/>
        <v>0</v>
      </c>
      <c r="AK171" s="69">
        <v>166</v>
      </c>
      <c r="AL171" s="31">
        <f t="shared" si="84"/>
        <v>0</v>
      </c>
      <c r="AM171" s="31">
        <f t="shared" si="85"/>
        <v>0</v>
      </c>
      <c r="AN171" s="31">
        <f t="shared" si="86"/>
        <v>0</v>
      </c>
      <c r="AO171" s="31">
        <f t="shared" si="87"/>
        <v>0</v>
      </c>
      <c r="AP171" s="31">
        <f t="shared" si="88"/>
        <v>0</v>
      </c>
      <c r="AQ171" s="188">
        <f t="shared" si="102"/>
        <v>0</v>
      </c>
      <c r="AR171" s="188">
        <f t="shared" si="102"/>
        <v>0</v>
      </c>
      <c r="AS171" s="188">
        <f t="shared" si="102"/>
        <v>0</v>
      </c>
      <c r="AT171" s="188">
        <f t="shared" si="102"/>
        <v>0</v>
      </c>
      <c r="AU171" s="31"/>
      <c r="AV171" s="31"/>
      <c r="AW171" s="31"/>
      <c r="AX171" s="31"/>
      <c r="AY171" s="74"/>
    </row>
    <row r="172" spans="3:51" x14ac:dyDescent="0.3">
      <c r="C172" s="172" t="s">
        <v>47</v>
      </c>
      <c r="D172" s="4">
        <v>0.35</v>
      </c>
      <c r="E172" s="184" t="s">
        <v>196</v>
      </c>
      <c r="I172" s="53">
        <v>167</v>
      </c>
      <c r="J172" s="31">
        <f t="shared" si="91"/>
        <v>0</v>
      </c>
      <c r="K172" s="31">
        <f t="shared" si="92"/>
        <v>0</v>
      </c>
      <c r="L172" s="31">
        <f t="shared" si="93"/>
        <v>0</v>
      </c>
      <c r="M172" s="31">
        <f t="shared" si="94"/>
        <v>0</v>
      </c>
      <c r="N172" s="31">
        <f t="shared" si="75"/>
        <v>0</v>
      </c>
      <c r="O172" s="32">
        <f t="shared" si="76"/>
        <v>0</v>
      </c>
      <c r="P172" s="53">
        <v>167</v>
      </c>
      <c r="Q172" s="31">
        <f t="shared" si="89"/>
        <v>0</v>
      </c>
      <c r="R172" s="31">
        <f t="shared" si="95"/>
        <v>0</v>
      </c>
      <c r="S172" s="31">
        <f t="shared" si="96"/>
        <v>0</v>
      </c>
      <c r="T172" s="31">
        <f t="shared" si="77"/>
        <v>0</v>
      </c>
      <c r="U172" s="31">
        <f t="shared" si="90"/>
        <v>0</v>
      </c>
      <c r="V172" s="31">
        <f t="shared" si="78"/>
        <v>0</v>
      </c>
      <c r="W172" s="31">
        <v>0</v>
      </c>
      <c r="X172" s="31">
        <f t="shared" si="79"/>
        <v>0</v>
      </c>
      <c r="Y172" s="36">
        <f t="shared" si="80"/>
        <v>0</v>
      </c>
      <c r="AA172" s="69">
        <v>167</v>
      </c>
      <c r="AB172" s="31">
        <f t="shared" si="81"/>
        <v>0</v>
      </c>
      <c r="AC172" s="203">
        <f t="shared" si="101"/>
        <v>0</v>
      </c>
      <c r="AD172" s="99">
        <f t="shared" si="82"/>
        <v>0</v>
      </c>
      <c r="AE172" s="99">
        <f t="shared" si="83"/>
        <v>0</v>
      </c>
      <c r="AF172" s="188">
        <f t="shared" si="97"/>
        <v>0</v>
      </c>
      <c r="AG172" s="188">
        <f t="shared" si="98"/>
        <v>0</v>
      </c>
      <c r="AH172" s="188">
        <f t="shared" si="99"/>
        <v>0</v>
      </c>
      <c r="AI172" s="193">
        <f t="shared" si="100"/>
        <v>0</v>
      </c>
      <c r="AK172" s="69">
        <v>167</v>
      </c>
      <c r="AL172" s="31">
        <f t="shared" si="84"/>
        <v>0</v>
      </c>
      <c r="AM172" s="31">
        <f t="shared" si="85"/>
        <v>0</v>
      </c>
      <c r="AN172" s="31">
        <f t="shared" si="86"/>
        <v>0</v>
      </c>
      <c r="AO172" s="31">
        <f t="shared" si="87"/>
        <v>0</v>
      </c>
      <c r="AP172" s="31">
        <f t="shared" si="88"/>
        <v>0</v>
      </c>
      <c r="AQ172" s="188">
        <f t="shared" si="102"/>
        <v>0</v>
      </c>
      <c r="AR172" s="188">
        <f t="shared" si="102"/>
        <v>0</v>
      </c>
      <c r="AS172" s="188">
        <f t="shared" si="102"/>
        <v>0</v>
      </c>
      <c r="AT172" s="188">
        <f t="shared" si="102"/>
        <v>0</v>
      </c>
      <c r="AU172" s="31"/>
      <c r="AV172" s="31"/>
      <c r="AW172" s="31"/>
      <c r="AX172" s="31"/>
      <c r="AY172" s="74"/>
    </row>
    <row r="173" spans="3:51" x14ac:dyDescent="0.3">
      <c r="C173" s="172" t="s">
        <v>48</v>
      </c>
      <c r="D173" s="4">
        <v>0.37</v>
      </c>
      <c r="E173" s="184" t="s">
        <v>194</v>
      </c>
      <c r="I173" s="53">
        <v>168</v>
      </c>
      <c r="J173" s="31">
        <f t="shared" si="91"/>
        <v>0</v>
      </c>
      <c r="K173" s="31">
        <f t="shared" si="92"/>
        <v>0</v>
      </c>
      <c r="L173" s="31">
        <f t="shared" si="93"/>
        <v>0</v>
      </c>
      <c r="M173" s="31">
        <f t="shared" si="94"/>
        <v>0</v>
      </c>
      <c r="N173" s="31">
        <f t="shared" si="75"/>
        <v>0</v>
      </c>
      <c r="O173" s="32">
        <f t="shared" si="76"/>
        <v>0</v>
      </c>
      <c r="P173" s="53">
        <v>168</v>
      </c>
      <c r="Q173" s="31">
        <f t="shared" si="89"/>
        <v>0</v>
      </c>
      <c r="R173" s="31">
        <f t="shared" si="95"/>
        <v>0</v>
      </c>
      <c r="S173" s="31">
        <f t="shared" si="96"/>
        <v>0</v>
      </c>
      <c r="T173" s="31">
        <f t="shared" si="77"/>
        <v>0</v>
      </c>
      <c r="U173" s="31">
        <f t="shared" si="90"/>
        <v>0</v>
      </c>
      <c r="V173" s="31">
        <f t="shared" si="78"/>
        <v>0</v>
      </c>
      <c r="W173" s="31">
        <v>0</v>
      </c>
      <c r="X173" s="31">
        <f t="shared" si="79"/>
        <v>0</v>
      </c>
      <c r="Y173" s="36">
        <f t="shared" si="80"/>
        <v>0</v>
      </c>
      <c r="AA173" s="69">
        <v>168</v>
      </c>
      <c r="AB173" s="31">
        <f t="shared" si="81"/>
        <v>0</v>
      </c>
      <c r="AC173" s="203">
        <f t="shared" si="101"/>
        <v>0</v>
      </c>
      <c r="AD173" s="99">
        <f t="shared" si="82"/>
        <v>0</v>
      </c>
      <c r="AE173" s="99">
        <f t="shared" si="83"/>
        <v>0</v>
      </c>
      <c r="AF173" s="188">
        <f t="shared" si="97"/>
        <v>0</v>
      </c>
      <c r="AG173" s="188">
        <f t="shared" si="98"/>
        <v>0</v>
      </c>
      <c r="AH173" s="188">
        <f t="shared" si="99"/>
        <v>0</v>
      </c>
      <c r="AI173" s="193">
        <f t="shared" si="100"/>
        <v>0</v>
      </c>
      <c r="AK173" s="69">
        <v>168</v>
      </c>
      <c r="AL173" s="31">
        <f t="shared" si="84"/>
        <v>0</v>
      </c>
      <c r="AM173" s="31">
        <f t="shared" si="85"/>
        <v>0</v>
      </c>
      <c r="AN173" s="31">
        <f t="shared" si="86"/>
        <v>0</v>
      </c>
      <c r="AO173" s="31">
        <f t="shared" si="87"/>
        <v>0</v>
      </c>
      <c r="AP173" s="31">
        <f t="shared" si="88"/>
        <v>0</v>
      </c>
      <c r="AQ173" s="188">
        <f t="shared" si="102"/>
        <v>0</v>
      </c>
      <c r="AR173" s="188">
        <f t="shared" si="102"/>
        <v>0</v>
      </c>
      <c r="AS173" s="188">
        <f t="shared" si="102"/>
        <v>0</v>
      </c>
      <c r="AT173" s="188">
        <f t="shared" si="102"/>
        <v>0</v>
      </c>
      <c r="AU173" s="31"/>
      <c r="AV173" s="31"/>
      <c r="AW173" s="31"/>
      <c r="AX173" s="31"/>
      <c r="AY173" s="74"/>
    </row>
    <row r="174" spans="3:51" x14ac:dyDescent="0.3">
      <c r="C174" s="172" t="s">
        <v>49</v>
      </c>
      <c r="D174" s="4">
        <v>0.45</v>
      </c>
      <c r="E174" s="184" t="s">
        <v>195</v>
      </c>
      <c r="I174" s="53">
        <v>169</v>
      </c>
      <c r="J174" s="31">
        <f t="shared" si="91"/>
        <v>0</v>
      </c>
      <c r="K174" s="31">
        <f t="shared" si="92"/>
        <v>0</v>
      </c>
      <c r="L174" s="31">
        <f t="shared" si="93"/>
        <v>0</v>
      </c>
      <c r="M174" s="31">
        <f t="shared" si="94"/>
        <v>0</v>
      </c>
      <c r="N174" s="31">
        <f t="shared" si="75"/>
        <v>0</v>
      </c>
      <c r="O174" s="32">
        <f t="shared" si="76"/>
        <v>0</v>
      </c>
      <c r="P174" s="53">
        <v>169</v>
      </c>
      <c r="Q174" s="31">
        <f t="shared" si="89"/>
        <v>0</v>
      </c>
      <c r="R174" s="31">
        <f t="shared" si="95"/>
        <v>0</v>
      </c>
      <c r="S174" s="31">
        <f t="shared" si="96"/>
        <v>0</v>
      </c>
      <c r="T174" s="31">
        <f t="shared" si="77"/>
        <v>0</v>
      </c>
      <c r="U174" s="31">
        <f t="shared" si="90"/>
        <v>0</v>
      </c>
      <c r="V174" s="31">
        <f t="shared" si="78"/>
        <v>0</v>
      </c>
      <c r="W174" s="31">
        <v>0</v>
      </c>
      <c r="X174" s="31">
        <f t="shared" si="79"/>
        <v>0</v>
      </c>
      <c r="Y174" s="36">
        <f t="shared" si="80"/>
        <v>0</v>
      </c>
      <c r="AA174" s="69">
        <v>169</v>
      </c>
      <c r="AB174" s="31">
        <f t="shared" si="81"/>
        <v>0</v>
      </c>
      <c r="AC174" s="203">
        <f t="shared" si="101"/>
        <v>0</v>
      </c>
      <c r="AD174" s="99">
        <f t="shared" si="82"/>
        <v>0</v>
      </c>
      <c r="AE174" s="99">
        <f t="shared" si="83"/>
        <v>0</v>
      </c>
      <c r="AF174" s="188">
        <f t="shared" si="97"/>
        <v>0</v>
      </c>
      <c r="AG174" s="188">
        <f t="shared" si="98"/>
        <v>0</v>
      </c>
      <c r="AH174" s="188">
        <f t="shared" si="99"/>
        <v>0</v>
      </c>
      <c r="AI174" s="193">
        <f t="shared" si="100"/>
        <v>0</v>
      </c>
      <c r="AK174" s="69">
        <v>169</v>
      </c>
      <c r="AL174" s="31">
        <f t="shared" si="84"/>
        <v>0</v>
      </c>
      <c r="AM174" s="31">
        <f t="shared" si="85"/>
        <v>0</v>
      </c>
      <c r="AN174" s="31">
        <f t="shared" si="86"/>
        <v>0</v>
      </c>
      <c r="AO174" s="31">
        <f t="shared" si="87"/>
        <v>0</v>
      </c>
      <c r="AP174" s="31">
        <f t="shared" si="88"/>
        <v>0</v>
      </c>
      <c r="AQ174" s="188">
        <f t="shared" si="102"/>
        <v>0</v>
      </c>
      <c r="AR174" s="188">
        <f t="shared" si="102"/>
        <v>0</v>
      </c>
      <c r="AS174" s="188">
        <f t="shared" si="102"/>
        <v>0</v>
      </c>
      <c r="AT174" s="188">
        <f t="shared" si="102"/>
        <v>0</v>
      </c>
      <c r="AU174" s="31"/>
      <c r="AV174" s="31"/>
      <c r="AW174" s="31"/>
      <c r="AX174" s="31"/>
      <c r="AY174" s="74"/>
    </row>
    <row r="175" spans="3:51" x14ac:dyDescent="0.3">
      <c r="C175" s="172" t="s">
        <v>50</v>
      </c>
      <c r="D175" s="4">
        <v>0.39</v>
      </c>
      <c r="E175" s="184" t="s">
        <v>195</v>
      </c>
      <c r="I175" s="53">
        <v>170</v>
      </c>
      <c r="J175" s="31">
        <f t="shared" si="91"/>
        <v>0</v>
      </c>
      <c r="K175" s="31">
        <f t="shared" si="92"/>
        <v>0</v>
      </c>
      <c r="L175" s="31">
        <f t="shared" si="93"/>
        <v>0</v>
      </c>
      <c r="M175" s="31">
        <f t="shared" si="94"/>
        <v>0</v>
      </c>
      <c r="N175" s="31">
        <f t="shared" si="75"/>
        <v>0</v>
      </c>
      <c r="O175" s="32">
        <f t="shared" si="76"/>
        <v>0</v>
      </c>
      <c r="P175" s="53">
        <v>170</v>
      </c>
      <c r="Q175" s="31">
        <f t="shared" si="89"/>
        <v>0</v>
      </c>
      <c r="R175" s="31">
        <f t="shared" si="95"/>
        <v>0</v>
      </c>
      <c r="S175" s="31">
        <f t="shared" si="96"/>
        <v>0</v>
      </c>
      <c r="T175" s="31">
        <f t="shared" si="77"/>
        <v>0</v>
      </c>
      <c r="U175" s="31">
        <f t="shared" si="90"/>
        <v>0</v>
      </c>
      <c r="V175" s="31">
        <f t="shared" si="78"/>
        <v>0</v>
      </c>
      <c r="W175" s="31">
        <v>0</v>
      </c>
      <c r="X175" s="31">
        <f t="shared" si="79"/>
        <v>0</v>
      </c>
      <c r="Y175" s="36">
        <f t="shared" si="80"/>
        <v>0</v>
      </c>
      <c r="AA175" s="69">
        <v>170</v>
      </c>
      <c r="AB175" s="31">
        <f t="shared" si="81"/>
        <v>0</v>
      </c>
      <c r="AC175" s="203">
        <f t="shared" si="101"/>
        <v>0</v>
      </c>
      <c r="AD175" s="99">
        <f t="shared" si="82"/>
        <v>0</v>
      </c>
      <c r="AE175" s="99">
        <f t="shared" si="83"/>
        <v>0</v>
      </c>
      <c r="AF175" s="188">
        <f t="shared" si="97"/>
        <v>0</v>
      </c>
      <c r="AG175" s="188">
        <f t="shared" si="98"/>
        <v>0</v>
      </c>
      <c r="AH175" s="188">
        <f t="shared" si="99"/>
        <v>0</v>
      </c>
      <c r="AI175" s="193">
        <f t="shared" si="100"/>
        <v>0</v>
      </c>
      <c r="AK175" s="69">
        <v>170</v>
      </c>
      <c r="AL175" s="31">
        <f t="shared" si="84"/>
        <v>0</v>
      </c>
      <c r="AM175" s="31">
        <f t="shared" si="85"/>
        <v>0</v>
      </c>
      <c r="AN175" s="31">
        <f t="shared" si="86"/>
        <v>0</v>
      </c>
      <c r="AO175" s="31">
        <f t="shared" si="87"/>
        <v>0</v>
      </c>
      <c r="AP175" s="31">
        <f t="shared" si="88"/>
        <v>0</v>
      </c>
      <c r="AQ175" s="188">
        <f t="shared" si="102"/>
        <v>0</v>
      </c>
      <c r="AR175" s="188">
        <f t="shared" si="102"/>
        <v>0</v>
      </c>
      <c r="AS175" s="188">
        <f t="shared" si="102"/>
        <v>0</v>
      </c>
      <c r="AT175" s="188">
        <f t="shared" si="102"/>
        <v>0</v>
      </c>
      <c r="AU175" s="31"/>
      <c r="AV175" s="31"/>
      <c r="AW175" s="31"/>
      <c r="AX175" s="31"/>
      <c r="AY175" s="74"/>
    </row>
    <row r="176" spans="3:51" x14ac:dyDescent="0.3">
      <c r="C176" s="172" t="s">
        <v>51</v>
      </c>
      <c r="D176" s="4">
        <v>0.44</v>
      </c>
      <c r="E176" s="184" t="s">
        <v>195</v>
      </c>
      <c r="I176" s="53">
        <v>171</v>
      </c>
      <c r="J176" s="31">
        <f t="shared" si="91"/>
        <v>0</v>
      </c>
      <c r="K176" s="31">
        <f t="shared" si="92"/>
        <v>0</v>
      </c>
      <c r="L176" s="31">
        <f t="shared" si="93"/>
        <v>0</v>
      </c>
      <c r="M176" s="31">
        <f t="shared" si="94"/>
        <v>0</v>
      </c>
      <c r="N176" s="31">
        <f t="shared" si="75"/>
        <v>0</v>
      </c>
      <c r="O176" s="32">
        <f t="shared" si="76"/>
        <v>0</v>
      </c>
      <c r="P176" s="53">
        <v>171</v>
      </c>
      <c r="Q176" s="31">
        <f t="shared" si="89"/>
        <v>0</v>
      </c>
      <c r="R176" s="31">
        <f t="shared" si="95"/>
        <v>0</v>
      </c>
      <c r="S176" s="31">
        <f t="shared" si="96"/>
        <v>0</v>
      </c>
      <c r="T176" s="31">
        <f t="shared" si="77"/>
        <v>0</v>
      </c>
      <c r="U176" s="31">
        <f t="shared" si="90"/>
        <v>0</v>
      </c>
      <c r="V176" s="31">
        <f t="shared" si="78"/>
        <v>0</v>
      </c>
      <c r="W176" s="31">
        <v>0</v>
      </c>
      <c r="X176" s="31">
        <f t="shared" si="79"/>
        <v>0</v>
      </c>
      <c r="Y176" s="36">
        <f t="shared" si="80"/>
        <v>0</v>
      </c>
      <c r="AA176" s="69">
        <v>171</v>
      </c>
      <c r="AB176" s="31">
        <f t="shared" si="81"/>
        <v>0</v>
      </c>
      <c r="AC176" s="203">
        <f t="shared" si="101"/>
        <v>0</v>
      </c>
      <c r="AD176" s="99">
        <f t="shared" si="82"/>
        <v>0</v>
      </c>
      <c r="AE176" s="99">
        <f t="shared" si="83"/>
        <v>0</v>
      </c>
      <c r="AF176" s="188">
        <f t="shared" si="97"/>
        <v>0</v>
      </c>
      <c r="AG176" s="188">
        <f t="shared" si="98"/>
        <v>0</v>
      </c>
      <c r="AH176" s="188">
        <f t="shared" si="99"/>
        <v>0</v>
      </c>
      <c r="AI176" s="193">
        <f t="shared" si="100"/>
        <v>0</v>
      </c>
      <c r="AK176" s="69">
        <v>171</v>
      </c>
      <c r="AL176" s="31">
        <f t="shared" si="84"/>
        <v>0</v>
      </c>
      <c r="AM176" s="31">
        <f t="shared" si="85"/>
        <v>0</v>
      </c>
      <c r="AN176" s="31">
        <f t="shared" si="86"/>
        <v>0</v>
      </c>
      <c r="AO176" s="31">
        <f t="shared" si="87"/>
        <v>0</v>
      </c>
      <c r="AP176" s="31">
        <f t="shared" si="88"/>
        <v>0</v>
      </c>
      <c r="AQ176" s="188">
        <f t="shared" si="102"/>
        <v>0</v>
      </c>
      <c r="AR176" s="188">
        <f t="shared" si="102"/>
        <v>0</v>
      </c>
      <c r="AS176" s="188">
        <f t="shared" si="102"/>
        <v>0</v>
      </c>
      <c r="AT176" s="188">
        <f t="shared" si="102"/>
        <v>0</v>
      </c>
      <c r="AU176" s="31"/>
      <c r="AV176" s="31"/>
      <c r="AW176" s="31"/>
      <c r="AX176" s="31"/>
      <c r="AY176" s="74"/>
    </row>
    <row r="177" spans="3:51" x14ac:dyDescent="0.3">
      <c r="C177" s="172" t="s">
        <v>52</v>
      </c>
      <c r="D177" s="4">
        <v>0.46</v>
      </c>
      <c r="E177" s="184" t="s">
        <v>195</v>
      </c>
      <c r="I177" s="53">
        <v>172</v>
      </c>
      <c r="J177" s="31">
        <f t="shared" si="91"/>
        <v>0</v>
      </c>
      <c r="K177" s="31">
        <f t="shared" si="92"/>
        <v>0</v>
      </c>
      <c r="L177" s="31">
        <f t="shared" si="93"/>
        <v>0</v>
      </c>
      <c r="M177" s="31">
        <f t="shared" si="94"/>
        <v>0</v>
      </c>
      <c r="N177" s="31">
        <f t="shared" si="75"/>
        <v>0</v>
      </c>
      <c r="O177" s="32">
        <f t="shared" si="76"/>
        <v>0</v>
      </c>
      <c r="P177" s="53">
        <v>172</v>
      </c>
      <c r="Q177" s="31">
        <f t="shared" si="89"/>
        <v>0</v>
      </c>
      <c r="R177" s="31">
        <f t="shared" si="95"/>
        <v>0</v>
      </c>
      <c r="S177" s="31">
        <f t="shared" si="96"/>
        <v>0</v>
      </c>
      <c r="T177" s="31">
        <f t="shared" si="77"/>
        <v>0</v>
      </c>
      <c r="U177" s="31">
        <f t="shared" si="90"/>
        <v>0</v>
      </c>
      <c r="V177" s="31">
        <f t="shared" si="78"/>
        <v>0</v>
      </c>
      <c r="W177" s="31">
        <v>0</v>
      </c>
      <c r="X177" s="31">
        <f t="shared" si="79"/>
        <v>0</v>
      </c>
      <c r="Y177" s="36">
        <f t="shared" si="80"/>
        <v>0</v>
      </c>
      <c r="AA177" s="69">
        <v>172</v>
      </c>
      <c r="AB177" s="31">
        <f t="shared" si="81"/>
        <v>0</v>
      </c>
      <c r="AC177" s="203">
        <f t="shared" si="101"/>
        <v>0</v>
      </c>
      <c r="AD177" s="99">
        <f t="shared" si="82"/>
        <v>0</v>
      </c>
      <c r="AE177" s="99">
        <f t="shared" si="83"/>
        <v>0</v>
      </c>
      <c r="AF177" s="188">
        <f t="shared" si="97"/>
        <v>0</v>
      </c>
      <c r="AG177" s="188">
        <f t="shared" si="98"/>
        <v>0</v>
      </c>
      <c r="AH177" s="188">
        <f t="shared" si="99"/>
        <v>0</v>
      </c>
      <c r="AI177" s="193">
        <f t="shared" si="100"/>
        <v>0</v>
      </c>
      <c r="AK177" s="69">
        <v>172</v>
      </c>
      <c r="AL177" s="31">
        <f t="shared" si="84"/>
        <v>0</v>
      </c>
      <c r="AM177" s="31">
        <f t="shared" si="85"/>
        <v>0</v>
      </c>
      <c r="AN177" s="31">
        <f t="shared" si="86"/>
        <v>0</v>
      </c>
      <c r="AO177" s="31">
        <f t="shared" si="87"/>
        <v>0</v>
      </c>
      <c r="AP177" s="31">
        <f t="shared" si="88"/>
        <v>0</v>
      </c>
      <c r="AQ177" s="188">
        <f t="shared" si="102"/>
        <v>0</v>
      </c>
      <c r="AR177" s="188">
        <f t="shared" si="102"/>
        <v>0</v>
      </c>
      <c r="AS177" s="188">
        <f t="shared" si="102"/>
        <v>0</v>
      </c>
      <c r="AT177" s="188">
        <f t="shared" si="102"/>
        <v>0</v>
      </c>
      <c r="AU177" s="31"/>
      <c r="AV177" s="31"/>
      <c r="AW177" s="31"/>
      <c r="AX177" s="31"/>
      <c r="AY177" s="74"/>
    </row>
    <row r="178" spans="3:51" ht="27.6" x14ac:dyDescent="0.3">
      <c r="C178" s="172" t="s">
        <v>53</v>
      </c>
      <c r="D178" s="4">
        <v>0.46</v>
      </c>
      <c r="E178" s="184" t="s">
        <v>197</v>
      </c>
      <c r="I178" s="53">
        <v>173</v>
      </c>
      <c r="J178" s="31">
        <f t="shared" si="91"/>
        <v>0</v>
      </c>
      <c r="K178" s="31">
        <f t="shared" si="92"/>
        <v>0</v>
      </c>
      <c r="L178" s="31">
        <f t="shared" si="93"/>
        <v>0</v>
      </c>
      <c r="M178" s="31">
        <f t="shared" si="94"/>
        <v>0</v>
      </c>
      <c r="N178" s="31">
        <f t="shared" si="75"/>
        <v>0</v>
      </c>
      <c r="O178" s="32">
        <f t="shared" si="76"/>
        <v>0</v>
      </c>
      <c r="P178" s="53">
        <v>173</v>
      </c>
      <c r="Q178" s="31">
        <f t="shared" si="89"/>
        <v>0</v>
      </c>
      <c r="R178" s="31">
        <f t="shared" si="95"/>
        <v>0</v>
      </c>
      <c r="S178" s="31">
        <f t="shared" si="96"/>
        <v>0</v>
      </c>
      <c r="T178" s="31">
        <f t="shared" si="77"/>
        <v>0</v>
      </c>
      <c r="U178" s="31">
        <f t="shared" si="90"/>
        <v>0</v>
      </c>
      <c r="V178" s="31">
        <f t="shared" si="78"/>
        <v>0</v>
      </c>
      <c r="W178" s="31">
        <v>0</v>
      </c>
      <c r="X178" s="31">
        <f t="shared" si="79"/>
        <v>0</v>
      </c>
      <c r="Y178" s="36">
        <f t="shared" si="80"/>
        <v>0</v>
      </c>
      <c r="AA178" s="69">
        <v>173</v>
      </c>
      <c r="AB178" s="31">
        <f t="shared" si="81"/>
        <v>0</v>
      </c>
      <c r="AC178" s="203">
        <f t="shared" si="101"/>
        <v>0</v>
      </c>
      <c r="AD178" s="99">
        <f t="shared" si="82"/>
        <v>0</v>
      </c>
      <c r="AE178" s="99">
        <f t="shared" si="83"/>
        <v>0</v>
      </c>
      <c r="AF178" s="188">
        <f t="shared" si="97"/>
        <v>0</v>
      </c>
      <c r="AG178" s="188">
        <f t="shared" si="98"/>
        <v>0</v>
      </c>
      <c r="AH178" s="188">
        <f t="shared" si="99"/>
        <v>0</v>
      </c>
      <c r="AI178" s="193">
        <f t="shared" si="100"/>
        <v>0</v>
      </c>
      <c r="AK178" s="69">
        <v>173</v>
      </c>
      <c r="AL178" s="31">
        <f t="shared" si="84"/>
        <v>0</v>
      </c>
      <c r="AM178" s="31">
        <f t="shared" si="85"/>
        <v>0</v>
      </c>
      <c r="AN178" s="31">
        <f t="shared" si="86"/>
        <v>0</v>
      </c>
      <c r="AO178" s="31">
        <f t="shared" si="87"/>
        <v>0</v>
      </c>
      <c r="AP178" s="31">
        <f t="shared" si="88"/>
        <v>0</v>
      </c>
      <c r="AQ178" s="188">
        <f t="shared" si="102"/>
        <v>0</v>
      </c>
      <c r="AR178" s="188">
        <f t="shared" si="102"/>
        <v>0</v>
      </c>
      <c r="AS178" s="188">
        <f t="shared" si="102"/>
        <v>0</v>
      </c>
      <c r="AT178" s="188">
        <f t="shared" si="102"/>
        <v>0</v>
      </c>
      <c r="AU178" s="31"/>
      <c r="AV178" s="31"/>
      <c r="AW178" s="31"/>
      <c r="AX178" s="31"/>
      <c r="AY178" s="74"/>
    </row>
    <row r="179" spans="3:51" x14ac:dyDescent="0.3">
      <c r="C179" s="172" t="s">
        <v>54</v>
      </c>
      <c r="D179" s="4">
        <v>0.44</v>
      </c>
      <c r="E179" s="184" t="s">
        <v>195</v>
      </c>
      <c r="I179" s="53">
        <v>174</v>
      </c>
      <c r="J179" s="31">
        <f t="shared" si="91"/>
        <v>0</v>
      </c>
      <c r="K179" s="31">
        <f t="shared" si="92"/>
        <v>0</v>
      </c>
      <c r="L179" s="31">
        <f t="shared" si="93"/>
        <v>0</v>
      </c>
      <c r="M179" s="31">
        <f t="shared" si="94"/>
        <v>0</v>
      </c>
      <c r="N179" s="31">
        <f t="shared" si="75"/>
        <v>0</v>
      </c>
      <c r="O179" s="32">
        <f t="shared" si="76"/>
        <v>0</v>
      </c>
      <c r="P179" s="53">
        <v>174</v>
      </c>
      <c r="Q179" s="31">
        <f t="shared" si="89"/>
        <v>0</v>
      </c>
      <c r="R179" s="31">
        <f t="shared" si="95"/>
        <v>0</v>
      </c>
      <c r="S179" s="31">
        <f t="shared" si="96"/>
        <v>0</v>
      </c>
      <c r="T179" s="31">
        <f t="shared" si="77"/>
        <v>0</v>
      </c>
      <c r="U179" s="31">
        <f t="shared" si="90"/>
        <v>0</v>
      </c>
      <c r="V179" s="31">
        <f t="shared" si="78"/>
        <v>0</v>
      </c>
      <c r="W179" s="31">
        <v>0</v>
      </c>
      <c r="X179" s="31">
        <f t="shared" si="79"/>
        <v>0</v>
      </c>
      <c r="Y179" s="36">
        <f t="shared" si="80"/>
        <v>0</v>
      </c>
      <c r="AA179" s="69">
        <v>174</v>
      </c>
      <c r="AB179" s="31">
        <f t="shared" si="81"/>
        <v>0</v>
      </c>
      <c r="AC179" s="203">
        <f t="shared" si="101"/>
        <v>0</v>
      </c>
      <c r="AD179" s="99">
        <f t="shared" si="82"/>
        <v>0</v>
      </c>
      <c r="AE179" s="99">
        <f t="shared" si="83"/>
        <v>0</v>
      </c>
      <c r="AF179" s="188">
        <f t="shared" si="97"/>
        <v>0</v>
      </c>
      <c r="AG179" s="188">
        <f t="shared" si="98"/>
        <v>0</v>
      </c>
      <c r="AH179" s="188">
        <f t="shared" si="99"/>
        <v>0</v>
      </c>
      <c r="AI179" s="193">
        <f t="shared" si="100"/>
        <v>0</v>
      </c>
      <c r="AK179" s="69">
        <v>174</v>
      </c>
      <c r="AL179" s="31">
        <f t="shared" si="84"/>
        <v>0</v>
      </c>
      <c r="AM179" s="31">
        <f t="shared" si="85"/>
        <v>0</v>
      </c>
      <c r="AN179" s="31">
        <f t="shared" si="86"/>
        <v>0</v>
      </c>
      <c r="AO179" s="31">
        <f t="shared" si="87"/>
        <v>0</v>
      </c>
      <c r="AP179" s="31">
        <f t="shared" si="88"/>
        <v>0</v>
      </c>
      <c r="AQ179" s="188">
        <f t="shared" si="102"/>
        <v>0</v>
      </c>
      <c r="AR179" s="188">
        <f t="shared" si="102"/>
        <v>0</v>
      </c>
      <c r="AS179" s="188">
        <f t="shared" si="102"/>
        <v>0</v>
      </c>
      <c r="AT179" s="188">
        <f t="shared" si="102"/>
        <v>0</v>
      </c>
      <c r="AU179" s="31"/>
      <c r="AV179" s="31"/>
      <c r="AW179" s="31"/>
      <c r="AX179" s="31"/>
      <c r="AY179" s="74"/>
    </row>
    <row r="180" spans="3:51" x14ac:dyDescent="0.3">
      <c r="C180" s="172" t="s">
        <v>55</v>
      </c>
      <c r="D180" s="4">
        <v>0.46</v>
      </c>
      <c r="E180" s="184" t="s">
        <v>195</v>
      </c>
      <c r="I180" s="53">
        <v>175</v>
      </c>
      <c r="J180" s="31">
        <f t="shared" si="91"/>
        <v>0</v>
      </c>
      <c r="K180" s="31">
        <f t="shared" si="92"/>
        <v>0</v>
      </c>
      <c r="L180" s="31">
        <f t="shared" si="93"/>
        <v>0</v>
      </c>
      <c r="M180" s="31">
        <f t="shared" si="94"/>
        <v>0</v>
      </c>
      <c r="N180" s="31">
        <f t="shared" si="75"/>
        <v>0</v>
      </c>
      <c r="O180" s="32">
        <f t="shared" si="76"/>
        <v>0</v>
      </c>
      <c r="P180" s="53">
        <v>175</v>
      </c>
      <c r="Q180" s="31">
        <f t="shared" si="89"/>
        <v>0</v>
      </c>
      <c r="R180" s="31">
        <f t="shared" si="95"/>
        <v>0</v>
      </c>
      <c r="S180" s="31">
        <f t="shared" si="96"/>
        <v>0</v>
      </c>
      <c r="T180" s="31">
        <f t="shared" si="77"/>
        <v>0</v>
      </c>
      <c r="U180" s="31">
        <f t="shared" si="90"/>
        <v>0</v>
      </c>
      <c r="V180" s="31">
        <f t="shared" si="78"/>
        <v>0</v>
      </c>
      <c r="W180" s="31">
        <v>0</v>
      </c>
      <c r="X180" s="31">
        <f t="shared" si="79"/>
        <v>0</v>
      </c>
      <c r="Y180" s="36">
        <f t="shared" si="80"/>
        <v>0</v>
      </c>
      <c r="AA180" s="69">
        <v>175</v>
      </c>
      <c r="AB180" s="31">
        <f t="shared" si="81"/>
        <v>0</v>
      </c>
      <c r="AC180" s="203">
        <f t="shared" si="101"/>
        <v>0</v>
      </c>
      <c r="AD180" s="99">
        <f t="shared" si="82"/>
        <v>0</v>
      </c>
      <c r="AE180" s="99">
        <f t="shared" si="83"/>
        <v>0</v>
      </c>
      <c r="AF180" s="188">
        <f t="shared" si="97"/>
        <v>0</v>
      </c>
      <c r="AG180" s="188">
        <f t="shared" si="98"/>
        <v>0</v>
      </c>
      <c r="AH180" s="188">
        <f t="shared" si="99"/>
        <v>0</v>
      </c>
      <c r="AI180" s="193">
        <f t="shared" si="100"/>
        <v>0</v>
      </c>
      <c r="AK180" s="69">
        <v>175</v>
      </c>
      <c r="AL180" s="31">
        <f t="shared" si="84"/>
        <v>0</v>
      </c>
      <c r="AM180" s="31">
        <f t="shared" si="85"/>
        <v>0</v>
      </c>
      <c r="AN180" s="31">
        <f t="shared" si="86"/>
        <v>0</v>
      </c>
      <c r="AO180" s="31">
        <f t="shared" si="87"/>
        <v>0</v>
      </c>
      <c r="AP180" s="31">
        <f t="shared" si="88"/>
        <v>0</v>
      </c>
      <c r="AQ180" s="188">
        <f t="shared" si="102"/>
        <v>0</v>
      </c>
      <c r="AR180" s="188">
        <f t="shared" si="102"/>
        <v>0</v>
      </c>
      <c r="AS180" s="188">
        <f t="shared" si="102"/>
        <v>0</v>
      </c>
      <c r="AT180" s="188">
        <f t="shared" si="102"/>
        <v>0</v>
      </c>
      <c r="AU180" s="31"/>
      <c r="AV180" s="31"/>
      <c r="AW180" s="31"/>
      <c r="AX180" s="31"/>
      <c r="AY180" s="74"/>
    </row>
    <row r="181" spans="3:51" x14ac:dyDescent="0.3">
      <c r="C181" s="172" t="s">
        <v>56</v>
      </c>
      <c r="D181" s="4">
        <v>0.48</v>
      </c>
      <c r="E181" s="184" t="s">
        <v>195</v>
      </c>
      <c r="I181" s="53">
        <v>176</v>
      </c>
      <c r="J181" s="31">
        <f t="shared" si="91"/>
        <v>0</v>
      </c>
      <c r="K181" s="31">
        <f t="shared" si="92"/>
        <v>0</v>
      </c>
      <c r="L181" s="31">
        <f t="shared" si="93"/>
        <v>0</v>
      </c>
      <c r="M181" s="31">
        <f t="shared" si="94"/>
        <v>0</v>
      </c>
      <c r="N181" s="31">
        <f t="shared" si="75"/>
        <v>0</v>
      </c>
      <c r="O181" s="32">
        <f t="shared" si="76"/>
        <v>0</v>
      </c>
      <c r="P181" s="53">
        <v>176</v>
      </c>
      <c r="Q181" s="31">
        <f t="shared" si="89"/>
        <v>0</v>
      </c>
      <c r="R181" s="31">
        <f t="shared" si="95"/>
        <v>0</v>
      </c>
      <c r="S181" s="31">
        <f t="shared" si="96"/>
        <v>0</v>
      </c>
      <c r="T181" s="31">
        <f t="shared" si="77"/>
        <v>0</v>
      </c>
      <c r="U181" s="31">
        <f t="shared" si="90"/>
        <v>0</v>
      </c>
      <c r="V181" s="31">
        <f t="shared" si="78"/>
        <v>0</v>
      </c>
      <c r="W181" s="31">
        <v>0</v>
      </c>
      <c r="X181" s="31">
        <f t="shared" si="79"/>
        <v>0</v>
      </c>
      <c r="Y181" s="36">
        <f t="shared" si="80"/>
        <v>0</v>
      </c>
      <c r="AA181" s="69">
        <v>176</v>
      </c>
      <c r="AB181" s="31">
        <f t="shared" si="81"/>
        <v>0</v>
      </c>
      <c r="AC181" s="203">
        <f t="shared" si="101"/>
        <v>0</v>
      </c>
      <c r="AD181" s="99">
        <f t="shared" si="82"/>
        <v>0</v>
      </c>
      <c r="AE181" s="99">
        <f t="shared" si="83"/>
        <v>0</v>
      </c>
      <c r="AF181" s="188">
        <f t="shared" si="97"/>
        <v>0</v>
      </c>
      <c r="AG181" s="188">
        <f t="shared" si="98"/>
        <v>0</v>
      </c>
      <c r="AH181" s="188">
        <f t="shared" si="99"/>
        <v>0</v>
      </c>
      <c r="AI181" s="193">
        <f t="shared" si="100"/>
        <v>0</v>
      </c>
      <c r="AK181" s="69">
        <v>176</v>
      </c>
      <c r="AL181" s="31">
        <f t="shared" si="84"/>
        <v>0</v>
      </c>
      <c r="AM181" s="31">
        <f t="shared" si="85"/>
        <v>0</v>
      </c>
      <c r="AN181" s="31">
        <f t="shared" si="86"/>
        <v>0</v>
      </c>
      <c r="AO181" s="31">
        <f t="shared" si="87"/>
        <v>0</v>
      </c>
      <c r="AP181" s="31">
        <f t="shared" si="88"/>
        <v>0</v>
      </c>
      <c r="AQ181" s="188">
        <f t="shared" si="102"/>
        <v>0</v>
      </c>
      <c r="AR181" s="188">
        <f t="shared" si="102"/>
        <v>0</v>
      </c>
      <c r="AS181" s="188">
        <f t="shared" si="102"/>
        <v>0</v>
      </c>
      <c r="AT181" s="188">
        <f t="shared" si="102"/>
        <v>0</v>
      </c>
      <c r="AU181" s="31"/>
      <c r="AV181" s="31"/>
      <c r="AW181" s="31"/>
      <c r="AX181" s="31"/>
      <c r="AY181" s="74"/>
    </row>
    <row r="182" spans="3:51" x14ac:dyDescent="0.3">
      <c r="C182" s="172" t="s">
        <v>57</v>
      </c>
      <c r="D182" s="4">
        <v>0.44</v>
      </c>
      <c r="E182" s="184" t="s">
        <v>195</v>
      </c>
      <c r="I182" s="53">
        <v>177</v>
      </c>
      <c r="J182" s="31">
        <f t="shared" si="91"/>
        <v>0</v>
      </c>
      <c r="K182" s="31">
        <f t="shared" si="92"/>
        <v>0</v>
      </c>
      <c r="L182" s="31">
        <f t="shared" si="93"/>
        <v>0</v>
      </c>
      <c r="M182" s="31">
        <f t="shared" si="94"/>
        <v>0</v>
      </c>
      <c r="N182" s="31">
        <f t="shared" si="75"/>
        <v>0</v>
      </c>
      <c r="O182" s="32">
        <f t="shared" si="76"/>
        <v>0</v>
      </c>
      <c r="P182" s="53">
        <v>177</v>
      </c>
      <c r="Q182" s="31">
        <f t="shared" si="89"/>
        <v>0</v>
      </c>
      <c r="R182" s="31">
        <f t="shared" si="95"/>
        <v>0</v>
      </c>
      <c r="S182" s="31">
        <f t="shared" si="96"/>
        <v>0</v>
      </c>
      <c r="T182" s="31">
        <f t="shared" si="77"/>
        <v>0</v>
      </c>
      <c r="U182" s="31">
        <f t="shared" si="90"/>
        <v>0</v>
      </c>
      <c r="V182" s="31">
        <f t="shared" si="78"/>
        <v>0</v>
      </c>
      <c r="W182" s="31">
        <v>0</v>
      </c>
      <c r="X182" s="31">
        <f t="shared" si="79"/>
        <v>0</v>
      </c>
      <c r="Y182" s="36">
        <f t="shared" si="80"/>
        <v>0</v>
      </c>
      <c r="AA182" s="69">
        <v>177</v>
      </c>
      <c r="AB182" s="31">
        <f t="shared" si="81"/>
        <v>0</v>
      </c>
      <c r="AC182" s="203">
        <f t="shared" si="101"/>
        <v>0</v>
      </c>
      <c r="AD182" s="99">
        <f t="shared" si="82"/>
        <v>0</v>
      </c>
      <c r="AE182" s="99">
        <f t="shared" si="83"/>
        <v>0</v>
      </c>
      <c r="AF182" s="188">
        <f t="shared" si="97"/>
        <v>0</v>
      </c>
      <c r="AG182" s="188">
        <f t="shared" si="98"/>
        <v>0</v>
      </c>
      <c r="AH182" s="188">
        <f t="shared" si="99"/>
        <v>0</v>
      </c>
      <c r="AI182" s="193">
        <f t="shared" si="100"/>
        <v>0</v>
      </c>
      <c r="AK182" s="69">
        <v>177</v>
      </c>
      <c r="AL182" s="31">
        <f t="shared" si="84"/>
        <v>0</v>
      </c>
      <c r="AM182" s="31">
        <f t="shared" si="85"/>
        <v>0</v>
      </c>
      <c r="AN182" s="31">
        <f t="shared" si="86"/>
        <v>0</v>
      </c>
      <c r="AO182" s="31">
        <f t="shared" si="87"/>
        <v>0</v>
      </c>
      <c r="AP182" s="31">
        <f t="shared" si="88"/>
        <v>0</v>
      </c>
      <c r="AQ182" s="188">
        <f t="shared" si="102"/>
        <v>0</v>
      </c>
      <c r="AR182" s="188">
        <f t="shared" si="102"/>
        <v>0</v>
      </c>
      <c r="AS182" s="188">
        <f t="shared" si="102"/>
        <v>0</v>
      </c>
      <c r="AT182" s="188">
        <f t="shared" si="102"/>
        <v>0</v>
      </c>
      <c r="AU182" s="31"/>
      <c r="AV182" s="31"/>
      <c r="AW182" s="31"/>
      <c r="AX182" s="31"/>
      <c r="AY182" s="74"/>
    </row>
    <row r="183" spans="3:51" x14ac:dyDescent="0.3">
      <c r="C183" s="172" t="s">
        <v>58</v>
      </c>
      <c r="D183" s="4">
        <v>0.34</v>
      </c>
      <c r="E183" s="184" t="s">
        <v>195</v>
      </c>
      <c r="I183" s="53">
        <v>178</v>
      </c>
      <c r="J183" s="31">
        <f t="shared" si="91"/>
        <v>0</v>
      </c>
      <c r="K183" s="31">
        <f t="shared" si="92"/>
        <v>0</v>
      </c>
      <c r="L183" s="31">
        <f t="shared" si="93"/>
        <v>0</v>
      </c>
      <c r="M183" s="31">
        <f t="shared" si="94"/>
        <v>0</v>
      </c>
      <c r="N183" s="31">
        <f t="shared" si="75"/>
        <v>0</v>
      </c>
      <c r="O183" s="32">
        <f t="shared" si="76"/>
        <v>0</v>
      </c>
      <c r="P183" s="53">
        <v>178</v>
      </c>
      <c r="Q183" s="31">
        <f t="shared" si="89"/>
        <v>0</v>
      </c>
      <c r="R183" s="31">
        <f t="shared" si="95"/>
        <v>0</v>
      </c>
      <c r="S183" s="31">
        <f t="shared" si="96"/>
        <v>0</v>
      </c>
      <c r="T183" s="31">
        <f t="shared" si="77"/>
        <v>0</v>
      </c>
      <c r="U183" s="31">
        <f t="shared" si="90"/>
        <v>0</v>
      </c>
      <c r="V183" s="31">
        <f t="shared" si="78"/>
        <v>0</v>
      </c>
      <c r="W183" s="31">
        <v>0</v>
      </c>
      <c r="X183" s="31">
        <f t="shared" si="79"/>
        <v>0</v>
      </c>
      <c r="Y183" s="36">
        <f t="shared" si="80"/>
        <v>0</v>
      </c>
      <c r="AA183" s="69">
        <v>178</v>
      </c>
      <c r="AB183" s="31">
        <f t="shared" si="81"/>
        <v>0</v>
      </c>
      <c r="AC183" s="203">
        <f t="shared" si="101"/>
        <v>0</v>
      </c>
      <c r="AD183" s="99">
        <f t="shared" si="82"/>
        <v>0</v>
      </c>
      <c r="AE183" s="99">
        <f t="shared" si="83"/>
        <v>0</v>
      </c>
      <c r="AF183" s="188">
        <f t="shared" si="97"/>
        <v>0</v>
      </c>
      <c r="AG183" s="188">
        <f t="shared" si="98"/>
        <v>0</v>
      </c>
      <c r="AH183" s="188">
        <f t="shared" si="99"/>
        <v>0</v>
      </c>
      <c r="AI183" s="193">
        <f t="shared" si="100"/>
        <v>0</v>
      </c>
      <c r="AK183" s="69">
        <v>178</v>
      </c>
      <c r="AL183" s="31">
        <f t="shared" si="84"/>
        <v>0</v>
      </c>
      <c r="AM183" s="31">
        <f t="shared" si="85"/>
        <v>0</v>
      </c>
      <c r="AN183" s="31">
        <f t="shared" si="86"/>
        <v>0</v>
      </c>
      <c r="AO183" s="31">
        <f t="shared" si="87"/>
        <v>0</v>
      </c>
      <c r="AP183" s="31">
        <f t="shared" si="88"/>
        <v>0</v>
      </c>
      <c r="AQ183" s="188">
        <f t="shared" si="102"/>
        <v>0</v>
      </c>
      <c r="AR183" s="188">
        <f t="shared" si="102"/>
        <v>0</v>
      </c>
      <c r="AS183" s="188">
        <f t="shared" si="102"/>
        <v>0</v>
      </c>
      <c r="AT183" s="188">
        <f t="shared" si="102"/>
        <v>0</v>
      </c>
      <c r="AU183" s="31"/>
      <c r="AV183" s="31"/>
      <c r="AW183" s="31"/>
      <c r="AX183" s="31"/>
      <c r="AY183" s="74"/>
    </row>
    <row r="184" spans="3:51" x14ac:dyDescent="0.3">
      <c r="C184" s="172" t="s">
        <v>59</v>
      </c>
      <c r="D184" s="4">
        <v>0.5</v>
      </c>
      <c r="E184" s="184" t="s">
        <v>194</v>
      </c>
      <c r="I184" s="53">
        <v>179</v>
      </c>
      <c r="J184" s="31">
        <f t="shared" si="91"/>
        <v>0</v>
      </c>
      <c r="K184" s="31">
        <f t="shared" si="92"/>
        <v>0</v>
      </c>
      <c r="L184" s="31">
        <f t="shared" si="93"/>
        <v>0</v>
      </c>
      <c r="M184" s="31">
        <f t="shared" si="94"/>
        <v>0</v>
      </c>
      <c r="N184" s="31">
        <f t="shared" si="75"/>
        <v>0</v>
      </c>
      <c r="O184" s="32">
        <f t="shared" si="76"/>
        <v>0</v>
      </c>
      <c r="P184" s="53">
        <v>179</v>
      </c>
      <c r="Q184" s="31">
        <f t="shared" si="89"/>
        <v>0</v>
      </c>
      <c r="R184" s="31">
        <f t="shared" si="95"/>
        <v>0</v>
      </c>
      <c r="S184" s="31">
        <f t="shared" si="96"/>
        <v>0</v>
      </c>
      <c r="T184" s="31">
        <f t="shared" si="77"/>
        <v>0</v>
      </c>
      <c r="U184" s="31">
        <f t="shared" si="90"/>
        <v>0</v>
      </c>
      <c r="V184" s="31">
        <f t="shared" si="78"/>
        <v>0</v>
      </c>
      <c r="W184" s="31">
        <v>0</v>
      </c>
      <c r="X184" s="31">
        <f t="shared" si="79"/>
        <v>0</v>
      </c>
      <c r="Y184" s="36">
        <f t="shared" si="80"/>
        <v>0</v>
      </c>
      <c r="AA184" s="69">
        <v>179</v>
      </c>
      <c r="AB184" s="31">
        <f t="shared" si="81"/>
        <v>0</v>
      </c>
      <c r="AC184" s="203">
        <f t="shared" si="101"/>
        <v>0</v>
      </c>
      <c r="AD184" s="99">
        <f t="shared" si="82"/>
        <v>0</v>
      </c>
      <c r="AE184" s="99">
        <f t="shared" si="83"/>
        <v>0</v>
      </c>
      <c r="AF184" s="188">
        <f t="shared" si="97"/>
        <v>0</v>
      </c>
      <c r="AG184" s="188">
        <f t="shared" si="98"/>
        <v>0</v>
      </c>
      <c r="AH184" s="188">
        <f t="shared" si="99"/>
        <v>0</v>
      </c>
      <c r="AI184" s="193">
        <f t="shared" si="100"/>
        <v>0</v>
      </c>
      <c r="AK184" s="69">
        <v>179</v>
      </c>
      <c r="AL184" s="31">
        <f t="shared" si="84"/>
        <v>0</v>
      </c>
      <c r="AM184" s="31">
        <f t="shared" si="85"/>
        <v>0</v>
      </c>
      <c r="AN184" s="31">
        <f t="shared" si="86"/>
        <v>0</v>
      </c>
      <c r="AO184" s="31">
        <f t="shared" si="87"/>
        <v>0</v>
      </c>
      <c r="AP184" s="31">
        <f t="shared" si="88"/>
        <v>0</v>
      </c>
      <c r="AQ184" s="188">
        <f t="shared" si="102"/>
        <v>0</v>
      </c>
      <c r="AR184" s="188">
        <f t="shared" si="102"/>
        <v>0</v>
      </c>
      <c r="AS184" s="188">
        <f t="shared" si="102"/>
        <v>0</v>
      </c>
      <c r="AT184" s="188">
        <f t="shared" si="102"/>
        <v>0</v>
      </c>
      <c r="AU184" s="31"/>
      <c r="AV184" s="31"/>
      <c r="AW184" s="31"/>
      <c r="AX184" s="31"/>
      <c r="AY184" s="74"/>
    </row>
    <row r="185" spans="3:51" x14ac:dyDescent="0.3">
      <c r="C185" s="172" t="s">
        <v>60</v>
      </c>
      <c r="D185" s="4">
        <v>0.57999999999999996</v>
      </c>
      <c r="E185" s="184" t="s">
        <v>194</v>
      </c>
      <c r="I185" s="53">
        <v>180</v>
      </c>
      <c r="J185" s="31">
        <f t="shared" si="91"/>
        <v>0</v>
      </c>
      <c r="K185" s="31">
        <f t="shared" si="92"/>
        <v>0</v>
      </c>
      <c r="L185" s="31">
        <f t="shared" si="93"/>
        <v>0</v>
      </c>
      <c r="M185" s="31">
        <f t="shared" si="94"/>
        <v>0</v>
      </c>
      <c r="N185" s="31">
        <f t="shared" si="75"/>
        <v>0</v>
      </c>
      <c r="O185" s="32">
        <f t="shared" si="76"/>
        <v>0</v>
      </c>
      <c r="P185" s="53">
        <v>180</v>
      </c>
      <c r="Q185" s="31">
        <f t="shared" si="89"/>
        <v>0</v>
      </c>
      <c r="R185" s="31">
        <f t="shared" si="95"/>
        <v>0</v>
      </c>
      <c r="S185" s="31">
        <f t="shared" si="96"/>
        <v>0</v>
      </c>
      <c r="T185" s="31">
        <f t="shared" si="77"/>
        <v>0</v>
      </c>
      <c r="U185" s="31">
        <f t="shared" si="90"/>
        <v>0</v>
      </c>
      <c r="V185" s="31">
        <f t="shared" si="78"/>
        <v>0</v>
      </c>
      <c r="W185" s="31">
        <v>0</v>
      </c>
      <c r="X185" s="31">
        <f t="shared" si="79"/>
        <v>0</v>
      </c>
      <c r="Y185" s="36">
        <f t="shared" si="80"/>
        <v>0</v>
      </c>
      <c r="AA185" s="69">
        <v>180</v>
      </c>
      <c r="AB185" s="31">
        <f t="shared" si="81"/>
        <v>0</v>
      </c>
      <c r="AC185" s="203">
        <f t="shared" si="101"/>
        <v>0</v>
      </c>
      <c r="AD185" s="99">
        <f t="shared" si="82"/>
        <v>0</v>
      </c>
      <c r="AE185" s="99">
        <f t="shared" si="83"/>
        <v>0</v>
      </c>
      <c r="AF185" s="188">
        <f t="shared" si="97"/>
        <v>0</v>
      </c>
      <c r="AG185" s="188">
        <f t="shared" si="98"/>
        <v>0</v>
      </c>
      <c r="AH185" s="188">
        <f t="shared" si="99"/>
        <v>0</v>
      </c>
      <c r="AI185" s="193">
        <f t="shared" si="100"/>
        <v>0</v>
      </c>
      <c r="AK185" s="69">
        <v>180</v>
      </c>
      <c r="AL185" s="31">
        <f t="shared" si="84"/>
        <v>0</v>
      </c>
      <c r="AM185" s="31">
        <f t="shared" si="85"/>
        <v>0</v>
      </c>
      <c r="AN185" s="31">
        <f t="shared" si="86"/>
        <v>0</v>
      </c>
      <c r="AO185" s="31">
        <f t="shared" si="87"/>
        <v>0</v>
      </c>
      <c r="AP185" s="31">
        <f t="shared" si="88"/>
        <v>0</v>
      </c>
      <c r="AQ185" s="188">
        <f t="shared" si="102"/>
        <v>0</v>
      </c>
      <c r="AR185" s="188">
        <f t="shared" si="102"/>
        <v>0</v>
      </c>
      <c r="AS185" s="188">
        <f t="shared" si="102"/>
        <v>0</v>
      </c>
      <c r="AT185" s="188">
        <f t="shared" si="102"/>
        <v>0</v>
      </c>
      <c r="AU185" s="31"/>
      <c r="AV185" s="31"/>
      <c r="AW185" s="31"/>
      <c r="AX185" s="31"/>
      <c r="AY185" s="74"/>
    </row>
    <row r="186" spans="3:51" x14ac:dyDescent="0.3">
      <c r="C186" s="172" t="s">
        <v>61</v>
      </c>
      <c r="D186" s="4">
        <v>0.37</v>
      </c>
      <c r="E186" s="184" t="s">
        <v>195</v>
      </c>
      <c r="I186" s="53">
        <v>181</v>
      </c>
      <c r="J186" s="31">
        <f t="shared" si="91"/>
        <v>0</v>
      </c>
      <c r="K186" s="31">
        <f t="shared" si="92"/>
        <v>0</v>
      </c>
      <c r="L186" s="31">
        <f t="shared" si="93"/>
        <v>0</v>
      </c>
      <c r="M186" s="31">
        <f t="shared" si="94"/>
        <v>0</v>
      </c>
      <c r="N186" s="31">
        <f t="shared" si="75"/>
        <v>0</v>
      </c>
      <c r="O186" s="32">
        <f t="shared" si="76"/>
        <v>0</v>
      </c>
      <c r="P186" s="53">
        <v>181</v>
      </c>
      <c r="Q186" s="31">
        <f t="shared" si="89"/>
        <v>0</v>
      </c>
      <c r="R186" s="31">
        <f t="shared" si="95"/>
        <v>0</v>
      </c>
      <c r="S186" s="31">
        <f t="shared" si="96"/>
        <v>0</v>
      </c>
      <c r="T186" s="31">
        <f t="shared" si="77"/>
        <v>0</v>
      </c>
      <c r="U186" s="31">
        <f t="shared" si="90"/>
        <v>0</v>
      </c>
      <c r="V186" s="31">
        <f t="shared" si="78"/>
        <v>0</v>
      </c>
      <c r="W186" s="31">
        <v>0</v>
      </c>
      <c r="X186" s="31">
        <f t="shared" si="79"/>
        <v>0</v>
      </c>
      <c r="Y186" s="36">
        <f t="shared" si="80"/>
        <v>0</v>
      </c>
      <c r="AA186" s="69">
        <v>181</v>
      </c>
      <c r="AB186" s="31">
        <f t="shared" si="81"/>
        <v>0</v>
      </c>
      <c r="AC186" s="203">
        <f t="shared" si="101"/>
        <v>0</v>
      </c>
      <c r="AD186" s="99">
        <f t="shared" si="82"/>
        <v>0</v>
      </c>
      <c r="AE186" s="99">
        <f t="shared" si="83"/>
        <v>0</v>
      </c>
      <c r="AF186" s="188">
        <f t="shared" si="97"/>
        <v>0</v>
      </c>
      <c r="AG186" s="188">
        <f t="shared" si="98"/>
        <v>0</v>
      </c>
      <c r="AH186" s="188">
        <f t="shared" si="99"/>
        <v>0</v>
      </c>
      <c r="AI186" s="193">
        <f t="shared" si="100"/>
        <v>0</v>
      </c>
      <c r="AK186" s="69">
        <v>181</v>
      </c>
      <c r="AL186" s="31">
        <f t="shared" si="84"/>
        <v>0</v>
      </c>
      <c r="AM186" s="31">
        <f t="shared" si="85"/>
        <v>0</v>
      </c>
      <c r="AN186" s="31">
        <f t="shared" si="86"/>
        <v>0</v>
      </c>
      <c r="AO186" s="31">
        <f t="shared" si="87"/>
        <v>0</v>
      </c>
      <c r="AP186" s="31">
        <f t="shared" si="88"/>
        <v>0</v>
      </c>
      <c r="AQ186" s="188">
        <f t="shared" si="102"/>
        <v>0</v>
      </c>
      <c r="AR186" s="188">
        <f t="shared" si="102"/>
        <v>0</v>
      </c>
      <c r="AS186" s="188">
        <f t="shared" si="102"/>
        <v>0</v>
      </c>
      <c r="AT186" s="188">
        <f t="shared" si="102"/>
        <v>0</v>
      </c>
      <c r="AU186" s="31"/>
      <c r="AV186" s="31"/>
      <c r="AW186" s="31"/>
      <c r="AX186" s="31"/>
      <c r="AY186" s="74"/>
    </row>
    <row r="187" spans="3:51" x14ac:dyDescent="0.3">
      <c r="C187" s="172" t="s">
        <v>62</v>
      </c>
      <c r="D187" s="4">
        <v>0.37</v>
      </c>
      <c r="E187" s="184" t="s">
        <v>195</v>
      </c>
      <c r="I187" s="53">
        <v>182</v>
      </c>
      <c r="J187" s="31">
        <f t="shared" si="91"/>
        <v>0</v>
      </c>
      <c r="K187" s="31">
        <f t="shared" si="92"/>
        <v>0</v>
      </c>
      <c r="L187" s="31">
        <f t="shared" si="93"/>
        <v>0</v>
      </c>
      <c r="M187" s="31">
        <f t="shared" si="94"/>
        <v>0</v>
      </c>
      <c r="N187" s="31">
        <f t="shared" si="75"/>
        <v>0</v>
      </c>
      <c r="O187" s="32">
        <f t="shared" si="76"/>
        <v>0</v>
      </c>
      <c r="P187" s="53">
        <v>182</v>
      </c>
      <c r="Q187" s="31">
        <f t="shared" si="89"/>
        <v>0</v>
      </c>
      <c r="R187" s="31">
        <f t="shared" si="95"/>
        <v>0</v>
      </c>
      <c r="S187" s="31">
        <f t="shared" si="96"/>
        <v>0</v>
      </c>
      <c r="T187" s="31">
        <f t="shared" si="77"/>
        <v>0</v>
      </c>
      <c r="U187" s="31">
        <f t="shared" si="90"/>
        <v>0</v>
      </c>
      <c r="V187" s="31">
        <f t="shared" si="78"/>
        <v>0</v>
      </c>
      <c r="W187" s="31">
        <v>0</v>
      </c>
      <c r="X187" s="31">
        <f t="shared" si="79"/>
        <v>0</v>
      </c>
      <c r="Y187" s="36">
        <f t="shared" si="80"/>
        <v>0</v>
      </c>
      <c r="AA187" s="69">
        <v>182</v>
      </c>
      <c r="AB187" s="31">
        <f t="shared" si="81"/>
        <v>0</v>
      </c>
      <c r="AC187" s="203">
        <f t="shared" si="101"/>
        <v>0</v>
      </c>
      <c r="AD187" s="99">
        <f t="shared" si="82"/>
        <v>0</v>
      </c>
      <c r="AE187" s="99">
        <f t="shared" si="83"/>
        <v>0</v>
      </c>
      <c r="AF187" s="188">
        <f t="shared" si="97"/>
        <v>0</v>
      </c>
      <c r="AG187" s="188">
        <f t="shared" si="98"/>
        <v>0</v>
      </c>
      <c r="AH187" s="188">
        <f t="shared" si="99"/>
        <v>0</v>
      </c>
      <c r="AI187" s="193">
        <f t="shared" si="100"/>
        <v>0</v>
      </c>
      <c r="AK187" s="69">
        <v>182</v>
      </c>
      <c r="AL187" s="31">
        <f t="shared" si="84"/>
        <v>0</v>
      </c>
      <c r="AM187" s="31">
        <f t="shared" si="85"/>
        <v>0</v>
      </c>
      <c r="AN187" s="31">
        <f t="shared" si="86"/>
        <v>0</v>
      </c>
      <c r="AO187" s="31">
        <f t="shared" si="87"/>
        <v>0</v>
      </c>
      <c r="AP187" s="31">
        <f t="shared" si="88"/>
        <v>0</v>
      </c>
      <c r="AQ187" s="188">
        <f t="shared" si="102"/>
        <v>0</v>
      </c>
      <c r="AR187" s="188">
        <f t="shared" si="102"/>
        <v>0</v>
      </c>
      <c r="AS187" s="188">
        <f t="shared" si="102"/>
        <v>0</v>
      </c>
      <c r="AT187" s="188">
        <f t="shared" si="102"/>
        <v>0</v>
      </c>
      <c r="AU187" s="31"/>
      <c r="AV187" s="31"/>
      <c r="AW187" s="31"/>
      <c r="AX187" s="31"/>
      <c r="AY187" s="74"/>
    </row>
    <row r="188" spans="3:51" x14ac:dyDescent="0.3">
      <c r="C188" s="172" t="s">
        <v>63</v>
      </c>
      <c r="D188" s="4">
        <v>0.38</v>
      </c>
      <c r="E188" s="184" t="s">
        <v>195</v>
      </c>
      <c r="I188" s="53">
        <v>183</v>
      </c>
      <c r="J188" s="31">
        <f t="shared" si="91"/>
        <v>0</v>
      </c>
      <c r="K188" s="31">
        <f t="shared" si="92"/>
        <v>0</v>
      </c>
      <c r="L188" s="31">
        <f t="shared" si="93"/>
        <v>0</v>
      </c>
      <c r="M188" s="31">
        <f t="shared" si="94"/>
        <v>0</v>
      </c>
      <c r="N188" s="31">
        <f t="shared" si="75"/>
        <v>0</v>
      </c>
      <c r="O188" s="32">
        <f t="shared" si="76"/>
        <v>0</v>
      </c>
      <c r="P188" s="53">
        <v>183</v>
      </c>
      <c r="Q188" s="31">
        <f t="shared" si="89"/>
        <v>0</v>
      </c>
      <c r="R188" s="31">
        <f t="shared" si="95"/>
        <v>0</v>
      </c>
      <c r="S188" s="31">
        <f t="shared" si="96"/>
        <v>0</v>
      </c>
      <c r="T188" s="31">
        <f t="shared" si="77"/>
        <v>0</v>
      </c>
      <c r="U188" s="31">
        <f t="shared" si="90"/>
        <v>0</v>
      </c>
      <c r="V188" s="31">
        <f t="shared" si="78"/>
        <v>0</v>
      </c>
      <c r="W188" s="31">
        <v>0</v>
      </c>
      <c r="X188" s="31">
        <f t="shared" si="79"/>
        <v>0</v>
      </c>
      <c r="Y188" s="36">
        <f t="shared" si="80"/>
        <v>0</v>
      </c>
      <c r="AA188" s="69">
        <v>183</v>
      </c>
      <c r="AB188" s="31">
        <f t="shared" si="81"/>
        <v>0</v>
      </c>
      <c r="AC188" s="203">
        <f t="shared" si="101"/>
        <v>0</v>
      </c>
      <c r="AD188" s="99">
        <f t="shared" si="82"/>
        <v>0</v>
      </c>
      <c r="AE188" s="99">
        <f t="shared" si="83"/>
        <v>0</v>
      </c>
      <c r="AF188" s="188">
        <f t="shared" si="97"/>
        <v>0</v>
      </c>
      <c r="AG188" s="188">
        <f t="shared" si="98"/>
        <v>0</v>
      </c>
      <c r="AH188" s="188">
        <f t="shared" si="99"/>
        <v>0</v>
      </c>
      <c r="AI188" s="193">
        <f t="shared" si="100"/>
        <v>0</v>
      </c>
      <c r="AK188" s="69">
        <v>183</v>
      </c>
      <c r="AL188" s="31">
        <f t="shared" si="84"/>
        <v>0</v>
      </c>
      <c r="AM188" s="31">
        <f t="shared" si="85"/>
        <v>0</v>
      </c>
      <c r="AN188" s="31">
        <f t="shared" si="86"/>
        <v>0</v>
      </c>
      <c r="AO188" s="31">
        <f t="shared" si="87"/>
        <v>0</v>
      </c>
      <c r="AP188" s="31">
        <f t="shared" si="88"/>
        <v>0</v>
      </c>
      <c r="AQ188" s="188">
        <f t="shared" si="102"/>
        <v>0</v>
      </c>
      <c r="AR188" s="188">
        <f t="shared" si="102"/>
        <v>0</v>
      </c>
      <c r="AS188" s="188">
        <f t="shared" si="102"/>
        <v>0</v>
      </c>
      <c r="AT188" s="188">
        <f t="shared" si="102"/>
        <v>0</v>
      </c>
      <c r="AU188" s="31"/>
      <c r="AV188" s="31"/>
      <c r="AW188" s="31"/>
      <c r="AX188" s="31"/>
      <c r="AY188" s="74"/>
    </row>
    <row r="189" spans="3:51" x14ac:dyDescent="0.3">
      <c r="C189" s="172" t="s">
        <v>64</v>
      </c>
      <c r="D189" s="4">
        <v>0.36</v>
      </c>
      <c r="E189" s="184" t="s">
        <v>195</v>
      </c>
      <c r="I189" s="53">
        <v>184</v>
      </c>
      <c r="J189" s="31">
        <f t="shared" si="91"/>
        <v>0</v>
      </c>
      <c r="K189" s="31">
        <f t="shared" si="92"/>
        <v>0</v>
      </c>
      <c r="L189" s="31">
        <f t="shared" si="93"/>
        <v>0</v>
      </c>
      <c r="M189" s="31">
        <f t="shared" si="94"/>
        <v>0</v>
      </c>
      <c r="N189" s="31">
        <f t="shared" si="75"/>
        <v>0</v>
      </c>
      <c r="O189" s="32">
        <f t="shared" si="76"/>
        <v>0</v>
      </c>
      <c r="P189" s="53">
        <v>184</v>
      </c>
      <c r="Q189" s="31">
        <f t="shared" si="89"/>
        <v>0</v>
      </c>
      <c r="R189" s="31">
        <f t="shared" si="95"/>
        <v>0</v>
      </c>
      <c r="S189" s="31">
        <f t="shared" si="96"/>
        <v>0</v>
      </c>
      <c r="T189" s="31">
        <f t="shared" si="77"/>
        <v>0</v>
      </c>
      <c r="U189" s="31">
        <f t="shared" si="90"/>
        <v>0</v>
      </c>
      <c r="V189" s="31">
        <f t="shared" si="78"/>
        <v>0</v>
      </c>
      <c r="W189" s="31">
        <v>0</v>
      </c>
      <c r="X189" s="31">
        <f t="shared" si="79"/>
        <v>0</v>
      </c>
      <c r="Y189" s="36">
        <f t="shared" si="80"/>
        <v>0</v>
      </c>
      <c r="AA189" s="69">
        <v>184</v>
      </c>
      <c r="AB189" s="31">
        <f t="shared" si="81"/>
        <v>0</v>
      </c>
      <c r="AC189" s="203">
        <f t="shared" si="101"/>
        <v>0</v>
      </c>
      <c r="AD189" s="99">
        <f t="shared" si="82"/>
        <v>0</v>
      </c>
      <c r="AE189" s="99">
        <f t="shared" si="83"/>
        <v>0</v>
      </c>
      <c r="AF189" s="188">
        <f t="shared" si="97"/>
        <v>0</v>
      </c>
      <c r="AG189" s="188">
        <f t="shared" si="98"/>
        <v>0</v>
      </c>
      <c r="AH189" s="188">
        <f t="shared" si="99"/>
        <v>0</v>
      </c>
      <c r="AI189" s="193">
        <f t="shared" si="100"/>
        <v>0</v>
      </c>
      <c r="AK189" s="69">
        <v>184</v>
      </c>
      <c r="AL189" s="31">
        <f t="shared" si="84"/>
        <v>0</v>
      </c>
      <c r="AM189" s="31">
        <f t="shared" si="85"/>
        <v>0</v>
      </c>
      <c r="AN189" s="31">
        <f t="shared" si="86"/>
        <v>0</v>
      </c>
      <c r="AO189" s="31">
        <f t="shared" si="87"/>
        <v>0</v>
      </c>
      <c r="AP189" s="31">
        <f t="shared" si="88"/>
        <v>0</v>
      </c>
      <c r="AQ189" s="188">
        <f t="shared" si="102"/>
        <v>0</v>
      </c>
      <c r="AR189" s="188">
        <f t="shared" si="102"/>
        <v>0</v>
      </c>
      <c r="AS189" s="188">
        <f t="shared" si="102"/>
        <v>0</v>
      </c>
      <c r="AT189" s="188">
        <f t="shared" si="102"/>
        <v>0</v>
      </c>
      <c r="AU189" s="31"/>
      <c r="AV189" s="31"/>
      <c r="AW189" s="31"/>
      <c r="AX189" s="31"/>
      <c r="AY189" s="74"/>
    </row>
    <row r="190" spans="3:51" x14ac:dyDescent="0.3">
      <c r="C190" s="172" t="s">
        <v>65</v>
      </c>
      <c r="D190" s="4">
        <v>0.37</v>
      </c>
      <c r="E190" s="184" t="s">
        <v>194</v>
      </c>
      <c r="I190" s="53">
        <v>185</v>
      </c>
      <c r="J190" s="31">
        <f t="shared" si="91"/>
        <v>0</v>
      </c>
      <c r="K190" s="31">
        <f t="shared" si="92"/>
        <v>0</v>
      </c>
      <c r="L190" s="31">
        <f t="shared" si="93"/>
        <v>0</v>
      </c>
      <c r="M190" s="31">
        <f t="shared" si="94"/>
        <v>0</v>
      </c>
      <c r="N190" s="31">
        <f t="shared" si="75"/>
        <v>0</v>
      </c>
      <c r="O190" s="32">
        <f t="shared" si="76"/>
        <v>0</v>
      </c>
      <c r="P190" s="53">
        <v>185</v>
      </c>
      <c r="Q190" s="31">
        <f t="shared" si="89"/>
        <v>0</v>
      </c>
      <c r="R190" s="31">
        <f t="shared" si="95"/>
        <v>0</v>
      </c>
      <c r="S190" s="31">
        <f t="shared" si="96"/>
        <v>0</v>
      </c>
      <c r="T190" s="31">
        <f t="shared" si="77"/>
        <v>0</v>
      </c>
      <c r="U190" s="31">
        <f t="shared" si="90"/>
        <v>0</v>
      </c>
      <c r="V190" s="31">
        <f t="shared" si="78"/>
        <v>0</v>
      </c>
      <c r="W190" s="31">
        <v>0</v>
      </c>
      <c r="X190" s="31">
        <f t="shared" si="79"/>
        <v>0</v>
      </c>
      <c r="Y190" s="36">
        <f t="shared" si="80"/>
        <v>0</v>
      </c>
      <c r="AA190" s="69">
        <v>185</v>
      </c>
      <c r="AB190" s="31">
        <f t="shared" si="81"/>
        <v>0</v>
      </c>
      <c r="AC190" s="203">
        <f t="shared" si="101"/>
        <v>0</v>
      </c>
      <c r="AD190" s="99">
        <f t="shared" si="82"/>
        <v>0</v>
      </c>
      <c r="AE190" s="99">
        <f t="shared" si="83"/>
        <v>0</v>
      </c>
      <c r="AF190" s="188">
        <f t="shared" si="97"/>
        <v>0</v>
      </c>
      <c r="AG190" s="188">
        <f t="shared" si="98"/>
        <v>0</v>
      </c>
      <c r="AH190" s="188">
        <f t="shared" si="99"/>
        <v>0</v>
      </c>
      <c r="AI190" s="193">
        <f t="shared" si="100"/>
        <v>0</v>
      </c>
      <c r="AK190" s="69">
        <v>185</v>
      </c>
      <c r="AL190" s="31">
        <f t="shared" si="84"/>
        <v>0</v>
      </c>
      <c r="AM190" s="31">
        <f t="shared" si="85"/>
        <v>0</v>
      </c>
      <c r="AN190" s="31">
        <f t="shared" si="86"/>
        <v>0</v>
      </c>
      <c r="AO190" s="31">
        <f t="shared" si="87"/>
        <v>0</v>
      </c>
      <c r="AP190" s="31">
        <f t="shared" si="88"/>
        <v>0</v>
      </c>
      <c r="AQ190" s="188">
        <f t="shared" si="102"/>
        <v>0</v>
      </c>
      <c r="AR190" s="188">
        <f t="shared" si="102"/>
        <v>0</v>
      </c>
      <c r="AS190" s="188">
        <f t="shared" si="102"/>
        <v>0</v>
      </c>
      <c r="AT190" s="188">
        <f t="shared" si="102"/>
        <v>0</v>
      </c>
      <c r="AU190" s="31"/>
      <c r="AV190" s="31"/>
      <c r="AW190" s="31"/>
      <c r="AX190" s="31"/>
      <c r="AY190" s="74"/>
    </row>
    <row r="191" spans="3:51" x14ac:dyDescent="0.3">
      <c r="C191" s="172" t="s">
        <v>66</v>
      </c>
      <c r="D191" s="4">
        <v>0.53</v>
      </c>
      <c r="E191" s="184" t="s">
        <v>194</v>
      </c>
      <c r="I191" s="53">
        <v>186</v>
      </c>
      <c r="J191" s="31">
        <f t="shared" si="91"/>
        <v>0</v>
      </c>
      <c r="K191" s="31">
        <f t="shared" si="92"/>
        <v>0</v>
      </c>
      <c r="L191" s="31">
        <f t="shared" si="93"/>
        <v>0</v>
      </c>
      <c r="M191" s="31">
        <f t="shared" si="94"/>
        <v>0</v>
      </c>
      <c r="N191" s="31">
        <f t="shared" si="75"/>
        <v>0</v>
      </c>
      <c r="O191" s="32">
        <f t="shared" si="76"/>
        <v>0</v>
      </c>
      <c r="P191" s="53">
        <v>186</v>
      </c>
      <c r="Q191" s="31">
        <f t="shared" si="89"/>
        <v>0</v>
      </c>
      <c r="R191" s="31">
        <f t="shared" si="95"/>
        <v>0</v>
      </c>
      <c r="S191" s="31">
        <f t="shared" si="96"/>
        <v>0</v>
      </c>
      <c r="T191" s="31">
        <f t="shared" si="77"/>
        <v>0</v>
      </c>
      <c r="U191" s="31">
        <f t="shared" si="90"/>
        <v>0</v>
      </c>
      <c r="V191" s="31">
        <f t="shared" si="78"/>
        <v>0</v>
      </c>
      <c r="W191" s="31">
        <v>0</v>
      </c>
      <c r="X191" s="31">
        <f t="shared" si="79"/>
        <v>0</v>
      </c>
      <c r="Y191" s="36">
        <f t="shared" si="80"/>
        <v>0</v>
      </c>
      <c r="AA191" s="69">
        <v>186</v>
      </c>
      <c r="AB191" s="31">
        <f t="shared" si="81"/>
        <v>0</v>
      </c>
      <c r="AC191" s="203">
        <f t="shared" si="101"/>
        <v>0</v>
      </c>
      <c r="AD191" s="99">
        <f t="shared" si="82"/>
        <v>0</v>
      </c>
      <c r="AE191" s="99">
        <f t="shared" si="83"/>
        <v>0</v>
      </c>
      <c r="AF191" s="188">
        <f t="shared" si="97"/>
        <v>0</v>
      </c>
      <c r="AG191" s="188">
        <f t="shared" si="98"/>
        <v>0</v>
      </c>
      <c r="AH191" s="188">
        <f t="shared" si="99"/>
        <v>0</v>
      </c>
      <c r="AI191" s="193">
        <f t="shared" si="100"/>
        <v>0</v>
      </c>
      <c r="AK191" s="69">
        <v>186</v>
      </c>
      <c r="AL191" s="31">
        <f t="shared" si="84"/>
        <v>0</v>
      </c>
      <c r="AM191" s="31">
        <f t="shared" si="85"/>
        <v>0</v>
      </c>
      <c r="AN191" s="31">
        <f t="shared" si="86"/>
        <v>0</v>
      </c>
      <c r="AO191" s="31">
        <f t="shared" si="87"/>
        <v>0</v>
      </c>
      <c r="AP191" s="31">
        <f t="shared" si="88"/>
        <v>0</v>
      </c>
      <c r="AQ191" s="188">
        <f t="shared" si="102"/>
        <v>0</v>
      </c>
      <c r="AR191" s="188">
        <f t="shared" si="102"/>
        <v>0</v>
      </c>
      <c r="AS191" s="188">
        <f t="shared" si="102"/>
        <v>0</v>
      </c>
      <c r="AT191" s="188">
        <f t="shared" si="102"/>
        <v>0</v>
      </c>
      <c r="AU191" s="31"/>
      <c r="AV191" s="31"/>
      <c r="AW191" s="31"/>
      <c r="AX191" s="31"/>
      <c r="AY191" s="74"/>
    </row>
    <row r="192" spans="3:51" x14ac:dyDescent="0.3">
      <c r="C192" s="172" t="s">
        <v>67</v>
      </c>
      <c r="D192" s="4">
        <v>0.43</v>
      </c>
      <c r="E192" s="184" t="s">
        <v>194</v>
      </c>
      <c r="I192" s="53">
        <v>187</v>
      </c>
      <c r="J192" s="31">
        <f t="shared" si="91"/>
        <v>0</v>
      </c>
      <c r="K192" s="31">
        <f t="shared" si="92"/>
        <v>0</v>
      </c>
      <c r="L192" s="31">
        <f t="shared" si="93"/>
        <v>0</v>
      </c>
      <c r="M192" s="31">
        <f t="shared" si="94"/>
        <v>0</v>
      </c>
      <c r="N192" s="31">
        <f t="shared" si="75"/>
        <v>0</v>
      </c>
      <c r="O192" s="32">
        <f t="shared" si="76"/>
        <v>0</v>
      </c>
      <c r="P192" s="53">
        <v>187</v>
      </c>
      <c r="Q192" s="31">
        <f t="shared" si="89"/>
        <v>0</v>
      </c>
      <c r="R192" s="31">
        <f t="shared" si="95"/>
        <v>0</v>
      </c>
      <c r="S192" s="31">
        <f t="shared" si="96"/>
        <v>0</v>
      </c>
      <c r="T192" s="31">
        <f t="shared" si="77"/>
        <v>0</v>
      </c>
      <c r="U192" s="31">
        <f t="shared" si="90"/>
        <v>0</v>
      </c>
      <c r="V192" s="31">
        <f t="shared" si="78"/>
        <v>0</v>
      </c>
      <c r="W192" s="31">
        <v>0</v>
      </c>
      <c r="X192" s="31">
        <f t="shared" si="79"/>
        <v>0</v>
      </c>
      <c r="Y192" s="36">
        <f t="shared" si="80"/>
        <v>0</v>
      </c>
      <c r="AA192" s="69">
        <v>187</v>
      </c>
      <c r="AB192" s="31">
        <f t="shared" si="81"/>
        <v>0</v>
      </c>
      <c r="AC192" s="203">
        <f t="shared" si="101"/>
        <v>0</v>
      </c>
      <c r="AD192" s="99">
        <f t="shared" si="82"/>
        <v>0</v>
      </c>
      <c r="AE192" s="99">
        <f t="shared" si="83"/>
        <v>0</v>
      </c>
      <c r="AF192" s="188">
        <f t="shared" si="97"/>
        <v>0</v>
      </c>
      <c r="AG192" s="188">
        <f t="shared" si="98"/>
        <v>0</v>
      </c>
      <c r="AH192" s="188">
        <f t="shared" si="99"/>
        <v>0</v>
      </c>
      <c r="AI192" s="193">
        <f t="shared" si="100"/>
        <v>0</v>
      </c>
      <c r="AK192" s="69">
        <v>187</v>
      </c>
      <c r="AL192" s="31">
        <f t="shared" si="84"/>
        <v>0</v>
      </c>
      <c r="AM192" s="31">
        <f t="shared" si="85"/>
        <v>0</v>
      </c>
      <c r="AN192" s="31">
        <f t="shared" si="86"/>
        <v>0</v>
      </c>
      <c r="AO192" s="31">
        <f t="shared" si="87"/>
        <v>0</v>
      </c>
      <c r="AP192" s="31">
        <f t="shared" si="88"/>
        <v>0</v>
      </c>
      <c r="AQ192" s="188">
        <f t="shared" si="102"/>
        <v>0</v>
      </c>
      <c r="AR192" s="188">
        <f t="shared" si="102"/>
        <v>0</v>
      </c>
      <c r="AS192" s="188">
        <f t="shared" si="102"/>
        <v>0</v>
      </c>
      <c r="AT192" s="188">
        <f t="shared" si="102"/>
        <v>0</v>
      </c>
      <c r="AU192" s="31"/>
      <c r="AV192" s="31"/>
      <c r="AW192" s="31"/>
      <c r="AX192" s="31"/>
      <c r="AY192" s="74"/>
    </row>
    <row r="193" spans="3:51" x14ac:dyDescent="0.3">
      <c r="C193" s="172" t="s">
        <v>68</v>
      </c>
      <c r="D193" s="4">
        <v>0.38</v>
      </c>
      <c r="E193" s="184" t="s">
        <v>194</v>
      </c>
      <c r="I193" s="53">
        <v>188</v>
      </c>
      <c r="J193" s="31">
        <f t="shared" si="91"/>
        <v>0</v>
      </c>
      <c r="K193" s="31">
        <f t="shared" si="92"/>
        <v>0</v>
      </c>
      <c r="L193" s="31">
        <f t="shared" si="93"/>
        <v>0</v>
      </c>
      <c r="M193" s="31">
        <f t="shared" si="94"/>
        <v>0</v>
      </c>
      <c r="N193" s="31">
        <f t="shared" si="75"/>
        <v>0</v>
      </c>
      <c r="O193" s="32">
        <f t="shared" si="76"/>
        <v>0</v>
      </c>
      <c r="P193" s="53">
        <v>188</v>
      </c>
      <c r="Q193" s="31">
        <f t="shared" si="89"/>
        <v>0</v>
      </c>
      <c r="R193" s="31">
        <f t="shared" si="95"/>
        <v>0</v>
      </c>
      <c r="S193" s="31">
        <f t="shared" si="96"/>
        <v>0</v>
      </c>
      <c r="T193" s="31">
        <f t="shared" si="77"/>
        <v>0</v>
      </c>
      <c r="U193" s="31">
        <f t="shared" si="90"/>
        <v>0</v>
      </c>
      <c r="V193" s="31">
        <f t="shared" si="78"/>
        <v>0</v>
      </c>
      <c r="W193" s="31">
        <v>0</v>
      </c>
      <c r="X193" s="31">
        <f t="shared" si="79"/>
        <v>0</v>
      </c>
      <c r="Y193" s="36">
        <f t="shared" si="80"/>
        <v>0</v>
      </c>
      <c r="AA193" s="69">
        <v>188</v>
      </c>
      <c r="AB193" s="31">
        <f t="shared" si="81"/>
        <v>0</v>
      </c>
      <c r="AC193" s="203">
        <f t="shared" si="101"/>
        <v>0</v>
      </c>
      <c r="AD193" s="99">
        <f t="shared" si="82"/>
        <v>0</v>
      </c>
      <c r="AE193" s="99">
        <f t="shared" si="83"/>
        <v>0</v>
      </c>
      <c r="AF193" s="188">
        <f t="shared" si="97"/>
        <v>0</v>
      </c>
      <c r="AG193" s="188">
        <f t="shared" si="98"/>
        <v>0</v>
      </c>
      <c r="AH193" s="188">
        <f t="shared" si="99"/>
        <v>0</v>
      </c>
      <c r="AI193" s="193">
        <f t="shared" si="100"/>
        <v>0</v>
      </c>
      <c r="AK193" s="69">
        <v>188</v>
      </c>
      <c r="AL193" s="31">
        <f t="shared" si="84"/>
        <v>0</v>
      </c>
      <c r="AM193" s="31">
        <f t="shared" si="85"/>
        <v>0</v>
      </c>
      <c r="AN193" s="31">
        <f t="shared" si="86"/>
        <v>0</v>
      </c>
      <c r="AO193" s="31">
        <f t="shared" si="87"/>
        <v>0</v>
      </c>
      <c r="AP193" s="31">
        <f t="shared" si="88"/>
        <v>0</v>
      </c>
      <c r="AQ193" s="188">
        <f t="shared" si="102"/>
        <v>0</v>
      </c>
      <c r="AR193" s="188">
        <f t="shared" si="102"/>
        <v>0</v>
      </c>
      <c r="AS193" s="188">
        <f t="shared" si="102"/>
        <v>0</v>
      </c>
      <c r="AT193" s="188">
        <f t="shared" si="102"/>
        <v>0</v>
      </c>
      <c r="AU193" s="31"/>
      <c r="AV193" s="31"/>
      <c r="AW193" s="31"/>
      <c r="AX193" s="31"/>
      <c r="AY193" s="74"/>
    </row>
    <row r="194" spans="3:51" x14ac:dyDescent="0.3">
      <c r="C194" s="174" t="s">
        <v>69</v>
      </c>
      <c r="D194" s="3">
        <v>0.42</v>
      </c>
      <c r="E194" s="184" t="s">
        <v>195</v>
      </c>
      <c r="I194" s="53">
        <v>189</v>
      </c>
      <c r="J194" s="31">
        <f t="shared" si="91"/>
        <v>0</v>
      </c>
      <c r="K194" s="31">
        <f t="shared" si="92"/>
        <v>0</v>
      </c>
      <c r="L194" s="31">
        <f t="shared" si="93"/>
        <v>0</v>
      </c>
      <c r="M194" s="31">
        <f t="shared" si="94"/>
        <v>0</v>
      </c>
      <c r="N194" s="31">
        <f t="shared" si="75"/>
        <v>0</v>
      </c>
      <c r="O194" s="32">
        <f t="shared" si="76"/>
        <v>0</v>
      </c>
      <c r="P194" s="53">
        <v>189</v>
      </c>
      <c r="Q194" s="31">
        <f t="shared" si="89"/>
        <v>0</v>
      </c>
      <c r="R194" s="31">
        <f t="shared" si="95"/>
        <v>0</v>
      </c>
      <c r="S194" s="31">
        <f t="shared" si="96"/>
        <v>0</v>
      </c>
      <c r="T194" s="31">
        <f t="shared" si="77"/>
        <v>0</v>
      </c>
      <c r="U194" s="31">
        <f t="shared" si="90"/>
        <v>0</v>
      </c>
      <c r="V194" s="31">
        <f t="shared" si="78"/>
        <v>0</v>
      </c>
      <c r="W194" s="31">
        <v>0</v>
      </c>
      <c r="X194" s="31">
        <f t="shared" si="79"/>
        <v>0</v>
      </c>
      <c r="Y194" s="36">
        <f t="shared" si="80"/>
        <v>0</v>
      </c>
      <c r="AA194" s="69">
        <v>189</v>
      </c>
      <c r="AB194" s="31">
        <f t="shared" si="81"/>
        <v>0</v>
      </c>
      <c r="AC194" s="203">
        <f t="shared" si="101"/>
        <v>0</v>
      </c>
      <c r="AD194" s="99">
        <f t="shared" si="82"/>
        <v>0</v>
      </c>
      <c r="AE194" s="99">
        <f t="shared" si="83"/>
        <v>0</v>
      </c>
      <c r="AF194" s="188">
        <f t="shared" si="97"/>
        <v>0</v>
      </c>
      <c r="AG194" s="188">
        <f t="shared" si="98"/>
        <v>0</v>
      </c>
      <c r="AH194" s="188">
        <f t="shared" si="99"/>
        <v>0</v>
      </c>
      <c r="AI194" s="193">
        <f t="shared" si="100"/>
        <v>0</v>
      </c>
      <c r="AK194" s="69">
        <v>189</v>
      </c>
      <c r="AL194" s="31">
        <f t="shared" si="84"/>
        <v>0</v>
      </c>
      <c r="AM194" s="31">
        <f t="shared" si="85"/>
        <v>0</v>
      </c>
      <c r="AN194" s="31">
        <f t="shared" si="86"/>
        <v>0</v>
      </c>
      <c r="AO194" s="31">
        <f t="shared" si="87"/>
        <v>0</v>
      </c>
      <c r="AP194" s="31">
        <f t="shared" si="88"/>
        <v>0</v>
      </c>
      <c r="AQ194" s="188">
        <f t="shared" si="102"/>
        <v>0</v>
      </c>
      <c r="AR194" s="188">
        <f t="shared" si="102"/>
        <v>0</v>
      </c>
      <c r="AS194" s="188">
        <f t="shared" si="102"/>
        <v>0</v>
      </c>
      <c r="AT194" s="188">
        <f t="shared" si="102"/>
        <v>0</v>
      </c>
      <c r="AU194" s="31"/>
      <c r="AV194" s="31"/>
      <c r="AW194" s="31"/>
      <c r="AX194" s="31"/>
      <c r="AY194" s="74"/>
    </row>
    <row r="195" spans="3:51" x14ac:dyDescent="0.3">
      <c r="C195" s="174" t="s">
        <v>70</v>
      </c>
      <c r="D195" s="3">
        <v>0.56999999999999995</v>
      </c>
      <c r="E195" s="184" t="s">
        <v>194</v>
      </c>
      <c r="I195" s="53">
        <v>190</v>
      </c>
      <c r="J195" s="31">
        <f t="shared" si="91"/>
        <v>0</v>
      </c>
      <c r="K195" s="31">
        <f t="shared" si="92"/>
        <v>0</v>
      </c>
      <c r="L195" s="31">
        <f t="shared" si="93"/>
        <v>0</v>
      </c>
      <c r="M195" s="31">
        <f t="shared" si="94"/>
        <v>0</v>
      </c>
      <c r="N195" s="31">
        <f t="shared" si="75"/>
        <v>0</v>
      </c>
      <c r="O195" s="32">
        <f t="shared" si="76"/>
        <v>0</v>
      </c>
      <c r="P195" s="53">
        <v>190</v>
      </c>
      <c r="Q195" s="31">
        <f t="shared" si="89"/>
        <v>0</v>
      </c>
      <c r="R195" s="31">
        <f t="shared" si="95"/>
        <v>0</v>
      </c>
      <c r="S195" s="31">
        <f t="shared" si="96"/>
        <v>0</v>
      </c>
      <c r="T195" s="31">
        <f t="shared" si="77"/>
        <v>0</v>
      </c>
      <c r="U195" s="31">
        <f t="shared" si="90"/>
        <v>0</v>
      </c>
      <c r="V195" s="31">
        <f t="shared" si="78"/>
        <v>0</v>
      </c>
      <c r="W195" s="31">
        <v>0</v>
      </c>
      <c r="X195" s="31">
        <f t="shared" si="79"/>
        <v>0</v>
      </c>
      <c r="Y195" s="36">
        <f t="shared" si="80"/>
        <v>0</v>
      </c>
      <c r="AA195" s="69">
        <v>190</v>
      </c>
      <c r="AB195" s="31">
        <f t="shared" si="81"/>
        <v>0</v>
      </c>
      <c r="AC195" s="203">
        <f t="shared" si="101"/>
        <v>0</v>
      </c>
      <c r="AD195" s="99">
        <f t="shared" si="82"/>
        <v>0</v>
      </c>
      <c r="AE195" s="99">
        <f t="shared" si="83"/>
        <v>0</v>
      </c>
      <c r="AF195" s="188">
        <f t="shared" si="97"/>
        <v>0</v>
      </c>
      <c r="AG195" s="188">
        <f t="shared" si="98"/>
        <v>0</v>
      </c>
      <c r="AH195" s="188">
        <f t="shared" si="99"/>
        <v>0</v>
      </c>
      <c r="AI195" s="193">
        <f t="shared" si="100"/>
        <v>0</v>
      </c>
      <c r="AK195" s="69">
        <v>190</v>
      </c>
      <c r="AL195" s="31">
        <f t="shared" si="84"/>
        <v>0</v>
      </c>
      <c r="AM195" s="31">
        <f t="shared" si="85"/>
        <v>0</v>
      </c>
      <c r="AN195" s="31">
        <f t="shared" si="86"/>
        <v>0</v>
      </c>
      <c r="AO195" s="31">
        <f t="shared" si="87"/>
        <v>0</v>
      </c>
      <c r="AP195" s="31">
        <f t="shared" si="88"/>
        <v>0</v>
      </c>
      <c r="AQ195" s="188">
        <f t="shared" si="102"/>
        <v>0</v>
      </c>
      <c r="AR195" s="188">
        <f t="shared" si="102"/>
        <v>0</v>
      </c>
      <c r="AS195" s="188">
        <f t="shared" si="102"/>
        <v>0</v>
      </c>
      <c r="AT195" s="188">
        <f t="shared" si="102"/>
        <v>0</v>
      </c>
      <c r="AU195" s="31"/>
      <c r="AV195" s="31"/>
      <c r="AW195" s="31"/>
      <c r="AX195" s="31"/>
      <c r="AY195" s="74"/>
    </row>
    <row r="196" spans="3:51" x14ac:dyDescent="0.3">
      <c r="C196" s="174" t="s">
        <v>71</v>
      </c>
      <c r="D196" s="3">
        <v>0.54</v>
      </c>
      <c r="E196" s="184"/>
      <c r="I196" s="53">
        <v>191</v>
      </c>
      <c r="J196" s="31">
        <f t="shared" si="91"/>
        <v>0</v>
      </c>
      <c r="K196" s="31">
        <f t="shared" si="92"/>
        <v>0</v>
      </c>
      <c r="L196" s="31">
        <f t="shared" si="93"/>
        <v>0</v>
      </c>
      <c r="M196" s="31">
        <f t="shared" si="94"/>
        <v>0</v>
      </c>
      <c r="N196" s="31">
        <f t="shared" si="75"/>
        <v>0</v>
      </c>
      <c r="O196" s="32">
        <f t="shared" si="76"/>
        <v>0</v>
      </c>
      <c r="P196" s="53">
        <v>191</v>
      </c>
      <c r="Q196" s="31">
        <f t="shared" si="89"/>
        <v>0</v>
      </c>
      <c r="R196" s="31">
        <f t="shared" si="95"/>
        <v>0</v>
      </c>
      <c r="S196" s="31">
        <f t="shared" si="96"/>
        <v>0</v>
      </c>
      <c r="T196" s="31">
        <f t="shared" si="77"/>
        <v>0</v>
      </c>
      <c r="U196" s="31">
        <f t="shared" si="90"/>
        <v>0</v>
      </c>
      <c r="V196" s="31">
        <f t="shared" si="78"/>
        <v>0</v>
      </c>
      <c r="W196" s="31">
        <v>0</v>
      </c>
      <c r="X196" s="31">
        <f t="shared" si="79"/>
        <v>0</v>
      </c>
      <c r="Y196" s="36">
        <f t="shared" si="80"/>
        <v>0</v>
      </c>
      <c r="AA196" s="69">
        <v>191</v>
      </c>
      <c r="AB196" s="31">
        <f t="shared" si="81"/>
        <v>0</v>
      </c>
      <c r="AC196" s="203">
        <f t="shared" si="101"/>
        <v>0</v>
      </c>
      <c r="AD196" s="99">
        <f t="shared" si="82"/>
        <v>0</v>
      </c>
      <c r="AE196" s="99">
        <f t="shared" si="83"/>
        <v>0</v>
      </c>
      <c r="AF196" s="188">
        <f t="shared" si="97"/>
        <v>0</v>
      </c>
      <c r="AG196" s="188">
        <f t="shared" si="98"/>
        <v>0</v>
      </c>
      <c r="AH196" s="188">
        <f t="shared" si="99"/>
        <v>0</v>
      </c>
      <c r="AI196" s="193">
        <f t="shared" si="100"/>
        <v>0</v>
      </c>
      <c r="AK196" s="69">
        <v>191</v>
      </c>
      <c r="AL196" s="31">
        <f t="shared" si="84"/>
        <v>0</v>
      </c>
      <c r="AM196" s="31">
        <f t="shared" si="85"/>
        <v>0</v>
      </c>
      <c r="AN196" s="31">
        <f t="shared" si="86"/>
        <v>0</v>
      </c>
      <c r="AO196" s="31">
        <f t="shared" si="87"/>
        <v>0</v>
      </c>
      <c r="AP196" s="31">
        <f t="shared" si="88"/>
        <v>0</v>
      </c>
      <c r="AQ196" s="188">
        <f t="shared" si="102"/>
        <v>0</v>
      </c>
      <c r="AR196" s="188">
        <f t="shared" si="102"/>
        <v>0</v>
      </c>
      <c r="AS196" s="188">
        <f t="shared" si="102"/>
        <v>0</v>
      </c>
      <c r="AT196" s="188">
        <f t="shared" si="102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1"/>
        <v>0</v>
      </c>
      <c r="K197" s="31">
        <f t="shared" si="92"/>
        <v>0</v>
      </c>
      <c r="L197" s="31">
        <f t="shared" si="93"/>
        <v>0</v>
      </c>
      <c r="M197" s="31">
        <f t="shared" si="94"/>
        <v>0</v>
      </c>
      <c r="N197" s="31">
        <f t="shared" ref="N197:N204" si="103">IF(P198&lt;=$F$18,0,)</f>
        <v>0</v>
      </c>
      <c r="O197" s="32">
        <f t="shared" ref="O197:O205" si="104">((J197+K197)*0.475+L197+M197+N197)*44/12</f>
        <v>0</v>
      </c>
      <c r="P197" s="53">
        <v>192</v>
      </c>
      <c r="Q197" s="31">
        <f t="shared" si="89"/>
        <v>0</v>
      </c>
      <c r="R197" s="31">
        <f t="shared" si="95"/>
        <v>0</v>
      </c>
      <c r="S197" s="31">
        <f t="shared" si="96"/>
        <v>0</v>
      </c>
      <c r="T197" s="31">
        <f t="shared" ref="T197:T205" si="105">IF(S197=0,0,EXP(-1.0587+0.8836*LN(S197)+0.284))</f>
        <v>0</v>
      </c>
      <c r="U197" s="31">
        <f t="shared" si="90"/>
        <v>0</v>
      </c>
      <c r="V197" s="31">
        <f t="shared" ref="V197:V205" si="106">IF(P197&lt;=$F$18,IF(P197&lt;=30,P197*($F$16-$F$6)/30,$F$16-$F$6),)</f>
        <v>0</v>
      </c>
      <c r="W197" s="31">
        <v>0</v>
      </c>
      <c r="X197" s="31">
        <f t="shared" ref="X197:X205" si="107">((S197+T197)*0.475+U197+V197+W197)*44/12</f>
        <v>0</v>
      </c>
      <c r="Y197" s="36">
        <f t="shared" ref="Y197:Y205" si="108">IF(P197&lt;=$F$18,X197-O197,)</f>
        <v>0</v>
      </c>
      <c r="AA197" s="69">
        <v>192</v>
      </c>
      <c r="AB197" s="31">
        <f t="shared" ref="AB197:AB205" si="109">IF(AA197&lt;=$F$18,IFERROR(VLOOKUP($AA197,$B$82:$G$94,2,FALSE),0),)</f>
        <v>0</v>
      </c>
      <c r="AC197" s="203">
        <f t="shared" si="101"/>
        <v>0</v>
      </c>
      <c r="AD197" s="99">
        <f t="shared" ref="AD197:AD205" si="110">IF(AA197&lt;=$F$18,IFERROR(VLOOKUP($AA197,$B$82:$G$94,4,FALSE),0),)</f>
        <v>0</v>
      </c>
      <c r="AE197" s="99">
        <f t="shared" ref="AE197:AE205" si="111">IF(AA197&lt;=$F$18,IFERROR(VLOOKUP($AA197,$B$82:$G$94,5,FALSE),0),)</f>
        <v>0</v>
      </c>
      <c r="AF197" s="188">
        <f t="shared" si="97"/>
        <v>0</v>
      </c>
      <c r="AG197" s="188">
        <f t="shared" si="98"/>
        <v>0</v>
      </c>
      <c r="AH197" s="188">
        <f t="shared" si="99"/>
        <v>0</v>
      </c>
      <c r="AI197" s="193">
        <f t="shared" si="100"/>
        <v>0</v>
      </c>
      <c r="AK197" s="69">
        <v>192</v>
      </c>
      <c r="AL197" s="31">
        <f t="shared" ref="AL197:AL205" si="112">IF(AK197&lt;=$F$18,IFERROR(VLOOKUP($AA197,$B$82:$G$94,2,FALSE),0),)</f>
        <v>0</v>
      </c>
      <c r="AM197" s="31">
        <f t="shared" ref="AM197:AM205" si="113">IF(AK197&lt;=$F$18,IFERROR(VLOOKUP($AA197,$B$82:$G$94,3,FALSE),0),)</f>
        <v>0</v>
      </c>
      <c r="AN197" s="31">
        <f t="shared" ref="AN197:AN205" si="114">IF(AK197&lt;=$F$18,IFERROR(VLOOKUP($AA197,$B$82:$G$94,4,FALSE),0),)</f>
        <v>0</v>
      </c>
      <c r="AO197" s="31">
        <f t="shared" ref="AO197:AO205" si="115">IF(AK197&lt;=$F$18,IFERROR(VLOOKUP($AA197,$B$82:$G$94,5,FALSE),0),)</f>
        <v>0</v>
      </c>
      <c r="AP197" s="31">
        <f t="shared" ref="AP197:AP205" si="116">IF(AK197&lt;=$F$18,IFERROR(VLOOKUP($AA197,$B$82:$G$94,6,FALSE),0),)</f>
        <v>0</v>
      </c>
      <c r="AQ197" s="188">
        <f t="shared" si="102"/>
        <v>0</v>
      </c>
      <c r="AR197" s="188">
        <f t="shared" si="102"/>
        <v>0</v>
      </c>
      <c r="AS197" s="188">
        <f t="shared" si="102"/>
        <v>0</v>
      </c>
      <c r="AT197" s="188">
        <f t="shared" si="102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1"/>
        <v>0</v>
      </c>
      <c r="K198" s="31">
        <f t="shared" si="92"/>
        <v>0</v>
      </c>
      <c r="L198" s="31">
        <f t="shared" si="93"/>
        <v>0</v>
      </c>
      <c r="M198" s="31">
        <f t="shared" si="94"/>
        <v>0</v>
      </c>
      <c r="N198" s="31">
        <f t="shared" si="103"/>
        <v>0</v>
      </c>
      <c r="O198" s="32">
        <f t="shared" si="104"/>
        <v>0</v>
      </c>
      <c r="P198" s="53">
        <v>193</v>
      </c>
      <c r="Q198" s="31">
        <f t="shared" ref="Q198:Q205" si="117">IF(P198&lt;=$F$18,LOOKUP(P198-1,$B$25:$B$78,$G$25:$G$78),)</f>
        <v>0</v>
      </c>
      <c r="R198" s="31">
        <f t="shared" si="95"/>
        <v>0</v>
      </c>
      <c r="S198" s="31">
        <f t="shared" si="96"/>
        <v>0</v>
      </c>
      <c r="T198" s="31">
        <f t="shared" si="105"/>
        <v>0</v>
      </c>
      <c r="U198" s="31">
        <f t="shared" ref="U198:U205" si="118">IF(P198&lt;=$F$18,$F$5+($F$15-$F$5)*(1-EXP(-0.0175*P198)),)</f>
        <v>0</v>
      </c>
      <c r="V198" s="31">
        <f t="shared" si="106"/>
        <v>0</v>
      </c>
      <c r="W198" s="31">
        <v>0</v>
      </c>
      <c r="X198" s="31">
        <f t="shared" si="107"/>
        <v>0</v>
      </c>
      <c r="Y198" s="36">
        <f t="shared" si="108"/>
        <v>0</v>
      </c>
      <c r="AA198" s="69">
        <v>193</v>
      </c>
      <c r="AB198" s="31">
        <f t="shared" si="109"/>
        <v>0</v>
      </c>
      <c r="AC198" s="203">
        <f t="shared" si="101"/>
        <v>0</v>
      </c>
      <c r="AD198" s="99">
        <f t="shared" si="110"/>
        <v>0</v>
      </c>
      <c r="AE198" s="99">
        <f t="shared" si="111"/>
        <v>0</v>
      </c>
      <c r="AF198" s="188">
        <f t="shared" si="97"/>
        <v>0</v>
      </c>
      <c r="AG198" s="188">
        <f t="shared" si="98"/>
        <v>0</v>
      </c>
      <c r="AH198" s="188">
        <f t="shared" si="99"/>
        <v>0</v>
      </c>
      <c r="AI198" s="193">
        <f t="shared" si="100"/>
        <v>0</v>
      </c>
      <c r="AK198" s="69">
        <v>193</v>
      </c>
      <c r="AL198" s="31">
        <f t="shared" si="112"/>
        <v>0</v>
      </c>
      <c r="AM198" s="31">
        <f t="shared" si="113"/>
        <v>0</v>
      </c>
      <c r="AN198" s="31">
        <f t="shared" si="114"/>
        <v>0</v>
      </c>
      <c r="AO198" s="31">
        <f t="shared" si="115"/>
        <v>0</v>
      </c>
      <c r="AP198" s="31">
        <f t="shared" si="116"/>
        <v>0</v>
      </c>
      <c r="AQ198" s="188">
        <f t="shared" si="102"/>
        <v>0</v>
      </c>
      <c r="AR198" s="188">
        <f t="shared" si="102"/>
        <v>0</v>
      </c>
      <c r="AS198" s="188">
        <f t="shared" si="102"/>
        <v>0</v>
      </c>
      <c r="AT198" s="188">
        <f t="shared" si="102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19">IF($I199&lt;=$F$10,$F$11*$F$13+J198,)</f>
        <v>0</v>
      </c>
      <c r="K199" s="31">
        <f t="shared" ref="K199:K205" si="120">IF(J199=0,0,EXP(-1.0587+0.8836*LN(J199)+0.284))</f>
        <v>0</v>
      </c>
      <c r="L199" s="31">
        <f t="shared" ref="L199:L205" si="121">IF(I199&lt;=$F$10,$F$5+($F$8-$F$5)*(1-EXP(-0.0175*I199)),)</f>
        <v>0</v>
      </c>
      <c r="M199" s="31">
        <f t="shared" ref="M199:M205" si="122">IF(I199&lt;=$F$10,IF(I199&lt;=30,I199*($F$9-$F$6)/30,$F$9-$F$6),)</f>
        <v>0</v>
      </c>
      <c r="N199" s="31">
        <f t="shared" si="103"/>
        <v>0</v>
      </c>
      <c r="O199" s="32">
        <f t="shared" si="104"/>
        <v>0</v>
      </c>
      <c r="P199" s="53">
        <v>194</v>
      </c>
      <c r="Q199" s="31">
        <f t="shared" si="117"/>
        <v>0</v>
      </c>
      <c r="R199" s="31">
        <f t="shared" ref="R199:R205" si="123">IF(P199&lt;=$F$18,Q199+R198,)</f>
        <v>0</v>
      </c>
      <c r="S199" s="31">
        <f t="shared" ref="S199:S205" si="124">$F$19*R199</f>
        <v>0</v>
      </c>
      <c r="T199" s="31">
        <f t="shared" si="105"/>
        <v>0</v>
      </c>
      <c r="U199" s="31">
        <f t="shared" si="118"/>
        <v>0</v>
      </c>
      <c r="V199" s="31">
        <f t="shared" si="106"/>
        <v>0</v>
      </c>
      <c r="W199" s="31">
        <v>0</v>
      </c>
      <c r="X199" s="31">
        <f t="shared" si="107"/>
        <v>0</v>
      </c>
      <c r="Y199" s="36">
        <f t="shared" si="108"/>
        <v>0</v>
      </c>
      <c r="AA199" s="69">
        <v>194</v>
      </c>
      <c r="AB199" s="31">
        <f t="shared" si="109"/>
        <v>0</v>
      </c>
      <c r="AC199" s="203">
        <f t="shared" si="101"/>
        <v>0</v>
      </c>
      <c r="AD199" s="99">
        <f t="shared" si="110"/>
        <v>0</v>
      </c>
      <c r="AE199" s="99">
        <f t="shared" si="111"/>
        <v>0</v>
      </c>
      <c r="AF199" s="188">
        <f t="shared" si="97"/>
        <v>0</v>
      </c>
      <c r="AG199" s="188">
        <f t="shared" si="98"/>
        <v>0</v>
      </c>
      <c r="AH199" s="188">
        <f t="shared" si="99"/>
        <v>0</v>
      </c>
      <c r="AI199" s="193">
        <f t="shared" si="100"/>
        <v>0</v>
      </c>
      <c r="AK199" s="69">
        <v>194</v>
      </c>
      <c r="AL199" s="31">
        <f t="shared" si="112"/>
        <v>0</v>
      </c>
      <c r="AM199" s="31">
        <f t="shared" si="113"/>
        <v>0</v>
      </c>
      <c r="AN199" s="31">
        <f t="shared" si="114"/>
        <v>0</v>
      </c>
      <c r="AO199" s="31">
        <f t="shared" si="115"/>
        <v>0</v>
      </c>
      <c r="AP199" s="31">
        <f t="shared" si="116"/>
        <v>0</v>
      </c>
      <c r="AQ199" s="188">
        <f t="shared" si="102"/>
        <v>0</v>
      </c>
      <c r="AR199" s="188">
        <f t="shared" si="102"/>
        <v>0</v>
      </c>
      <c r="AS199" s="188">
        <f t="shared" si="102"/>
        <v>0</v>
      </c>
      <c r="AT199" s="188">
        <f t="shared" si="102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19"/>
        <v>0</v>
      </c>
      <c r="K200" s="31">
        <f t="shared" si="120"/>
        <v>0</v>
      </c>
      <c r="L200" s="31">
        <f t="shared" si="121"/>
        <v>0</v>
      </c>
      <c r="M200" s="31">
        <f t="shared" si="122"/>
        <v>0</v>
      </c>
      <c r="N200" s="31">
        <f t="shared" si="103"/>
        <v>0</v>
      </c>
      <c r="O200" s="32">
        <f t="shared" si="104"/>
        <v>0</v>
      </c>
      <c r="P200" s="53">
        <v>195</v>
      </c>
      <c r="Q200" s="31">
        <f t="shared" si="117"/>
        <v>0</v>
      </c>
      <c r="R200" s="31">
        <f t="shared" si="123"/>
        <v>0</v>
      </c>
      <c r="S200" s="31">
        <f t="shared" si="124"/>
        <v>0</v>
      </c>
      <c r="T200" s="31">
        <f t="shared" si="105"/>
        <v>0</v>
      </c>
      <c r="U200" s="31">
        <f t="shared" si="118"/>
        <v>0</v>
      </c>
      <c r="V200" s="31">
        <f t="shared" si="106"/>
        <v>0</v>
      </c>
      <c r="W200" s="31">
        <v>0</v>
      </c>
      <c r="X200" s="31">
        <f t="shared" si="107"/>
        <v>0</v>
      </c>
      <c r="Y200" s="36">
        <f t="shared" si="108"/>
        <v>0</v>
      </c>
      <c r="AA200" s="69">
        <v>195</v>
      </c>
      <c r="AB200" s="31">
        <f t="shared" si="109"/>
        <v>0</v>
      </c>
      <c r="AC200" s="203">
        <f t="shared" si="101"/>
        <v>0</v>
      </c>
      <c r="AD200" s="99">
        <f t="shared" si="110"/>
        <v>0</v>
      </c>
      <c r="AE200" s="99">
        <f t="shared" si="111"/>
        <v>0</v>
      </c>
      <c r="AF200" s="188">
        <f t="shared" si="97"/>
        <v>0</v>
      </c>
      <c r="AG200" s="188">
        <f t="shared" si="98"/>
        <v>0</v>
      </c>
      <c r="AH200" s="188">
        <f t="shared" si="99"/>
        <v>0</v>
      </c>
      <c r="AI200" s="193">
        <f t="shared" si="100"/>
        <v>0</v>
      </c>
      <c r="AK200" s="69">
        <v>195</v>
      </c>
      <c r="AL200" s="31">
        <f t="shared" si="112"/>
        <v>0</v>
      </c>
      <c r="AM200" s="31">
        <f t="shared" si="113"/>
        <v>0</v>
      </c>
      <c r="AN200" s="31">
        <f t="shared" si="114"/>
        <v>0</v>
      </c>
      <c r="AO200" s="31">
        <f t="shared" si="115"/>
        <v>0</v>
      </c>
      <c r="AP200" s="31">
        <f t="shared" si="116"/>
        <v>0</v>
      </c>
      <c r="AQ200" s="188">
        <f t="shared" si="102"/>
        <v>0</v>
      </c>
      <c r="AR200" s="188">
        <f t="shared" si="102"/>
        <v>0</v>
      </c>
      <c r="AS200" s="188">
        <f t="shared" si="102"/>
        <v>0</v>
      </c>
      <c r="AT200" s="188">
        <f t="shared" si="102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19"/>
        <v>0</v>
      </c>
      <c r="K201" s="31">
        <f t="shared" si="120"/>
        <v>0</v>
      </c>
      <c r="L201" s="31">
        <f t="shared" si="121"/>
        <v>0</v>
      </c>
      <c r="M201" s="31">
        <f t="shared" si="122"/>
        <v>0</v>
      </c>
      <c r="N201" s="31">
        <f t="shared" si="103"/>
        <v>0</v>
      </c>
      <c r="O201" s="32">
        <f t="shared" si="104"/>
        <v>0</v>
      </c>
      <c r="P201" s="53">
        <v>196</v>
      </c>
      <c r="Q201" s="31">
        <f t="shared" si="117"/>
        <v>0</v>
      </c>
      <c r="R201" s="31">
        <f t="shared" si="123"/>
        <v>0</v>
      </c>
      <c r="S201" s="31">
        <f t="shared" si="124"/>
        <v>0</v>
      </c>
      <c r="T201" s="31">
        <f t="shared" si="105"/>
        <v>0</v>
      </c>
      <c r="U201" s="31">
        <f t="shared" si="118"/>
        <v>0</v>
      </c>
      <c r="V201" s="31">
        <f t="shared" si="106"/>
        <v>0</v>
      </c>
      <c r="W201" s="31">
        <v>0</v>
      </c>
      <c r="X201" s="31">
        <f t="shared" si="107"/>
        <v>0</v>
      </c>
      <c r="Y201" s="36">
        <f t="shared" si="108"/>
        <v>0</v>
      </c>
      <c r="AA201" s="69">
        <v>196</v>
      </c>
      <c r="AB201" s="31">
        <f t="shared" si="109"/>
        <v>0</v>
      </c>
      <c r="AC201" s="203">
        <f t="shared" si="101"/>
        <v>0</v>
      </c>
      <c r="AD201" s="99">
        <f t="shared" si="110"/>
        <v>0</v>
      </c>
      <c r="AE201" s="99">
        <f t="shared" si="111"/>
        <v>0</v>
      </c>
      <c r="AF201" s="188">
        <f t="shared" si="97"/>
        <v>0</v>
      </c>
      <c r="AG201" s="188">
        <f t="shared" si="98"/>
        <v>0</v>
      </c>
      <c r="AH201" s="188">
        <f t="shared" si="99"/>
        <v>0</v>
      </c>
      <c r="AI201" s="193">
        <f t="shared" si="100"/>
        <v>0</v>
      </c>
      <c r="AK201" s="69">
        <v>196</v>
      </c>
      <c r="AL201" s="31">
        <f t="shared" si="112"/>
        <v>0</v>
      </c>
      <c r="AM201" s="31">
        <f t="shared" si="113"/>
        <v>0</v>
      </c>
      <c r="AN201" s="31">
        <f t="shared" si="114"/>
        <v>0</v>
      </c>
      <c r="AO201" s="31">
        <f t="shared" si="115"/>
        <v>0</v>
      </c>
      <c r="AP201" s="31">
        <f t="shared" si="116"/>
        <v>0</v>
      </c>
      <c r="AQ201" s="188">
        <f t="shared" si="102"/>
        <v>0</v>
      </c>
      <c r="AR201" s="188">
        <f t="shared" si="102"/>
        <v>0</v>
      </c>
      <c r="AS201" s="188">
        <f t="shared" si="102"/>
        <v>0</v>
      </c>
      <c r="AT201" s="188">
        <f t="shared" si="102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19"/>
        <v>0</v>
      </c>
      <c r="K202" s="31">
        <f t="shared" si="120"/>
        <v>0</v>
      </c>
      <c r="L202" s="31">
        <f t="shared" si="121"/>
        <v>0</v>
      </c>
      <c r="M202" s="31">
        <f t="shared" si="122"/>
        <v>0</v>
      </c>
      <c r="N202" s="31">
        <f t="shared" si="103"/>
        <v>0</v>
      </c>
      <c r="O202" s="32">
        <f t="shared" si="104"/>
        <v>0</v>
      </c>
      <c r="P202" s="53">
        <v>197</v>
      </c>
      <c r="Q202" s="31">
        <f t="shared" si="117"/>
        <v>0</v>
      </c>
      <c r="R202" s="31">
        <f t="shared" si="123"/>
        <v>0</v>
      </c>
      <c r="S202" s="31">
        <f t="shared" si="124"/>
        <v>0</v>
      </c>
      <c r="T202" s="31">
        <f t="shared" si="105"/>
        <v>0</v>
      </c>
      <c r="U202" s="31">
        <f t="shared" si="118"/>
        <v>0</v>
      </c>
      <c r="V202" s="31">
        <f t="shared" si="106"/>
        <v>0</v>
      </c>
      <c r="W202" s="31">
        <v>0</v>
      </c>
      <c r="X202" s="31">
        <f t="shared" si="107"/>
        <v>0</v>
      </c>
      <c r="Y202" s="36">
        <f t="shared" si="108"/>
        <v>0</v>
      </c>
      <c r="AA202" s="69">
        <v>197</v>
      </c>
      <c r="AB202" s="31">
        <f t="shared" si="109"/>
        <v>0</v>
      </c>
      <c r="AC202" s="203">
        <f t="shared" si="101"/>
        <v>0</v>
      </c>
      <c r="AD202" s="99">
        <f t="shared" si="110"/>
        <v>0</v>
      </c>
      <c r="AE202" s="99">
        <f t="shared" si="111"/>
        <v>0</v>
      </c>
      <c r="AF202" s="188">
        <f t="shared" si="97"/>
        <v>0</v>
      </c>
      <c r="AG202" s="188">
        <f t="shared" si="98"/>
        <v>0</v>
      </c>
      <c r="AH202" s="188">
        <f t="shared" si="99"/>
        <v>0</v>
      </c>
      <c r="AI202" s="193">
        <f t="shared" si="100"/>
        <v>0</v>
      </c>
      <c r="AK202" s="69">
        <v>197</v>
      </c>
      <c r="AL202" s="31">
        <f t="shared" si="112"/>
        <v>0</v>
      </c>
      <c r="AM202" s="31">
        <f t="shared" si="113"/>
        <v>0</v>
      </c>
      <c r="AN202" s="31">
        <f t="shared" si="114"/>
        <v>0</v>
      </c>
      <c r="AO202" s="31">
        <f t="shared" si="115"/>
        <v>0</v>
      </c>
      <c r="AP202" s="31">
        <f t="shared" si="116"/>
        <v>0</v>
      </c>
      <c r="AQ202" s="188">
        <f t="shared" si="102"/>
        <v>0</v>
      </c>
      <c r="AR202" s="188">
        <f t="shared" si="102"/>
        <v>0</v>
      </c>
      <c r="AS202" s="188">
        <f t="shared" si="102"/>
        <v>0</v>
      </c>
      <c r="AT202" s="188">
        <f t="shared" si="102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19"/>
        <v>0</v>
      </c>
      <c r="K203" s="31">
        <f t="shared" si="120"/>
        <v>0</v>
      </c>
      <c r="L203" s="31">
        <f t="shared" si="121"/>
        <v>0</v>
      </c>
      <c r="M203" s="31">
        <f t="shared" si="122"/>
        <v>0</v>
      </c>
      <c r="N203" s="31">
        <f t="shared" si="103"/>
        <v>0</v>
      </c>
      <c r="O203" s="32">
        <f t="shared" si="104"/>
        <v>0</v>
      </c>
      <c r="P203" s="53">
        <v>198</v>
      </c>
      <c r="Q203" s="31">
        <f t="shared" si="117"/>
        <v>0</v>
      </c>
      <c r="R203" s="31">
        <f t="shared" si="123"/>
        <v>0</v>
      </c>
      <c r="S203" s="31">
        <f t="shared" si="124"/>
        <v>0</v>
      </c>
      <c r="T203" s="31">
        <f t="shared" si="105"/>
        <v>0</v>
      </c>
      <c r="U203" s="31">
        <f t="shared" si="118"/>
        <v>0</v>
      </c>
      <c r="V203" s="31">
        <f t="shared" si="106"/>
        <v>0</v>
      </c>
      <c r="W203" s="31">
        <v>0</v>
      </c>
      <c r="X203" s="31">
        <f t="shared" si="107"/>
        <v>0</v>
      </c>
      <c r="Y203" s="36">
        <f t="shared" si="108"/>
        <v>0</v>
      </c>
      <c r="AA203" s="69">
        <v>198</v>
      </c>
      <c r="AB203" s="31">
        <f t="shared" si="109"/>
        <v>0</v>
      </c>
      <c r="AC203" s="203">
        <f t="shared" si="101"/>
        <v>0</v>
      </c>
      <c r="AD203" s="99">
        <f t="shared" si="110"/>
        <v>0</v>
      </c>
      <c r="AE203" s="99">
        <f t="shared" si="111"/>
        <v>0</v>
      </c>
      <c r="AF203" s="188">
        <f t="shared" si="97"/>
        <v>0</v>
      </c>
      <c r="AG203" s="188">
        <f t="shared" si="98"/>
        <v>0</v>
      </c>
      <c r="AH203" s="188">
        <f t="shared" si="99"/>
        <v>0</v>
      </c>
      <c r="AI203" s="193">
        <f t="shared" si="100"/>
        <v>0</v>
      </c>
      <c r="AK203" s="69">
        <v>198</v>
      </c>
      <c r="AL203" s="31">
        <f t="shared" si="112"/>
        <v>0</v>
      </c>
      <c r="AM203" s="31">
        <f t="shared" si="113"/>
        <v>0</v>
      </c>
      <c r="AN203" s="31">
        <f t="shared" si="114"/>
        <v>0</v>
      </c>
      <c r="AO203" s="31">
        <f t="shared" si="115"/>
        <v>0</v>
      </c>
      <c r="AP203" s="31">
        <f t="shared" si="116"/>
        <v>0</v>
      </c>
      <c r="AQ203" s="188">
        <f t="shared" si="102"/>
        <v>0</v>
      </c>
      <c r="AR203" s="188">
        <f t="shared" si="102"/>
        <v>0</v>
      </c>
      <c r="AS203" s="188">
        <f t="shared" si="102"/>
        <v>0</v>
      </c>
      <c r="AT203" s="188">
        <f t="shared" si="102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19"/>
        <v>0</v>
      </c>
      <c r="K204" s="31">
        <f t="shared" si="120"/>
        <v>0</v>
      </c>
      <c r="L204" s="31">
        <f t="shared" si="121"/>
        <v>0</v>
      </c>
      <c r="M204" s="31">
        <f t="shared" si="122"/>
        <v>0</v>
      </c>
      <c r="N204" s="31">
        <f t="shared" si="103"/>
        <v>0</v>
      </c>
      <c r="O204" s="32">
        <f t="shared" si="104"/>
        <v>0</v>
      </c>
      <c r="P204" s="53">
        <v>199</v>
      </c>
      <c r="Q204" s="31">
        <f t="shared" si="117"/>
        <v>0</v>
      </c>
      <c r="R204" s="31">
        <f t="shared" si="123"/>
        <v>0</v>
      </c>
      <c r="S204" s="31">
        <f t="shared" si="124"/>
        <v>0</v>
      </c>
      <c r="T204" s="31">
        <f t="shared" si="105"/>
        <v>0</v>
      </c>
      <c r="U204" s="31">
        <f t="shared" si="118"/>
        <v>0</v>
      </c>
      <c r="V204" s="31">
        <f t="shared" si="106"/>
        <v>0</v>
      </c>
      <c r="W204" s="31">
        <v>0</v>
      </c>
      <c r="X204" s="31">
        <f t="shared" si="107"/>
        <v>0</v>
      </c>
      <c r="Y204" s="36">
        <f t="shared" si="108"/>
        <v>0</v>
      </c>
      <c r="AA204" s="69">
        <v>199</v>
      </c>
      <c r="AB204" s="31">
        <f t="shared" si="109"/>
        <v>0</v>
      </c>
      <c r="AC204" s="203">
        <f t="shared" si="101"/>
        <v>0</v>
      </c>
      <c r="AD204" s="99">
        <f t="shared" si="110"/>
        <v>0</v>
      </c>
      <c r="AE204" s="99">
        <f t="shared" si="111"/>
        <v>0</v>
      </c>
      <c r="AF204" s="188">
        <f t="shared" si="97"/>
        <v>0</v>
      </c>
      <c r="AG204" s="188">
        <f t="shared" si="98"/>
        <v>0</v>
      </c>
      <c r="AH204" s="188">
        <f t="shared" si="99"/>
        <v>0</v>
      </c>
      <c r="AI204" s="193">
        <f t="shared" si="100"/>
        <v>0</v>
      </c>
      <c r="AK204" s="69">
        <v>199</v>
      </c>
      <c r="AL204" s="31">
        <f t="shared" si="112"/>
        <v>0</v>
      </c>
      <c r="AM204" s="31">
        <f t="shared" si="113"/>
        <v>0</v>
      </c>
      <c r="AN204" s="31">
        <f t="shared" si="114"/>
        <v>0</v>
      </c>
      <c r="AO204" s="31">
        <f t="shared" si="115"/>
        <v>0</v>
      </c>
      <c r="AP204" s="31">
        <f t="shared" si="116"/>
        <v>0</v>
      </c>
      <c r="AQ204" s="188">
        <f t="shared" si="102"/>
        <v>0</v>
      </c>
      <c r="AR204" s="188">
        <f t="shared" si="102"/>
        <v>0</v>
      </c>
      <c r="AS204" s="188">
        <f t="shared" si="102"/>
        <v>0</v>
      </c>
      <c r="AT204" s="188">
        <f t="shared" si="102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19"/>
        <v>0</v>
      </c>
      <c r="K205" s="31">
        <f t="shared" si="120"/>
        <v>0</v>
      </c>
      <c r="L205" s="31">
        <f t="shared" si="121"/>
        <v>0</v>
      </c>
      <c r="M205" s="31">
        <f t="shared" si="122"/>
        <v>0</v>
      </c>
      <c r="N205" s="33">
        <f>IF(F208&lt;=$F$18,0,)</f>
        <v>0</v>
      </c>
      <c r="O205" s="32">
        <f t="shared" si="104"/>
        <v>0</v>
      </c>
      <c r="P205" s="54">
        <v>200</v>
      </c>
      <c r="Q205" s="33">
        <f t="shared" si="117"/>
        <v>0</v>
      </c>
      <c r="R205" s="33">
        <f t="shared" si="123"/>
        <v>0</v>
      </c>
      <c r="S205" s="33">
        <f t="shared" si="124"/>
        <v>0</v>
      </c>
      <c r="T205" s="33">
        <f t="shared" si="105"/>
        <v>0</v>
      </c>
      <c r="U205" s="33">
        <f t="shared" si="118"/>
        <v>0</v>
      </c>
      <c r="V205" s="33">
        <f t="shared" si="106"/>
        <v>0</v>
      </c>
      <c r="W205" s="33">
        <v>0</v>
      </c>
      <c r="X205" s="159">
        <f t="shared" si="107"/>
        <v>0</v>
      </c>
      <c r="Y205" s="37">
        <f t="shared" si="108"/>
        <v>0</v>
      </c>
      <c r="AA205" s="70">
        <v>200</v>
      </c>
      <c r="AB205" s="143">
        <f t="shared" si="109"/>
        <v>0</v>
      </c>
      <c r="AC205" s="203">
        <f t="shared" si="101"/>
        <v>0</v>
      </c>
      <c r="AD205" s="100">
        <f t="shared" si="110"/>
        <v>0</v>
      </c>
      <c r="AE205" s="100">
        <f t="shared" si="111"/>
        <v>0</v>
      </c>
      <c r="AF205" s="190">
        <f t="shared" si="97"/>
        <v>0</v>
      </c>
      <c r="AG205" s="190">
        <f t="shared" si="98"/>
        <v>0</v>
      </c>
      <c r="AH205" s="190">
        <f t="shared" si="99"/>
        <v>0</v>
      </c>
      <c r="AI205" s="197">
        <f t="shared" si="100"/>
        <v>0</v>
      </c>
      <c r="AK205" s="70">
        <v>200</v>
      </c>
      <c r="AL205" s="143">
        <f t="shared" si="112"/>
        <v>0</v>
      </c>
      <c r="AM205" s="33">
        <f t="shared" si="113"/>
        <v>0</v>
      </c>
      <c r="AN205" s="33">
        <f t="shared" si="114"/>
        <v>0</v>
      </c>
      <c r="AO205" s="33">
        <f t="shared" si="115"/>
        <v>0</v>
      </c>
      <c r="AP205" s="33">
        <f t="shared" si="116"/>
        <v>0</v>
      </c>
      <c r="AQ205" s="190">
        <f t="shared" si="102"/>
        <v>0</v>
      </c>
      <c r="AR205" s="190">
        <f t="shared" si="102"/>
        <v>0</v>
      </c>
      <c r="AS205" s="190">
        <f t="shared" si="102"/>
        <v>0</v>
      </c>
      <c r="AT205" s="190">
        <f t="shared" si="102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5"/>
  <sheetViews>
    <sheetView zoomScale="85" zoomScaleNormal="85" workbookViewId="0">
      <selection activeCell="F108" sqref="F108:G108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0" customWidth="1"/>
    <col min="47" max="51" width="10.5546875" customWidth="1"/>
  </cols>
  <sheetData>
    <row r="3" spans="2:51" ht="15.6" x14ac:dyDescent="0.3">
      <c r="I3" s="257" t="s">
        <v>168</v>
      </c>
      <c r="J3" s="258"/>
      <c r="K3" s="258"/>
      <c r="L3" s="258"/>
      <c r="M3" s="258"/>
      <c r="N3" s="258"/>
      <c r="O3" s="259"/>
      <c r="P3" s="260" t="s">
        <v>140</v>
      </c>
      <c r="Q3" s="261"/>
      <c r="R3" s="261"/>
      <c r="S3" s="261"/>
      <c r="T3" s="261"/>
      <c r="U3" s="261"/>
      <c r="V3" s="261"/>
      <c r="W3" s="261"/>
      <c r="X3" s="262"/>
      <c r="Y3" s="88"/>
      <c r="Z3" s="88"/>
      <c r="AA3" s="248" t="s">
        <v>155</v>
      </c>
      <c r="AB3" s="249"/>
      <c r="AC3" s="249"/>
      <c r="AD3" s="249"/>
      <c r="AE3" s="249"/>
      <c r="AF3" s="249"/>
      <c r="AG3" s="249"/>
      <c r="AH3" s="249"/>
      <c r="AI3" s="250"/>
      <c r="AJ3" s="88"/>
      <c r="AK3" s="248" t="s">
        <v>167</v>
      </c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50"/>
    </row>
    <row r="4" spans="2:51" ht="45" customHeight="1" x14ac:dyDescent="0.3">
      <c r="B4" s="266" t="s">
        <v>169</v>
      </c>
      <c r="C4" s="267"/>
      <c r="D4" s="267"/>
      <c r="E4" s="267"/>
      <c r="F4" s="268"/>
      <c r="I4" s="57" t="s">
        <v>76</v>
      </c>
      <c r="J4" s="58" t="s">
        <v>105</v>
      </c>
      <c r="K4" s="58" t="s">
        <v>106</v>
      </c>
      <c r="L4" s="58" t="s">
        <v>72</v>
      </c>
      <c r="M4" s="58" t="s">
        <v>107</v>
      </c>
      <c r="N4" s="58" t="s">
        <v>108</v>
      </c>
      <c r="O4" s="86" t="s">
        <v>110</v>
      </c>
      <c r="P4" s="57" t="s">
        <v>76</v>
      </c>
      <c r="Q4" s="59" t="s">
        <v>115</v>
      </c>
      <c r="R4" s="59" t="s">
        <v>116</v>
      </c>
      <c r="S4" s="60" t="s">
        <v>102</v>
      </c>
      <c r="T4" s="61" t="s">
        <v>101</v>
      </c>
      <c r="U4" s="58" t="s">
        <v>3</v>
      </c>
      <c r="V4" s="58" t="s">
        <v>103</v>
      </c>
      <c r="W4" s="58" t="s">
        <v>104</v>
      </c>
      <c r="X4" s="87" t="s">
        <v>109</v>
      </c>
      <c r="Y4" s="64" t="s">
        <v>117</v>
      </c>
      <c r="AA4" s="68" t="s">
        <v>76</v>
      </c>
      <c r="AB4" s="59" t="s">
        <v>142</v>
      </c>
      <c r="AC4" s="60" t="s">
        <v>143</v>
      </c>
      <c r="AD4" s="66" t="s">
        <v>144</v>
      </c>
      <c r="AE4" s="62" t="s">
        <v>145</v>
      </c>
      <c r="AF4" s="62" t="s">
        <v>146</v>
      </c>
      <c r="AG4" s="62" t="s">
        <v>147</v>
      </c>
      <c r="AH4" s="62" t="s">
        <v>148</v>
      </c>
      <c r="AI4" s="73" t="s">
        <v>149</v>
      </c>
      <c r="AK4" s="68" t="s">
        <v>76</v>
      </c>
      <c r="AL4" s="59" t="s">
        <v>142</v>
      </c>
      <c r="AM4" s="60" t="s">
        <v>143</v>
      </c>
      <c r="AN4" s="66" t="s">
        <v>144</v>
      </c>
      <c r="AO4" s="62" t="s">
        <v>145</v>
      </c>
      <c r="AP4" s="62" t="s">
        <v>157</v>
      </c>
      <c r="AQ4" s="187" t="s">
        <v>183</v>
      </c>
      <c r="AR4" s="187" t="s">
        <v>184</v>
      </c>
      <c r="AS4" s="187" t="s">
        <v>185</v>
      </c>
      <c r="AT4" s="187" t="s">
        <v>186</v>
      </c>
      <c r="AU4" s="62" t="s">
        <v>158</v>
      </c>
      <c r="AV4" s="62" t="s">
        <v>159</v>
      </c>
      <c r="AW4" s="62" t="s">
        <v>160</v>
      </c>
      <c r="AX4" s="62" t="s">
        <v>161</v>
      </c>
      <c r="AY4" s="73" t="s">
        <v>149</v>
      </c>
    </row>
    <row r="5" spans="2:51" x14ac:dyDescent="0.3">
      <c r="B5" s="241" t="s">
        <v>129</v>
      </c>
      <c r="C5" s="89" t="s">
        <v>73</v>
      </c>
      <c r="D5" s="253" t="s">
        <v>131</v>
      </c>
      <c r="E5" s="253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 t="shared" ref="M5:M68" si="0">IF(I5&lt;=$F$10,IF(I5&lt;=30,I5*($F$9-$F$6)/30,$F$9-$F$6),)</f>
        <v>0</v>
      </c>
      <c r="N5" s="31"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 t="shared" ref="S5:S68" si="2">$F$19*R5</f>
        <v>0</v>
      </c>
      <c r="T5" s="31">
        <f t="shared" ref="T5:T68" si="3">IF(S5=0,0,EXP(-1.0587+0.8836*LN(S5)+0.284))</f>
        <v>0</v>
      </c>
      <c r="U5" s="31">
        <v>0</v>
      </c>
      <c r="V5" s="31">
        <f t="shared" ref="V5:V68" si="4">IF(P5&lt;=$F$18,IF(P5&lt;=30,P5*($F$16-$F$6)/30,$F$16-$F$6),)</f>
        <v>0</v>
      </c>
      <c r="W5" s="31">
        <v>0</v>
      </c>
      <c r="X5" s="31">
        <f t="shared" ref="X5:X68" si="5">((S5+T5)*0.475+U5+V5+W5)*44/12</f>
        <v>0</v>
      </c>
      <c r="Y5" s="36">
        <f t="shared" ref="Y5:Y68" si="6">IF(P5&lt;=$F$18,X5-O5,)</f>
        <v>0</v>
      </c>
      <c r="AA5" s="69">
        <v>0</v>
      </c>
      <c r="AB5" s="31">
        <f t="shared" ref="AB5:AB68" si="7">IF(AA5&lt;=$F$18,IFERROR(VLOOKUP($AA5,$B$82:$G$94,2,FALSE),0),)</f>
        <v>0</v>
      </c>
      <c r="AC5" s="203">
        <f t="shared" ref="AC5:AC29" si="8">IF(AA5&lt;=$F$18,IFERROR(VLOOKUP($AA5,$B$82:$G$94,3,FALSE),0),)*50%</f>
        <v>0</v>
      </c>
      <c r="AD5" s="99">
        <f t="shared" ref="AD5:AD68" si="9">IF(AA5&lt;=$F$18,IFERROR(VLOOKUP($AA5,$B$82:$G$94,4,FALSE),0),)</f>
        <v>0</v>
      </c>
      <c r="AE5" s="99">
        <f t="shared" ref="AE5:AE68" si="10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1">IF(AK5&lt;=$F$18,IFERROR(VLOOKUP($AA5,$B$82:$G$94,2,FALSE),0),)</f>
        <v>0</v>
      </c>
      <c r="AM5" s="31">
        <f t="shared" ref="AM5:AM68" si="12">IF(AK5&lt;=$F$18,IFERROR(VLOOKUP($AA5,$B$82:$G$94,3,FALSE),0),)</f>
        <v>0</v>
      </c>
      <c r="AN5" s="31">
        <f t="shared" ref="AN5:AN68" si="13">IF(AK5&lt;=$F$18,IFERROR(VLOOKUP($AA5,$B$82:$G$94,4,FALSE),0),)</f>
        <v>0</v>
      </c>
      <c r="AO5" s="31">
        <f t="shared" ref="AO5:AO68" si="14">IF(AK5&lt;=$F$18,IFERROR(VLOOKUP($AA5,$B$82:$G$94,5,FALSE),0),)</f>
        <v>0</v>
      </c>
      <c r="AP5" s="31">
        <f t="shared" ref="AP5:AP68" si="15">IF(AK5&lt;=$F$18,IFERROR(VLOOKUP($AA5,$B$82:$G$94,6,FALSE),0),)</f>
        <v>0</v>
      </c>
      <c r="AQ5" s="188">
        <v>0</v>
      </c>
      <c r="AR5" s="188">
        <v>0</v>
      </c>
      <c r="AS5" s="188">
        <v>0</v>
      </c>
      <c r="AT5" s="188">
        <v>0</v>
      </c>
      <c r="AU5" s="31"/>
      <c r="AV5" s="31"/>
      <c r="AW5" s="31"/>
      <c r="AX5" s="31"/>
      <c r="AY5" s="167">
        <v>0</v>
      </c>
    </row>
    <row r="6" spans="2:51" x14ac:dyDescent="0.3">
      <c r="B6" s="242"/>
      <c r="C6" s="97" t="s">
        <v>74</v>
      </c>
      <c r="D6" s="244" t="s">
        <v>204</v>
      </c>
      <c r="E6" s="244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 t="shared" ref="K6:K69" si="16">IF(J6=0,0,EXP(-1.0587+0.8836*LN(J6)+0.284))</f>
        <v>0</v>
      </c>
      <c r="L6" s="31">
        <f t="shared" ref="L6:L69" si="17">IF(I6&lt;=$F$10,$F$5+($F$8-$F$5)*(1-EXP(-0.0175*I6)),)</f>
        <v>0</v>
      </c>
      <c r="M6" s="31">
        <f t="shared" si="0"/>
        <v>0</v>
      </c>
      <c r="N6" s="31">
        <v>0</v>
      </c>
      <c r="O6" s="32">
        <f t="shared" si="1"/>
        <v>0</v>
      </c>
      <c r="P6" s="53">
        <v>1</v>
      </c>
      <c r="Q6" s="31">
        <f t="shared" ref="Q6:Q69" si="18">IF(P6&lt;=$F$18,LOOKUP(P6-1,$B$25:$B$78,$G$25:$G$78),)</f>
        <v>0</v>
      </c>
      <c r="R6" s="31">
        <f t="shared" ref="R6:R69" si="19">IF(P6&lt;=$F$18,Q6+R5,)</f>
        <v>0</v>
      </c>
      <c r="S6" s="31">
        <f t="shared" si="2"/>
        <v>0</v>
      </c>
      <c r="T6" s="31">
        <f t="shared" si="3"/>
        <v>0</v>
      </c>
      <c r="U6" s="31">
        <f t="shared" ref="U6:U69" si="20">IF(P6&lt;=$F$18,$F$5+($F$15-$F$5)*(1-EXP(-0.0175*P6)),)</f>
        <v>0</v>
      </c>
      <c r="V6" s="31">
        <f t="shared" si="4"/>
        <v>0</v>
      </c>
      <c r="W6" s="31">
        <v>0</v>
      </c>
      <c r="X6" s="31">
        <f t="shared" si="5"/>
        <v>0</v>
      </c>
      <c r="Y6" s="36">
        <f t="shared" si="6"/>
        <v>0</v>
      </c>
      <c r="Z6" s="7"/>
      <c r="AA6" s="69">
        <v>1</v>
      </c>
      <c r="AB6" s="31">
        <f t="shared" si="7"/>
        <v>0</v>
      </c>
      <c r="AC6" s="203">
        <f t="shared" si="8"/>
        <v>0</v>
      </c>
      <c r="AD6" s="99">
        <f t="shared" si="9"/>
        <v>0</v>
      </c>
      <c r="AE6" s="99">
        <f t="shared" si="10"/>
        <v>0</v>
      </c>
      <c r="AF6" s="188">
        <f t="shared" ref="AF6:AF7" si="21">IF(OR(AA6&lt;=$F$18,AA6&lt;=30),EXP(-LN(2)/$D$104)*AF5+((1-EXP(-LN(2)/$D$104))/(LN(2)/$D$104))*$AB6*AC6*0.475*$F$19*44/12,)</f>
        <v>0</v>
      </c>
      <c r="AG6" s="188">
        <f t="shared" ref="AG6:AG7" si="22">IF(OR(AA6&lt;=$F$18,AA6&lt;=30),EXP(-LN(2)/$D$106)*AG5+((1-EXP(-LN(2)/$D$106))/(LN(2)/$D$106))*$AB6*AD6*0.475*$F$19*44/12,)</f>
        <v>0</v>
      </c>
      <c r="AH6" s="188">
        <f t="shared" ref="AH6:AH7" si="23">IF(OR(AA6&lt;=$F$18,AA6&lt;=30),EXP(-LN(2)/$D$105)*AH5+((1-EXP(-LN(2)/$D$105))/(LN(2)/$D$105))*$AB6*AE6*0.475*$F$19*44/12,)</f>
        <v>0</v>
      </c>
      <c r="AI6" s="193">
        <f t="shared" ref="AI6:AI7" si="24">IF(OR(AA6&lt;=$F$18,AA6&lt;=30),SUM(AF6:AH6),)</f>
        <v>0</v>
      </c>
      <c r="AK6" s="69">
        <v>1</v>
      </c>
      <c r="AL6" s="31">
        <f t="shared" si="11"/>
        <v>0</v>
      </c>
      <c r="AM6" s="31">
        <f t="shared" si="12"/>
        <v>0</v>
      </c>
      <c r="AN6" s="31">
        <f t="shared" si="13"/>
        <v>0</v>
      </c>
      <c r="AO6" s="31">
        <f t="shared" si="14"/>
        <v>0</v>
      </c>
      <c r="AP6" s="31">
        <f t="shared" si="15"/>
        <v>0</v>
      </c>
      <c r="AQ6" s="188">
        <f t="shared" ref="AQ6:AT24" si="25">IF($AK6&lt;=$F$18,$AL6*AM6,)</f>
        <v>0</v>
      </c>
      <c r="AR6" s="188">
        <f t="shared" si="25"/>
        <v>0</v>
      </c>
      <c r="AS6" s="188">
        <f t="shared" si="25"/>
        <v>0</v>
      </c>
      <c r="AT6" s="188">
        <f t="shared" si="25"/>
        <v>0</v>
      </c>
      <c r="AU6" s="31"/>
      <c r="AV6" s="31"/>
      <c r="AW6" s="31"/>
      <c r="AX6" s="31"/>
      <c r="AY6" s="167">
        <f>IF(AK6&lt;=$F$18,AL6*$G$108+AY5,)</f>
        <v>0</v>
      </c>
    </row>
    <row r="7" spans="2:51" x14ac:dyDescent="0.3">
      <c r="B7" s="241" t="s">
        <v>130</v>
      </c>
      <c r="C7" s="254"/>
      <c r="D7" s="255"/>
      <c r="E7" s="255"/>
      <c r="F7" s="256"/>
      <c r="I7" s="53">
        <v>2</v>
      </c>
      <c r="J7" s="31">
        <f t="shared" ref="J7:J69" si="26">IF($I7&lt;=$F$10,$F$11*$F$13+J6,)</f>
        <v>0</v>
      </c>
      <c r="K7" s="31">
        <f t="shared" si="16"/>
        <v>0</v>
      </c>
      <c r="L7" s="31">
        <f t="shared" si="17"/>
        <v>0</v>
      </c>
      <c r="M7" s="31">
        <f t="shared" si="0"/>
        <v>0</v>
      </c>
      <c r="N7" s="31">
        <v>0</v>
      </c>
      <c r="O7" s="32">
        <f t="shared" si="1"/>
        <v>0</v>
      </c>
      <c r="P7" s="53">
        <v>2</v>
      </c>
      <c r="Q7" s="31">
        <f t="shared" si="18"/>
        <v>0</v>
      </c>
      <c r="R7" s="31">
        <f t="shared" si="19"/>
        <v>0</v>
      </c>
      <c r="S7" s="31">
        <f t="shared" si="2"/>
        <v>0</v>
      </c>
      <c r="T7" s="31">
        <f t="shared" si="3"/>
        <v>0</v>
      </c>
      <c r="U7" s="31">
        <f t="shared" si="20"/>
        <v>0</v>
      </c>
      <c r="V7" s="31">
        <f t="shared" si="4"/>
        <v>0</v>
      </c>
      <c r="W7" s="31">
        <v>0</v>
      </c>
      <c r="X7" s="31">
        <f t="shared" si="5"/>
        <v>0</v>
      </c>
      <c r="Y7" s="36">
        <f t="shared" si="6"/>
        <v>0</v>
      </c>
      <c r="AA7" s="69">
        <v>2</v>
      </c>
      <c r="AB7" s="31">
        <f t="shared" si="7"/>
        <v>0</v>
      </c>
      <c r="AC7" s="203">
        <f t="shared" si="8"/>
        <v>0</v>
      </c>
      <c r="AD7" s="99">
        <f t="shared" si="9"/>
        <v>0</v>
      </c>
      <c r="AE7" s="99">
        <f t="shared" si="10"/>
        <v>0</v>
      </c>
      <c r="AF7" s="188">
        <f t="shared" si="21"/>
        <v>0</v>
      </c>
      <c r="AG7" s="188">
        <f t="shared" si="22"/>
        <v>0</v>
      </c>
      <c r="AH7" s="188">
        <f t="shared" si="23"/>
        <v>0</v>
      </c>
      <c r="AI7" s="193">
        <f t="shared" si="24"/>
        <v>0</v>
      </c>
      <c r="AK7" s="69">
        <v>2</v>
      </c>
      <c r="AL7" s="31">
        <f t="shared" si="11"/>
        <v>0</v>
      </c>
      <c r="AM7" s="31">
        <f t="shared" si="12"/>
        <v>0</v>
      </c>
      <c r="AN7" s="31">
        <f t="shared" si="13"/>
        <v>0</v>
      </c>
      <c r="AO7" s="31">
        <f t="shared" si="14"/>
        <v>0</v>
      </c>
      <c r="AP7" s="31">
        <f t="shared" si="15"/>
        <v>0</v>
      </c>
      <c r="AQ7" s="188">
        <f t="shared" si="25"/>
        <v>0</v>
      </c>
      <c r="AR7" s="188">
        <f t="shared" si="25"/>
        <v>0</v>
      </c>
      <c r="AS7" s="188">
        <f t="shared" si="25"/>
        <v>0</v>
      </c>
      <c r="AT7" s="188">
        <f t="shared" si="25"/>
        <v>0</v>
      </c>
      <c r="AU7" s="31"/>
      <c r="AV7" s="31"/>
      <c r="AW7" s="31"/>
      <c r="AX7" s="31"/>
      <c r="AY7" s="167">
        <f t="shared" ref="AY7:AY35" si="27">IF(AK7&lt;=$F$18,AL7*$G$108+AY6,)</f>
        <v>0</v>
      </c>
    </row>
    <row r="8" spans="2:51" x14ac:dyDescent="0.3">
      <c r="B8" s="251"/>
      <c r="C8" s="91" t="s">
        <v>73</v>
      </c>
      <c r="D8" s="247" t="s">
        <v>131</v>
      </c>
      <c r="E8" s="247"/>
      <c r="F8" s="92">
        <f>IF(D8="","",VLOOKUP(D8,$B$97:$C$100,2,0))</f>
        <v>70</v>
      </c>
      <c r="I8" s="53">
        <v>3</v>
      </c>
      <c r="J8" s="31">
        <f t="shared" si="26"/>
        <v>0</v>
      </c>
      <c r="K8" s="31">
        <f t="shared" si="16"/>
        <v>0</v>
      </c>
      <c r="L8" s="31">
        <f t="shared" si="17"/>
        <v>0</v>
      </c>
      <c r="M8" s="31">
        <f t="shared" si="0"/>
        <v>0</v>
      </c>
      <c r="N8" s="31">
        <v>0</v>
      </c>
      <c r="O8" s="32">
        <f t="shared" si="1"/>
        <v>0</v>
      </c>
      <c r="P8" s="53">
        <v>3</v>
      </c>
      <c r="Q8" s="31">
        <f t="shared" si="18"/>
        <v>0</v>
      </c>
      <c r="R8" s="31">
        <f t="shared" si="19"/>
        <v>0</v>
      </c>
      <c r="S8" s="31">
        <f t="shared" si="2"/>
        <v>0</v>
      </c>
      <c r="T8" s="31">
        <f t="shared" si="3"/>
        <v>0</v>
      </c>
      <c r="U8" s="31">
        <f t="shared" si="20"/>
        <v>0</v>
      </c>
      <c r="V8" s="31">
        <f t="shared" si="4"/>
        <v>0</v>
      </c>
      <c r="W8" s="31">
        <v>0</v>
      </c>
      <c r="X8" s="31">
        <f t="shared" si="5"/>
        <v>0</v>
      </c>
      <c r="Y8" s="36">
        <f t="shared" si="6"/>
        <v>0</v>
      </c>
      <c r="AA8" s="69">
        <v>3</v>
      </c>
      <c r="AB8" s="31">
        <f t="shared" si="7"/>
        <v>0</v>
      </c>
      <c r="AC8" s="203">
        <f t="shared" si="8"/>
        <v>0</v>
      </c>
      <c r="AD8" s="99">
        <f t="shared" si="9"/>
        <v>0</v>
      </c>
      <c r="AE8" s="99">
        <f t="shared" si="10"/>
        <v>0</v>
      </c>
      <c r="AF8" s="188">
        <f>IF(OR(AA8&lt;=$F$18,AA8&lt;=30),EXP(-LN(2)/$D$104)*AF7+((1-EXP(-LN(2)/$D$104))/(LN(2)/$D$104))*$AB8*AC8*0.475*$F$19*44/12,)</f>
        <v>0</v>
      </c>
      <c r="AG8" s="188">
        <f>IF(OR(AA8&lt;=$F$18,AA8&lt;=30),EXP(-LN(2)/$D$106)*AG7+((1-EXP(-LN(2)/$D$106))/(LN(2)/$D$106))*$AB8*AD8*0.475*$F$19*44/12,)</f>
        <v>0</v>
      </c>
      <c r="AH8" s="188">
        <f>IF(OR(AA8&lt;=$F$18,AA8&lt;=30),EXP(-LN(2)/$D$105)*AH7+((1-EXP(-LN(2)/$D$105))/(LN(2)/$D$105))*$AB8*AE8*0.475*$F$19*44/12,)</f>
        <v>0</v>
      </c>
      <c r="AI8" s="193">
        <f>IF(OR(AA8&lt;=$F$18,AA8&lt;=30),SUM(AF8:AH8),)</f>
        <v>0</v>
      </c>
      <c r="AK8" s="69">
        <v>3</v>
      </c>
      <c r="AL8" s="31">
        <f t="shared" si="11"/>
        <v>0</v>
      </c>
      <c r="AM8" s="31">
        <f t="shared" si="12"/>
        <v>0</v>
      </c>
      <c r="AN8" s="31">
        <f t="shared" si="13"/>
        <v>0</v>
      </c>
      <c r="AO8" s="31">
        <f t="shared" si="14"/>
        <v>0</v>
      </c>
      <c r="AP8" s="31">
        <f t="shared" si="15"/>
        <v>0</v>
      </c>
      <c r="AQ8" s="188">
        <f t="shared" si="25"/>
        <v>0</v>
      </c>
      <c r="AR8" s="188">
        <f t="shared" si="25"/>
        <v>0</v>
      </c>
      <c r="AS8" s="188">
        <f t="shared" si="25"/>
        <v>0</v>
      </c>
      <c r="AT8" s="188">
        <f t="shared" si="25"/>
        <v>0</v>
      </c>
      <c r="AU8" s="31"/>
      <c r="AV8" s="31"/>
      <c r="AW8" s="31"/>
      <c r="AX8" s="31"/>
      <c r="AY8" s="167">
        <f t="shared" si="27"/>
        <v>0</v>
      </c>
    </row>
    <row r="9" spans="2:51" x14ac:dyDescent="0.3">
      <c r="B9" s="251"/>
      <c r="C9" s="91" t="s">
        <v>74</v>
      </c>
      <c r="D9" s="243" t="str">
        <f>IF(D8=$B$100,"totale","néant")</f>
        <v>totale</v>
      </c>
      <c r="E9" s="243"/>
      <c r="F9" s="92">
        <f>IF(D8=B100,10,VLOOKUP(D8,$B$97:$D$100,3,FALSE))</f>
        <v>10</v>
      </c>
      <c r="I9" s="53">
        <v>4</v>
      </c>
      <c r="J9" s="31">
        <f t="shared" si="26"/>
        <v>0</v>
      </c>
      <c r="K9" s="31">
        <f t="shared" si="16"/>
        <v>0</v>
      </c>
      <c r="L9" s="31">
        <f t="shared" si="17"/>
        <v>0</v>
      </c>
      <c r="M9" s="31">
        <f t="shared" si="0"/>
        <v>0</v>
      </c>
      <c r="N9" s="31">
        <v>0</v>
      </c>
      <c r="O9" s="32">
        <f t="shared" si="1"/>
        <v>0</v>
      </c>
      <c r="P9" s="53">
        <v>4</v>
      </c>
      <c r="Q9" s="31">
        <f t="shared" si="18"/>
        <v>0</v>
      </c>
      <c r="R9" s="31">
        <f t="shared" si="19"/>
        <v>0</v>
      </c>
      <c r="S9" s="31">
        <f t="shared" si="2"/>
        <v>0</v>
      </c>
      <c r="T9" s="31">
        <f t="shared" si="3"/>
        <v>0</v>
      </c>
      <c r="U9" s="31">
        <f t="shared" si="20"/>
        <v>0</v>
      </c>
      <c r="V9" s="31">
        <f t="shared" si="4"/>
        <v>0</v>
      </c>
      <c r="W9" s="31">
        <v>0</v>
      </c>
      <c r="X9" s="31">
        <f t="shared" si="5"/>
        <v>0</v>
      </c>
      <c r="Y9" s="36">
        <f t="shared" si="6"/>
        <v>0</v>
      </c>
      <c r="AA9" s="69">
        <v>4</v>
      </c>
      <c r="AB9" s="31">
        <f t="shared" si="7"/>
        <v>0</v>
      </c>
      <c r="AC9" s="203">
        <f t="shared" si="8"/>
        <v>0</v>
      </c>
      <c r="AD9" s="99">
        <f t="shared" si="9"/>
        <v>0</v>
      </c>
      <c r="AE9" s="99">
        <f t="shared" si="10"/>
        <v>0</v>
      </c>
      <c r="AF9" s="188">
        <f>IF(OR(AA9&lt;=$F$18,AA9&lt;=30),EXP(-LN(2)/$D$104)*AF8+((1-EXP(-LN(2)/$D$104))/(LN(2)/$D$104))*$AB9*AC9*0.475*$F$19*44/12,)</f>
        <v>0</v>
      </c>
      <c r="AG9" s="188">
        <f>IF(OR(AA9&lt;=$F$18,AA9&lt;=30),EXP(-LN(2)/$D$106)*AG8+((1-EXP(-LN(2)/$D$106))/(LN(2)/$D$106))*$AB9*AD9*0.475*$F$19*44/12,)</f>
        <v>0</v>
      </c>
      <c r="AH9" s="188">
        <f>IF(OR(AA9&lt;=$F$18,AA9&lt;=30),EXP(-LN(2)/$D$105)*AH8+((1-EXP(-LN(2)/$D$105))/(LN(2)/$D$105))*$AB9*AE9*0.475*$F$19*44/12,)</f>
        <v>0</v>
      </c>
      <c r="AI9" s="193">
        <f>IF(OR(AA9&lt;=$F$18,AA9&lt;=30),SUM(AF9:AH9),)</f>
        <v>0</v>
      </c>
      <c r="AK9" s="69">
        <v>4</v>
      </c>
      <c r="AL9" s="31">
        <f t="shared" si="11"/>
        <v>0</v>
      </c>
      <c r="AM9" s="31">
        <f t="shared" si="12"/>
        <v>0</v>
      </c>
      <c r="AN9" s="31">
        <f t="shared" si="13"/>
        <v>0</v>
      </c>
      <c r="AO9" s="31">
        <f t="shared" si="14"/>
        <v>0</v>
      </c>
      <c r="AP9" s="31">
        <f t="shared" si="15"/>
        <v>0</v>
      </c>
      <c r="AQ9" s="188">
        <f t="shared" si="25"/>
        <v>0</v>
      </c>
      <c r="AR9" s="188">
        <f t="shared" si="25"/>
        <v>0</v>
      </c>
      <c r="AS9" s="188">
        <f t="shared" si="25"/>
        <v>0</v>
      </c>
      <c r="AT9" s="188">
        <f t="shared" si="25"/>
        <v>0</v>
      </c>
      <c r="AU9" s="31"/>
      <c r="AV9" s="31"/>
      <c r="AW9" s="31"/>
      <c r="AX9" s="31"/>
      <c r="AY9" s="167">
        <f t="shared" si="27"/>
        <v>0</v>
      </c>
    </row>
    <row r="10" spans="2:51" x14ac:dyDescent="0.3">
      <c r="B10" s="251"/>
      <c r="C10" s="245" t="s">
        <v>121</v>
      </c>
      <c r="D10" s="240" t="s">
        <v>132</v>
      </c>
      <c r="E10" s="240"/>
      <c r="F10" s="93">
        <f>F18</f>
        <v>0</v>
      </c>
      <c r="I10" s="53">
        <v>5</v>
      </c>
      <c r="J10" s="31">
        <f t="shared" si="26"/>
        <v>0</v>
      </c>
      <c r="K10" s="31">
        <f t="shared" si="16"/>
        <v>0</v>
      </c>
      <c r="L10" s="31">
        <f t="shared" si="17"/>
        <v>0</v>
      </c>
      <c r="M10" s="31">
        <f t="shared" si="0"/>
        <v>0</v>
      </c>
      <c r="N10" s="31">
        <v>0</v>
      </c>
      <c r="O10" s="32">
        <f t="shared" si="1"/>
        <v>0</v>
      </c>
      <c r="P10" s="53">
        <v>5</v>
      </c>
      <c r="Q10" s="31">
        <f t="shared" si="18"/>
        <v>0</v>
      </c>
      <c r="R10" s="31">
        <f t="shared" si="19"/>
        <v>0</v>
      </c>
      <c r="S10" s="31">
        <f t="shared" si="2"/>
        <v>0</v>
      </c>
      <c r="T10" s="31">
        <f t="shared" si="3"/>
        <v>0</v>
      </c>
      <c r="U10" s="31">
        <f t="shared" si="20"/>
        <v>0</v>
      </c>
      <c r="V10" s="31">
        <f t="shared" si="4"/>
        <v>0</v>
      </c>
      <c r="W10" s="31">
        <v>0</v>
      </c>
      <c r="X10" s="31">
        <f t="shared" si="5"/>
        <v>0</v>
      </c>
      <c r="Y10" s="36">
        <f t="shared" si="6"/>
        <v>0</v>
      </c>
      <c r="AA10" s="69">
        <v>5</v>
      </c>
      <c r="AB10" s="31">
        <f t="shared" si="7"/>
        <v>0</v>
      </c>
      <c r="AC10" s="203">
        <f t="shared" si="8"/>
        <v>0</v>
      </c>
      <c r="AD10" s="99">
        <f t="shared" si="9"/>
        <v>0</v>
      </c>
      <c r="AE10" s="99">
        <f t="shared" si="10"/>
        <v>0</v>
      </c>
      <c r="AF10" s="188">
        <f t="shared" ref="AF10:AF24" si="28">IF(OR(AA10&lt;=$F$18,AA10&lt;=30),EXP(-LN(2)/$D$104)*AF9+((1-EXP(-LN(2)/$D$104))/(LN(2)/$D$104))*$AB10*AC10*0.475*$F$19*44/12,)</f>
        <v>0</v>
      </c>
      <c r="AG10" s="188">
        <f t="shared" ref="AG10:AG24" si="29">IF(OR(AA10&lt;=$F$18,AA10&lt;=30),EXP(-LN(2)/$D$106)*AG9+((1-EXP(-LN(2)/$D$106))/(LN(2)/$D$106))*$AB10*AD10*0.475*$F$19*44/12,)</f>
        <v>0</v>
      </c>
      <c r="AH10" s="188">
        <f t="shared" ref="AH10:AH24" si="30">IF(OR(AA10&lt;=$F$18,AA10&lt;=30),EXP(-LN(2)/$D$105)*AH9+((1-EXP(-LN(2)/$D$105))/(LN(2)/$D$105))*$AB10*AE10*0.475*$F$19*44/12,)</f>
        <v>0</v>
      </c>
      <c r="AI10" s="193">
        <f t="shared" ref="AI10:AI24" si="31">IF(OR(AA10&lt;=$F$18,AA10&lt;=30),SUM(AF10:AH10),)</f>
        <v>0</v>
      </c>
      <c r="AK10" s="69">
        <v>5</v>
      </c>
      <c r="AL10" s="31">
        <f t="shared" si="11"/>
        <v>0</v>
      </c>
      <c r="AM10" s="31">
        <f t="shared" si="12"/>
        <v>0</v>
      </c>
      <c r="AN10" s="31">
        <f t="shared" si="13"/>
        <v>0</v>
      </c>
      <c r="AO10" s="31">
        <f t="shared" si="14"/>
        <v>0</v>
      </c>
      <c r="AP10" s="31">
        <f t="shared" si="15"/>
        <v>0</v>
      </c>
      <c r="AQ10" s="188">
        <f t="shared" si="25"/>
        <v>0</v>
      </c>
      <c r="AR10" s="188">
        <f t="shared" si="25"/>
        <v>0</v>
      </c>
      <c r="AS10" s="188">
        <f t="shared" si="25"/>
        <v>0</v>
      </c>
      <c r="AT10" s="188">
        <f t="shared" si="25"/>
        <v>0</v>
      </c>
      <c r="AU10" s="31"/>
      <c r="AV10" s="31"/>
      <c r="AW10" s="31"/>
      <c r="AX10" s="31"/>
      <c r="AY10" s="167">
        <f t="shared" si="27"/>
        <v>0</v>
      </c>
    </row>
    <row r="11" spans="2:51" x14ac:dyDescent="0.3">
      <c r="B11" s="251"/>
      <c r="C11" s="245"/>
      <c r="D11" s="243" t="s">
        <v>135</v>
      </c>
      <c r="E11" s="243"/>
      <c r="F11" s="34">
        <f>IF(D8=$B$100,1,0)</f>
        <v>1</v>
      </c>
      <c r="I11" s="53">
        <v>6</v>
      </c>
      <c r="J11" s="31">
        <f t="shared" si="26"/>
        <v>0</v>
      </c>
      <c r="K11" s="31">
        <f t="shared" si="16"/>
        <v>0</v>
      </c>
      <c r="L11" s="31">
        <f t="shared" si="17"/>
        <v>0</v>
      </c>
      <c r="M11" s="31">
        <f t="shared" si="0"/>
        <v>0</v>
      </c>
      <c r="N11" s="31">
        <v>0</v>
      </c>
      <c r="O11" s="32">
        <f t="shared" si="1"/>
        <v>0</v>
      </c>
      <c r="P11" s="53">
        <v>6</v>
      </c>
      <c r="Q11" s="31">
        <f t="shared" si="18"/>
        <v>0</v>
      </c>
      <c r="R11" s="31">
        <f t="shared" si="19"/>
        <v>0</v>
      </c>
      <c r="S11" s="31">
        <f t="shared" si="2"/>
        <v>0</v>
      </c>
      <c r="T11" s="31">
        <f t="shared" si="3"/>
        <v>0</v>
      </c>
      <c r="U11" s="31">
        <f t="shared" si="20"/>
        <v>0</v>
      </c>
      <c r="V11" s="31">
        <f t="shared" si="4"/>
        <v>0</v>
      </c>
      <c r="W11" s="31">
        <v>0</v>
      </c>
      <c r="X11" s="31">
        <f t="shared" si="5"/>
        <v>0</v>
      </c>
      <c r="Y11" s="36">
        <f t="shared" si="6"/>
        <v>0</v>
      </c>
      <c r="AA11" s="69">
        <v>6</v>
      </c>
      <c r="AB11" s="31">
        <f t="shared" si="7"/>
        <v>0</v>
      </c>
      <c r="AC11" s="203">
        <f t="shared" si="8"/>
        <v>0</v>
      </c>
      <c r="AD11" s="99">
        <f t="shared" si="9"/>
        <v>0</v>
      </c>
      <c r="AE11" s="99">
        <f t="shared" si="10"/>
        <v>0</v>
      </c>
      <c r="AF11" s="188">
        <f t="shared" si="28"/>
        <v>0</v>
      </c>
      <c r="AG11" s="188">
        <f t="shared" si="29"/>
        <v>0</v>
      </c>
      <c r="AH11" s="188">
        <f t="shared" si="30"/>
        <v>0</v>
      </c>
      <c r="AI11" s="193">
        <f t="shared" si="31"/>
        <v>0</v>
      </c>
      <c r="AK11" s="69">
        <v>6</v>
      </c>
      <c r="AL11" s="31">
        <f t="shared" si="11"/>
        <v>0</v>
      </c>
      <c r="AM11" s="31">
        <f t="shared" si="12"/>
        <v>0</v>
      </c>
      <c r="AN11" s="31">
        <f t="shared" si="13"/>
        <v>0</v>
      </c>
      <c r="AO11" s="31">
        <f t="shared" si="14"/>
        <v>0</v>
      </c>
      <c r="AP11" s="31">
        <f t="shared" si="15"/>
        <v>0</v>
      </c>
      <c r="AQ11" s="188">
        <f t="shared" si="25"/>
        <v>0</v>
      </c>
      <c r="AR11" s="188">
        <f t="shared" si="25"/>
        <v>0</v>
      </c>
      <c r="AS11" s="188">
        <f t="shared" si="25"/>
        <v>0</v>
      </c>
      <c r="AT11" s="188">
        <f t="shared" si="25"/>
        <v>0</v>
      </c>
      <c r="AU11" s="31"/>
      <c r="AV11" s="31"/>
      <c r="AW11" s="31"/>
      <c r="AX11" s="31"/>
      <c r="AY11" s="167">
        <f t="shared" si="27"/>
        <v>0</v>
      </c>
    </row>
    <row r="12" spans="2:51" x14ac:dyDescent="0.3">
      <c r="B12" s="251"/>
      <c r="C12" s="245"/>
      <c r="D12" s="240" t="s">
        <v>127</v>
      </c>
      <c r="E12" s="240"/>
      <c r="F12" s="94" t="s">
        <v>70</v>
      </c>
      <c r="I12" s="53">
        <v>7</v>
      </c>
      <c r="J12" s="31">
        <f t="shared" si="26"/>
        <v>0</v>
      </c>
      <c r="K12" s="31">
        <f t="shared" si="16"/>
        <v>0</v>
      </c>
      <c r="L12" s="31">
        <f t="shared" si="17"/>
        <v>0</v>
      </c>
      <c r="M12" s="31">
        <f t="shared" si="0"/>
        <v>0</v>
      </c>
      <c r="N12" s="31">
        <v>0</v>
      </c>
      <c r="O12" s="32">
        <f t="shared" si="1"/>
        <v>0</v>
      </c>
      <c r="P12" s="53">
        <v>7</v>
      </c>
      <c r="Q12" s="31">
        <f t="shared" si="18"/>
        <v>0</v>
      </c>
      <c r="R12" s="31">
        <f t="shared" si="19"/>
        <v>0</v>
      </c>
      <c r="S12" s="31">
        <f t="shared" si="2"/>
        <v>0</v>
      </c>
      <c r="T12" s="31">
        <f t="shared" si="3"/>
        <v>0</v>
      </c>
      <c r="U12" s="31">
        <f t="shared" si="20"/>
        <v>0</v>
      </c>
      <c r="V12" s="31">
        <f t="shared" si="4"/>
        <v>0</v>
      </c>
      <c r="W12" s="31">
        <v>0</v>
      </c>
      <c r="X12" s="31">
        <f t="shared" si="5"/>
        <v>0</v>
      </c>
      <c r="Y12" s="36">
        <f t="shared" si="6"/>
        <v>0</v>
      </c>
      <c r="AA12" s="69">
        <v>7</v>
      </c>
      <c r="AB12" s="31">
        <f t="shared" si="7"/>
        <v>0</v>
      </c>
      <c r="AC12" s="203">
        <f t="shared" si="8"/>
        <v>0</v>
      </c>
      <c r="AD12" s="99">
        <f t="shared" si="9"/>
        <v>0</v>
      </c>
      <c r="AE12" s="99">
        <f t="shared" si="10"/>
        <v>0</v>
      </c>
      <c r="AF12" s="188">
        <f t="shared" si="28"/>
        <v>0</v>
      </c>
      <c r="AG12" s="188">
        <f t="shared" si="29"/>
        <v>0</v>
      </c>
      <c r="AH12" s="188">
        <f t="shared" si="30"/>
        <v>0</v>
      </c>
      <c r="AI12" s="193">
        <f t="shared" si="31"/>
        <v>0</v>
      </c>
      <c r="AK12" s="69">
        <v>7</v>
      </c>
      <c r="AL12" s="31">
        <f t="shared" si="11"/>
        <v>0</v>
      </c>
      <c r="AM12" s="31">
        <f t="shared" si="12"/>
        <v>0</v>
      </c>
      <c r="AN12" s="31">
        <f t="shared" si="13"/>
        <v>0</v>
      </c>
      <c r="AO12" s="31">
        <f t="shared" si="14"/>
        <v>0</v>
      </c>
      <c r="AP12" s="31">
        <f t="shared" si="15"/>
        <v>0</v>
      </c>
      <c r="AQ12" s="188">
        <f t="shared" si="25"/>
        <v>0</v>
      </c>
      <c r="AR12" s="188">
        <f t="shared" si="25"/>
        <v>0</v>
      </c>
      <c r="AS12" s="188">
        <f t="shared" si="25"/>
        <v>0</v>
      </c>
      <c r="AT12" s="188">
        <f t="shared" si="25"/>
        <v>0</v>
      </c>
      <c r="AU12" s="31"/>
      <c r="AV12" s="31"/>
      <c r="AW12" s="31"/>
      <c r="AX12" s="31"/>
      <c r="AY12" s="167">
        <f t="shared" si="27"/>
        <v>0</v>
      </c>
    </row>
    <row r="13" spans="2:51" x14ac:dyDescent="0.3">
      <c r="B13" s="242"/>
      <c r="C13" s="246"/>
      <c r="D13" s="244" t="s">
        <v>151</v>
      </c>
      <c r="E13" s="244"/>
      <c r="F13" s="35">
        <f>IF(ISBLANK(F$12),,VLOOKUP(F$12,$C$132:$D$197,2,FALSE))</f>
        <v>0.56999999999999995</v>
      </c>
      <c r="I13" s="53">
        <v>8</v>
      </c>
      <c r="J13" s="31">
        <f t="shared" si="26"/>
        <v>0</v>
      </c>
      <c r="K13" s="31">
        <f t="shared" si="16"/>
        <v>0</v>
      </c>
      <c r="L13" s="31">
        <f t="shared" si="17"/>
        <v>0</v>
      </c>
      <c r="M13" s="31">
        <f t="shared" si="0"/>
        <v>0</v>
      </c>
      <c r="N13" s="31">
        <v>0</v>
      </c>
      <c r="O13" s="32">
        <f t="shared" si="1"/>
        <v>0</v>
      </c>
      <c r="P13" s="53">
        <v>8</v>
      </c>
      <c r="Q13" s="31">
        <f t="shared" si="18"/>
        <v>0</v>
      </c>
      <c r="R13" s="31">
        <f t="shared" si="19"/>
        <v>0</v>
      </c>
      <c r="S13" s="31">
        <f t="shared" si="2"/>
        <v>0</v>
      </c>
      <c r="T13" s="31">
        <f t="shared" si="3"/>
        <v>0</v>
      </c>
      <c r="U13" s="31">
        <f t="shared" si="20"/>
        <v>0</v>
      </c>
      <c r="V13" s="31">
        <f t="shared" si="4"/>
        <v>0</v>
      </c>
      <c r="W13" s="31">
        <v>0</v>
      </c>
      <c r="X13" s="31">
        <f t="shared" si="5"/>
        <v>0</v>
      </c>
      <c r="Y13" s="36">
        <f t="shared" si="6"/>
        <v>0</v>
      </c>
      <c r="AA13" s="69">
        <v>8</v>
      </c>
      <c r="AB13" s="31">
        <f t="shared" si="7"/>
        <v>0</v>
      </c>
      <c r="AC13" s="203">
        <f t="shared" si="8"/>
        <v>0</v>
      </c>
      <c r="AD13" s="99">
        <f t="shared" si="9"/>
        <v>0</v>
      </c>
      <c r="AE13" s="99">
        <f t="shared" si="10"/>
        <v>0</v>
      </c>
      <c r="AF13" s="188">
        <f t="shared" si="28"/>
        <v>0</v>
      </c>
      <c r="AG13" s="188">
        <f t="shared" si="29"/>
        <v>0</v>
      </c>
      <c r="AH13" s="188">
        <f t="shared" si="30"/>
        <v>0</v>
      </c>
      <c r="AI13" s="193">
        <f t="shared" si="31"/>
        <v>0</v>
      </c>
      <c r="AK13" s="69">
        <v>8</v>
      </c>
      <c r="AL13" s="31">
        <f t="shared" si="11"/>
        <v>0</v>
      </c>
      <c r="AM13" s="31">
        <f t="shared" si="12"/>
        <v>0</v>
      </c>
      <c r="AN13" s="31">
        <f t="shared" si="13"/>
        <v>0</v>
      </c>
      <c r="AO13" s="31">
        <f t="shared" si="14"/>
        <v>0</v>
      </c>
      <c r="AP13" s="31">
        <f t="shared" si="15"/>
        <v>0</v>
      </c>
      <c r="AQ13" s="188">
        <f t="shared" si="25"/>
        <v>0</v>
      </c>
      <c r="AR13" s="188">
        <f t="shared" si="25"/>
        <v>0</v>
      </c>
      <c r="AS13" s="188">
        <f t="shared" si="25"/>
        <v>0</v>
      </c>
      <c r="AT13" s="188">
        <f t="shared" si="25"/>
        <v>0</v>
      </c>
      <c r="AU13" s="31"/>
      <c r="AV13" s="31"/>
      <c r="AW13" s="31"/>
      <c r="AX13" s="31"/>
      <c r="AY13" s="167">
        <f t="shared" si="27"/>
        <v>0</v>
      </c>
    </row>
    <row r="14" spans="2:51" x14ac:dyDescent="0.3">
      <c r="B14" s="241" t="s">
        <v>128</v>
      </c>
      <c r="C14" s="237"/>
      <c r="D14" s="238"/>
      <c r="E14" s="238"/>
      <c r="F14" s="239"/>
      <c r="I14" s="53">
        <v>9</v>
      </c>
      <c r="J14" s="31">
        <f t="shared" si="26"/>
        <v>0</v>
      </c>
      <c r="K14" s="31">
        <f t="shared" si="16"/>
        <v>0</v>
      </c>
      <c r="L14" s="31">
        <f t="shared" si="17"/>
        <v>0</v>
      </c>
      <c r="M14" s="31">
        <f t="shared" si="0"/>
        <v>0</v>
      </c>
      <c r="N14" s="31">
        <v>0</v>
      </c>
      <c r="O14" s="32">
        <f t="shared" si="1"/>
        <v>0</v>
      </c>
      <c r="P14" s="53">
        <v>9</v>
      </c>
      <c r="Q14" s="31">
        <f t="shared" si="18"/>
        <v>0</v>
      </c>
      <c r="R14" s="31">
        <f t="shared" si="19"/>
        <v>0</v>
      </c>
      <c r="S14" s="31">
        <f t="shared" si="2"/>
        <v>0</v>
      </c>
      <c r="T14" s="31">
        <f t="shared" si="3"/>
        <v>0</v>
      </c>
      <c r="U14" s="31">
        <f t="shared" si="20"/>
        <v>0</v>
      </c>
      <c r="V14" s="31">
        <f t="shared" si="4"/>
        <v>0</v>
      </c>
      <c r="W14" s="31">
        <v>0</v>
      </c>
      <c r="X14" s="31">
        <f t="shared" si="5"/>
        <v>0</v>
      </c>
      <c r="Y14" s="36">
        <f t="shared" si="6"/>
        <v>0</v>
      </c>
      <c r="AA14" s="69">
        <v>9</v>
      </c>
      <c r="AB14" s="31">
        <f t="shared" si="7"/>
        <v>0</v>
      </c>
      <c r="AC14" s="203">
        <f t="shared" si="8"/>
        <v>0</v>
      </c>
      <c r="AD14" s="99">
        <f t="shared" si="9"/>
        <v>0</v>
      </c>
      <c r="AE14" s="99">
        <f t="shared" si="10"/>
        <v>0</v>
      </c>
      <c r="AF14" s="188">
        <f t="shared" si="28"/>
        <v>0</v>
      </c>
      <c r="AG14" s="188">
        <f t="shared" si="29"/>
        <v>0</v>
      </c>
      <c r="AH14" s="188">
        <f t="shared" si="30"/>
        <v>0</v>
      </c>
      <c r="AI14" s="193">
        <f t="shared" si="31"/>
        <v>0</v>
      </c>
      <c r="AK14" s="69">
        <v>9</v>
      </c>
      <c r="AL14" s="31">
        <f t="shared" si="11"/>
        <v>0</v>
      </c>
      <c r="AM14" s="31">
        <f t="shared" si="12"/>
        <v>0</v>
      </c>
      <c r="AN14" s="31">
        <f t="shared" si="13"/>
        <v>0</v>
      </c>
      <c r="AO14" s="31">
        <f t="shared" si="14"/>
        <v>0</v>
      </c>
      <c r="AP14" s="31">
        <f t="shared" si="15"/>
        <v>0</v>
      </c>
      <c r="AQ14" s="188">
        <f t="shared" si="25"/>
        <v>0</v>
      </c>
      <c r="AR14" s="188">
        <f t="shared" si="25"/>
        <v>0</v>
      </c>
      <c r="AS14" s="188">
        <f t="shared" si="25"/>
        <v>0</v>
      </c>
      <c r="AT14" s="188">
        <f t="shared" si="25"/>
        <v>0</v>
      </c>
      <c r="AU14" s="31"/>
      <c r="AV14" s="31"/>
      <c r="AW14" s="31"/>
      <c r="AX14" s="31"/>
      <c r="AY14" s="167">
        <f t="shared" si="27"/>
        <v>0</v>
      </c>
    </row>
    <row r="15" spans="2:51" x14ac:dyDescent="0.3">
      <c r="B15" s="251"/>
      <c r="C15" s="91" t="s">
        <v>73</v>
      </c>
      <c r="D15" s="247" t="s">
        <v>131</v>
      </c>
      <c r="E15" s="247"/>
      <c r="F15" s="92">
        <f>IF(D15="","",VLOOKUP(D15,$B$97:$C$100,2,0))</f>
        <v>70</v>
      </c>
      <c r="I15" s="53">
        <v>10</v>
      </c>
      <c r="J15" s="31">
        <f t="shared" si="26"/>
        <v>0</v>
      </c>
      <c r="K15" s="31">
        <f t="shared" si="16"/>
        <v>0</v>
      </c>
      <c r="L15" s="31">
        <f t="shared" si="17"/>
        <v>0</v>
      </c>
      <c r="M15" s="31">
        <f t="shared" si="0"/>
        <v>0</v>
      </c>
      <c r="N15" s="31">
        <v>0</v>
      </c>
      <c r="O15" s="32">
        <f t="shared" si="1"/>
        <v>0</v>
      </c>
      <c r="P15" s="53">
        <v>10</v>
      </c>
      <c r="Q15" s="31">
        <f t="shared" si="18"/>
        <v>0</v>
      </c>
      <c r="R15" s="31">
        <f t="shared" si="19"/>
        <v>0</v>
      </c>
      <c r="S15" s="31">
        <f t="shared" si="2"/>
        <v>0</v>
      </c>
      <c r="T15" s="31">
        <f t="shared" si="3"/>
        <v>0</v>
      </c>
      <c r="U15" s="31">
        <f t="shared" si="20"/>
        <v>0</v>
      </c>
      <c r="V15" s="31">
        <f t="shared" si="4"/>
        <v>0</v>
      </c>
      <c r="W15" s="31">
        <v>0</v>
      </c>
      <c r="X15" s="31">
        <f t="shared" si="5"/>
        <v>0</v>
      </c>
      <c r="Y15" s="36">
        <f t="shared" si="6"/>
        <v>0</v>
      </c>
      <c r="AA15" s="69">
        <v>10</v>
      </c>
      <c r="AB15" s="31">
        <f t="shared" si="7"/>
        <v>0</v>
      </c>
      <c r="AC15" s="203">
        <f t="shared" si="8"/>
        <v>0</v>
      </c>
      <c r="AD15" s="99">
        <f t="shared" si="9"/>
        <v>0</v>
      </c>
      <c r="AE15" s="99">
        <f t="shared" si="10"/>
        <v>0</v>
      </c>
      <c r="AF15" s="188">
        <f t="shared" si="28"/>
        <v>0</v>
      </c>
      <c r="AG15" s="188">
        <f t="shared" si="29"/>
        <v>0</v>
      </c>
      <c r="AH15" s="188">
        <f t="shared" si="30"/>
        <v>0</v>
      </c>
      <c r="AI15" s="193">
        <f t="shared" si="31"/>
        <v>0</v>
      </c>
      <c r="AK15" s="69">
        <v>10</v>
      </c>
      <c r="AL15" s="31">
        <f t="shared" si="11"/>
        <v>0</v>
      </c>
      <c r="AM15" s="31">
        <f t="shared" si="12"/>
        <v>0</v>
      </c>
      <c r="AN15" s="31">
        <f t="shared" si="13"/>
        <v>0</v>
      </c>
      <c r="AO15" s="31">
        <f t="shared" si="14"/>
        <v>0</v>
      </c>
      <c r="AP15" s="31">
        <f t="shared" si="15"/>
        <v>0</v>
      </c>
      <c r="AQ15" s="188">
        <f t="shared" si="25"/>
        <v>0</v>
      </c>
      <c r="AR15" s="188">
        <f t="shared" si="25"/>
        <v>0</v>
      </c>
      <c r="AS15" s="188">
        <f t="shared" si="25"/>
        <v>0</v>
      </c>
      <c r="AT15" s="188">
        <f t="shared" si="25"/>
        <v>0</v>
      </c>
      <c r="AU15" s="31"/>
      <c r="AV15" s="31"/>
      <c r="AW15" s="31"/>
      <c r="AX15" s="31"/>
      <c r="AY15" s="167">
        <f t="shared" si="27"/>
        <v>0</v>
      </c>
    </row>
    <row r="16" spans="2:51" x14ac:dyDescent="0.3">
      <c r="B16" s="251"/>
      <c r="C16" s="91" t="s">
        <v>74</v>
      </c>
      <c r="D16" s="243" t="s">
        <v>134</v>
      </c>
      <c r="E16" s="243"/>
      <c r="F16" s="92">
        <v>10</v>
      </c>
      <c r="I16" s="53">
        <v>11</v>
      </c>
      <c r="J16" s="31">
        <f t="shared" si="26"/>
        <v>0</v>
      </c>
      <c r="K16" s="31">
        <f t="shared" si="16"/>
        <v>0</v>
      </c>
      <c r="L16" s="31">
        <f t="shared" si="17"/>
        <v>0</v>
      </c>
      <c r="M16" s="31">
        <f t="shared" si="0"/>
        <v>0</v>
      </c>
      <c r="N16" s="31">
        <v>0</v>
      </c>
      <c r="O16" s="32">
        <f t="shared" si="1"/>
        <v>0</v>
      </c>
      <c r="P16" s="53">
        <v>11</v>
      </c>
      <c r="Q16" s="31">
        <f t="shared" si="18"/>
        <v>0</v>
      </c>
      <c r="R16" s="31">
        <f t="shared" si="19"/>
        <v>0</v>
      </c>
      <c r="S16" s="31">
        <f t="shared" si="2"/>
        <v>0</v>
      </c>
      <c r="T16" s="31">
        <f t="shared" si="3"/>
        <v>0</v>
      </c>
      <c r="U16" s="31">
        <f t="shared" si="20"/>
        <v>0</v>
      </c>
      <c r="V16" s="31">
        <f t="shared" si="4"/>
        <v>0</v>
      </c>
      <c r="W16" s="31">
        <v>0</v>
      </c>
      <c r="X16" s="31">
        <f t="shared" si="5"/>
        <v>0</v>
      </c>
      <c r="Y16" s="36">
        <f t="shared" si="6"/>
        <v>0</v>
      </c>
      <c r="AA16" s="69">
        <v>11</v>
      </c>
      <c r="AB16" s="31">
        <f t="shared" si="7"/>
        <v>0</v>
      </c>
      <c r="AC16" s="203">
        <f t="shared" si="8"/>
        <v>0</v>
      </c>
      <c r="AD16" s="99">
        <f t="shared" si="9"/>
        <v>0</v>
      </c>
      <c r="AE16" s="99">
        <f t="shared" si="10"/>
        <v>0</v>
      </c>
      <c r="AF16" s="188">
        <f t="shared" si="28"/>
        <v>0</v>
      </c>
      <c r="AG16" s="188">
        <f t="shared" si="29"/>
        <v>0</v>
      </c>
      <c r="AH16" s="188">
        <f t="shared" si="30"/>
        <v>0</v>
      </c>
      <c r="AI16" s="193">
        <f t="shared" si="31"/>
        <v>0</v>
      </c>
      <c r="AK16" s="69">
        <v>11</v>
      </c>
      <c r="AL16" s="31">
        <f t="shared" si="11"/>
        <v>0</v>
      </c>
      <c r="AM16" s="31">
        <f t="shared" si="12"/>
        <v>0</v>
      </c>
      <c r="AN16" s="31">
        <f t="shared" si="13"/>
        <v>0</v>
      </c>
      <c r="AO16" s="31">
        <f t="shared" si="14"/>
        <v>0</v>
      </c>
      <c r="AP16" s="31">
        <f t="shared" si="15"/>
        <v>0</v>
      </c>
      <c r="AQ16" s="188">
        <f t="shared" si="25"/>
        <v>0</v>
      </c>
      <c r="AR16" s="188">
        <f t="shared" si="25"/>
        <v>0</v>
      </c>
      <c r="AS16" s="188">
        <f t="shared" si="25"/>
        <v>0</v>
      </c>
      <c r="AT16" s="188">
        <f t="shared" si="25"/>
        <v>0</v>
      </c>
      <c r="AU16" s="31"/>
      <c r="AV16" s="31"/>
      <c r="AW16" s="31"/>
      <c r="AX16" s="31"/>
      <c r="AY16" s="167">
        <f t="shared" si="27"/>
        <v>0</v>
      </c>
    </row>
    <row r="17" spans="2:51" x14ac:dyDescent="0.3">
      <c r="B17" s="251"/>
      <c r="C17" s="245" t="s">
        <v>121</v>
      </c>
      <c r="D17" s="240" t="s">
        <v>127</v>
      </c>
      <c r="E17" s="240"/>
      <c r="F17" s="94"/>
      <c r="I17" s="53">
        <v>12</v>
      </c>
      <c r="J17" s="31">
        <f t="shared" si="26"/>
        <v>0</v>
      </c>
      <c r="K17" s="31">
        <f t="shared" si="16"/>
        <v>0</v>
      </c>
      <c r="L17" s="31">
        <f t="shared" si="17"/>
        <v>0</v>
      </c>
      <c r="M17" s="31">
        <f t="shared" si="0"/>
        <v>0</v>
      </c>
      <c r="N17" s="31">
        <v>0</v>
      </c>
      <c r="O17" s="32">
        <f t="shared" si="1"/>
        <v>0</v>
      </c>
      <c r="P17" s="53">
        <v>12</v>
      </c>
      <c r="Q17" s="31">
        <f t="shared" si="18"/>
        <v>0</v>
      </c>
      <c r="R17" s="31">
        <f t="shared" si="19"/>
        <v>0</v>
      </c>
      <c r="S17" s="31">
        <f t="shared" si="2"/>
        <v>0</v>
      </c>
      <c r="T17" s="31">
        <f t="shared" si="3"/>
        <v>0</v>
      </c>
      <c r="U17" s="31">
        <f t="shared" si="20"/>
        <v>0</v>
      </c>
      <c r="V17" s="31">
        <f t="shared" si="4"/>
        <v>0</v>
      </c>
      <c r="W17" s="31">
        <v>0</v>
      </c>
      <c r="X17" s="31">
        <f t="shared" si="5"/>
        <v>0</v>
      </c>
      <c r="Y17" s="36">
        <f t="shared" si="6"/>
        <v>0</v>
      </c>
      <c r="AA17" s="69">
        <v>12</v>
      </c>
      <c r="AB17" s="31">
        <f t="shared" si="7"/>
        <v>0</v>
      </c>
      <c r="AC17" s="203">
        <f t="shared" si="8"/>
        <v>0</v>
      </c>
      <c r="AD17" s="99">
        <f t="shared" si="9"/>
        <v>0</v>
      </c>
      <c r="AE17" s="99">
        <f t="shared" si="10"/>
        <v>0</v>
      </c>
      <c r="AF17" s="188">
        <f t="shared" si="28"/>
        <v>0</v>
      </c>
      <c r="AG17" s="188">
        <f t="shared" si="29"/>
        <v>0</v>
      </c>
      <c r="AH17" s="188">
        <f t="shared" si="30"/>
        <v>0</v>
      </c>
      <c r="AI17" s="193">
        <f t="shared" si="31"/>
        <v>0</v>
      </c>
      <c r="AK17" s="69">
        <v>12</v>
      </c>
      <c r="AL17" s="31">
        <f t="shared" si="11"/>
        <v>0</v>
      </c>
      <c r="AM17" s="31">
        <f t="shared" si="12"/>
        <v>0</v>
      </c>
      <c r="AN17" s="31">
        <f t="shared" si="13"/>
        <v>0</v>
      </c>
      <c r="AO17" s="31">
        <f t="shared" si="14"/>
        <v>0</v>
      </c>
      <c r="AP17" s="31">
        <f t="shared" si="15"/>
        <v>0</v>
      </c>
      <c r="AQ17" s="188">
        <f t="shared" si="25"/>
        <v>0</v>
      </c>
      <c r="AR17" s="188">
        <f t="shared" si="25"/>
        <v>0</v>
      </c>
      <c r="AS17" s="188">
        <f t="shared" si="25"/>
        <v>0</v>
      </c>
      <c r="AT17" s="188">
        <f t="shared" si="25"/>
        <v>0</v>
      </c>
      <c r="AU17" s="31"/>
      <c r="AV17" s="31"/>
      <c r="AW17" s="31"/>
      <c r="AX17" s="31"/>
      <c r="AY17" s="167">
        <f t="shared" si="27"/>
        <v>0</v>
      </c>
    </row>
    <row r="18" spans="2:51" x14ac:dyDescent="0.3">
      <c r="B18" s="251"/>
      <c r="C18" s="245"/>
      <c r="D18" s="240" t="s">
        <v>132</v>
      </c>
      <c r="E18" s="240"/>
      <c r="F18" s="95">
        <v>0</v>
      </c>
      <c r="I18" s="53">
        <v>13</v>
      </c>
      <c r="J18" s="31">
        <f t="shared" si="26"/>
        <v>0</v>
      </c>
      <c r="K18" s="31">
        <f t="shared" si="16"/>
        <v>0</v>
      </c>
      <c r="L18" s="31">
        <f t="shared" si="17"/>
        <v>0</v>
      </c>
      <c r="M18" s="31">
        <f t="shared" si="0"/>
        <v>0</v>
      </c>
      <c r="N18" s="31">
        <v>0</v>
      </c>
      <c r="O18" s="32">
        <f t="shared" si="1"/>
        <v>0</v>
      </c>
      <c r="P18" s="53">
        <v>13</v>
      </c>
      <c r="Q18" s="31">
        <f t="shared" si="18"/>
        <v>0</v>
      </c>
      <c r="R18" s="31">
        <f t="shared" si="19"/>
        <v>0</v>
      </c>
      <c r="S18" s="31">
        <f t="shared" si="2"/>
        <v>0</v>
      </c>
      <c r="T18" s="31">
        <f t="shared" si="3"/>
        <v>0</v>
      </c>
      <c r="U18" s="31">
        <f t="shared" si="20"/>
        <v>0</v>
      </c>
      <c r="V18" s="31">
        <f t="shared" si="4"/>
        <v>0</v>
      </c>
      <c r="W18" s="31">
        <v>0</v>
      </c>
      <c r="X18" s="31">
        <f t="shared" si="5"/>
        <v>0</v>
      </c>
      <c r="Y18" s="36">
        <f t="shared" si="6"/>
        <v>0</v>
      </c>
      <c r="AA18" s="69">
        <v>13</v>
      </c>
      <c r="AB18" s="31">
        <f t="shared" si="7"/>
        <v>0</v>
      </c>
      <c r="AC18" s="203">
        <f t="shared" si="8"/>
        <v>0</v>
      </c>
      <c r="AD18" s="99">
        <f t="shared" si="9"/>
        <v>0</v>
      </c>
      <c r="AE18" s="99">
        <f t="shared" si="10"/>
        <v>0</v>
      </c>
      <c r="AF18" s="188">
        <f t="shared" si="28"/>
        <v>0</v>
      </c>
      <c r="AG18" s="188">
        <f t="shared" si="29"/>
        <v>0</v>
      </c>
      <c r="AH18" s="188">
        <f t="shared" si="30"/>
        <v>0</v>
      </c>
      <c r="AI18" s="193">
        <f t="shared" si="31"/>
        <v>0</v>
      </c>
      <c r="AK18" s="69">
        <v>13</v>
      </c>
      <c r="AL18" s="31">
        <f t="shared" si="11"/>
        <v>0</v>
      </c>
      <c r="AM18" s="31">
        <f t="shared" si="12"/>
        <v>0</v>
      </c>
      <c r="AN18" s="31">
        <f t="shared" si="13"/>
        <v>0</v>
      </c>
      <c r="AO18" s="31">
        <f t="shared" si="14"/>
        <v>0</v>
      </c>
      <c r="AP18" s="31">
        <f t="shared" si="15"/>
        <v>0</v>
      </c>
      <c r="AQ18" s="188">
        <f t="shared" si="25"/>
        <v>0</v>
      </c>
      <c r="AR18" s="188">
        <f t="shared" si="25"/>
        <v>0</v>
      </c>
      <c r="AS18" s="188">
        <f t="shared" si="25"/>
        <v>0</v>
      </c>
      <c r="AT18" s="188">
        <f t="shared" si="25"/>
        <v>0</v>
      </c>
      <c r="AU18" s="31"/>
      <c r="AV18" s="31"/>
      <c r="AW18" s="31"/>
      <c r="AX18" s="31"/>
      <c r="AY18" s="167">
        <f t="shared" si="27"/>
        <v>0</v>
      </c>
    </row>
    <row r="19" spans="2:51" x14ac:dyDescent="0.3">
      <c r="B19" s="251"/>
      <c r="C19" s="245"/>
      <c r="D19" s="243" t="s">
        <v>151</v>
      </c>
      <c r="E19" s="243"/>
      <c r="F19" s="34">
        <f>IF(ISBLANK(F$17),,VLOOKUP(F$17,$C$132:$D$196,2,FALSE))</f>
        <v>0</v>
      </c>
      <c r="I19" s="53">
        <v>14</v>
      </c>
      <c r="J19" s="31">
        <f t="shared" si="26"/>
        <v>0</v>
      </c>
      <c r="K19" s="31">
        <f t="shared" si="16"/>
        <v>0</v>
      </c>
      <c r="L19" s="31">
        <f t="shared" si="17"/>
        <v>0</v>
      </c>
      <c r="M19" s="31">
        <f t="shared" si="0"/>
        <v>0</v>
      </c>
      <c r="N19" s="31">
        <v>0</v>
      </c>
      <c r="O19" s="32">
        <f t="shared" si="1"/>
        <v>0</v>
      </c>
      <c r="P19" s="53">
        <v>14</v>
      </c>
      <c r="Q19" s="31">
        <f t="shared" si="18"/>
        <v>0</v>
      </c>
      <c r="R19" s="31">
        <f t="shared" si="19"/>
        <v>0</v>
      </c>
      <c r="S19" s="31">
        <f t="shared" si="2"/>
        <v>0</v>
      </c>
      <c r="T19" s="31">
        <f t="shared" si="3"/>
        <v>0</v>
      </c>
      <c r="U19" s="31">
        <f t="shared" si="20"/>
        <v>0</v>
      </c>
      <c r="V19" s="31">
        <f t="shared" si="4"/>
        <v>0</v>
      </c>
      <c r="W19" s="31">
        <v>0</v>
      </c>
      <c r="X19" s="31">
        <f t="shared" si="5"/>
        <v>0</v>
      </c>
      <c r="Y19" s="36">
        <f t="shared" si="6"/>
        <v>0</v>
      </c>
      <c r="AA19" s="69">
        <v>14</v>
      </c>
      <c r="AB19" s="31">
        <f t="shared" si="7"/>
        <v>0</v>
      </c>
      <c r="AC19" s="203">
        <f t="shared" si="8"/>
        <v>0</v>
      </c>
      <c r="AD19" s="99">
        <f t="shared" si="9"/>
        <v>0</v>
      </c>
      <c r="AE19" s="99">
        <f t="shared" si="10"/>
        <v>0</v>
      </c>
      <c r="AF19" s="188">
        <f t="shared" si="28"/>
        <v>0</v>
      </c>
      <c r="AG19" s="188">
        <f t="shared" si="29"/>
        <v>0</v>
      </c>
      <c r="AH19" s="188">
        <f t="shared" si="30"/>
        <v>0</v>
      </c>
      <c r="AI19" s="193">
        <f t="shared" si="31"/>
        <v>0</v>
      </c>
      <c r="AK19" s="69">
        <v>14</v>
      </c>
      <c r="AL19" s="31">
        <f t="shared" si="11"/>
        <v>0</v>
      </c>
      <c r="AM19" s="31">
        <f t="shared" si="12"/>
        <v>0</v>
      </c>
      <c r="AN19" s="31">
        <f t="shared" si="13"/>
        <v>0</v>
      </c>
      <c r="AO19" s="31">
        <f t="shared" si="14"/>
        <v>0</v>
      </c>
      <c r="AP19" s="31">
        <f t="shared" si="15"/>
        <v>0</v>
      </c>
      <c r="AQ19" s="188">
        <f t="shared" si="25"/>
        <v>0</v>
      </c>
      <c r="AR19" s="188">
        <f t="shared" si="25"/>
        <v>0</v>
      </c>
      <c r="AS19" s="188">
        <f t="shared" si="25"/>
        <v>0</v>
      </c>
      <c r="AT19" s="188">
        <f t="shared" si="25"/>
        <v>0</v>
      </c>
      <c r="AU19" s="31"/>
      <c r="AV19" s="31"/>
      <c r="AW19" s="31"/>
      <c r="AX19" s="31"/>
      <c r="AY19" s="167">
        <f t="shared" si="27"/>
        <v>0</v>
      </c>
    </row>
    <row r="20" spans="2:51" x14ac:dyDescent="0.3">
      <c r="B20" s="251"/>
      <c r="C20" s="245"/>
      <c r="D20" s="243" t="s">
        <v>136</v>
      </c>
      <c r="E20" s="243"/>
      <c r="F20" s="96">
        <v>1.56</v>
      </c>
      <c r="I20" s="53">
        <v>15</v>
      </c>
      <c r="J20" s="31">
        <f t="shared" si="26"/>
        <v>0</v>
      </c>
      <c r="K20" s="31">
        <f t="shared" si="16"/>
        <v>0</v>
      </c>
      <c r="L20" s="31">
        <f t="shared" si="17"/>
        <v>0</v>
      </c>
      <c r="M20" s="31">
        <f t="shared" si="0"/>
        <v>0</v>
      </c>
      <c r="N20" s="31">
        <v>0</v>
      </c>
      <c r="O20" s="32">
        <f t="shared" si="1"/>
        <v>0</v>
      </c>
      <c r="P20" s="53">
        <v>15</v>
      </c>
      <c r="Q20" s="31">
        <f t="shared" si="18"/>
        <v>0</v>
      </c>
      <c r="R20" s="31">
        <f t="shared" si="19"/>
        <v>0</v>
      </c>
      <c r="S20" s="31">
        <f t="shared" si="2"/>
        <v>0</v>
      </c>
      <c r="T20" s="31">
        <f t="shared" si="3"/>
        <v>0</v>
      </c>
      <c r="U20" s="31">
        <f t="shared" si="20"/>
        <v>0</v>
      </c>
      <c r="V20" s="31">
        <f t="shared" si="4"/>
        <v>0</v>
      </c>
      <c r="W20" s="31">
        <v>0</v>
      </c>
      <c r="X20" s="31">
        <f t="shared" si="5"/>
        <v>0</v>
      </c>
      <c r="Y20" s="36">
        <f t="shared" si="6"/>
        <v>0</v>
      </c>
      <c r="AA20" s="69">
        <v>15</v>
      </c>
      <c r="AB20" s="31">
        <f t="shared" si="7"/>
        <v>0</v>
      </c>
      <c r="AC20" s="203">
        <f t="shared" si="8"/>
        <v>0</v>
      </c>
      <c r="AD20" s="99">
        <f t="shared" si="9"/>
        <v>0</v>
      </c>
      <c r="AE20" s="99">
        <f t="shared" si="10"/>
        <v>0</v>
      </c>
      <c r="AF20" s="188">
        <f t="shared" si="28"/>
        <v>0</v>
      </c>
      <c r="AG20" s="188">
        <f t="shared" si="29"/>
        <v>0</v>
      </c>
      <c r="AH20" s="188">
        <f t="shared" si="30"/>
        <v>0</v>
      </c>
      <c r="AI20" s="193">
        <f t="shared" si="31"/>
        <v>0</v>
      </c>
      <c r="AK20" s="69">
        <v>15</v>
      </c>
      <c r="AL20" s="31">
        <f t="shared" si="11"/>
        <v>0</v>
      </c>
      <c r="AM20" s="31">
        <f t="shared" si="12"/>
        <v>0</v>
      </c>
      <c r="AN20" s="31">
        <f t="shared" si="13"/>
        <v>0</v>
      </c>
      <c r="AO20" s="31">
        <f t="shared" si="14"/>
        <v>0</v>
      </c>
      <c r="AP20" s="31">
        <f t="shared" si="15"/>
        <v>0</v>
      </c>
      <c r="AQ20" s="188">
        <f t="shared" si="25"/>
        <v>0</v>
      </c>
      <c r="AR20" s="188">
        <f t="shared" si="25"/>
        <v>0</v>
      </c>
      <c r="AS20" s="188">
        <f t="shared" si="25"/>
        <v>0</v>
      </c>
      <c r="AT20" s="188">
        <f t="shared" si="25"/>
        <v>0</v>
      </c>
      <c r="AU20" s="31"/>
      <c r="AV20" s="31"/>
      <c r="AW20" s="31"/>
      <c r="AX20" s="31"/>
      <c r="AY20" s="167">
        <f t="shared" si="27"/>
        <v>0</v>
      </c>
    </row>
    <row r="21" spans="2:51" x14ac:dyDescent="0.3">
      <c r="B21" s="242"/>
      <c r="C21" s="246"/>
      <c r="D21" s="244" t="s">
        <v>139</v>
      </c>
      <c r="E21" s="244"/>
      <c r="F21" s="101">
        <v>0</v>
      </c>
      <c r="I21" s="53">
        <v>16</v>
      </c>
      <c r="J21" s="31">
        <f t="shared" si="26"/>
        <v>0</v>
      </c>
      <c r="K21" s="31">
        <f t="shared" si="16"/>
        <v>0</v>
      </c>
      <c r="L21" s="31">
        <f t="shared" si="17"/>
        <v>0</v>
      </c>
      <c r="M21" s="31">
        <f t="shared" si="0"/>
        <v>0</v>
      </c>
      <c r="N21" s="31">
        <v>0</v>
      </c>
      <c r="O21" s="32">
        <f t="shared" si="1"/>
        <v>0</v>
      </c>
      <c r="P21" s="53">
        <v>16</v>
      </c>
      <c r="Q21" s="31">
        <f t="shared" si="18"/>
        <v>0</v>
      </c>
      <c r="R21" s="31">
        <f t="shared" si="19"/>
        <v>0</v>
      </c>
      <c r="S21" s="31">
        <f t="shared" si="2"/>
        <v>0</v>
      </c>
      <c r="T21" s="31">
        <f t="shared" si="3"/>
        <v>0</v>
      </c>
      <c r="U21" s="31">
        <f t="shared" si="20"/>
        <v>0</v>
      </c>
      <c r="V21" s="31">
        <f t="shared" si="4"/>
        <v>0</v>
      </c>
      <c r="W21" s="31">
        <v>0</v>
      </c>
      <c r="X21" s="31">
        <f t="shared" si="5"/>
        <v>0</v>
      </c>
      <c r="Y21" s="36">
        <f t="shared" si="6"/>
        <v>0</v>
      </c>
      <c r="AA21" s="69">
        <v>16</v>
      </c>
      <c r="AB21" s="31">
        <f t="shared" si="7"/>
        <v>0</v>
      </c>
      <c r="AC21" s="203">
        <f t="shared" si="8"/>
        <v>0</v>
      </c>
      <c r="AD21" s="99">
        <f t="shared" si="9"/>
        <v>0</v>
      </c>
      <c r="AE21" s="99">
        <f t="shared" si="10"/>
        <v>0</v>
      </c>
      <c r="AF21" s="188">
        <f t="shared" si="28"/>
        <v>0</v>
      </c>
      <c r="AG21" s="188">
        <f t="shared" si="29"/>
        <v>0</v>
      </c>
      <c r="AH21" s="188">
        <f t="shared" si="30"/>
        <v>0</v>
      </c>
      <c r="AI21" s="193">
        <f t="shared" si="31"/>
        <v>0</v>
      </c>
      <c r="AK21" s="69">
        <v>16</v>
      </c>
      <c r="AL21" s="31">
        <f t="shared" si="11"/>
        <v>0</v>
      </c>
      <c r="AM21" s="31">
        <f t="shared" si="12"/>
        <v>0</v>
      </c>
      <c r="AN21" s="31">
        <f t="shared" si="13"/>
        <v>0</v>
      </c>
      <c r="AO21" s="31">
        <f t="shared" si="14"/>
        <v>0</v>
      </c>
      <c r="AP21" s="31">
        <f t="shared" si="15"/>
        <v>0</v>
      </c>
      <c r="AQ21" s="188">
        <f t="shared" si="25"/>
        <v>0</v>
      </c>
      <c r="AR21" s="188">
        <f t="shared" si="25"/>
        <v>0</v>
      </c>
      <c r="AS21" s="188">
        <f t="shared" si="25"/>
        <v>0</v>
      </c>
      <c r="AT21" s="188">
        <f t="shared" si="25"/>
        <v>0</v>
      </c>
      <c r="AU21" s="31"/>
      <c r="AV21" s="31"/>
      <c r="AW21" s="31"/>
      <c r="AX21" s="31"/>
      <c r="AY21" s="167">
        <f t="shared" si="27"/>
        <v>0</v>
      </c>
    </row>
    <row r="22" spans="2:51" x14ac:dyDescent="0.3">
      <c r="E22" s="6"/>
      <c r="I22" s="53">
        <v>17</v>
      </c>
      <c r="J22" s="31">
        <f t="shared" si="26"/>
        <v>0</v>
      </c>
      <c r="K22" s="31">
        <f t="shared" si="16"/>
        <v>0</v>
      </c>
      <c r="L22" s="31">
        <f t="shared" si="17"/>
        <v>0</v>
      </c>
      <c r="M22" s="31">
        <f t="shared" si="0"/>
        <v>0</v>
      </c>
      <c r="N22" s="31">
        <v>0</v>
      </c>
      <c r="O22" s="32">
        <f t="shared" si="1"/>
        <v>0</v>
      </c>
      <c r="P22" s="53">
        <v>17</v>
      </c>
      <c r="Q22" s="31">
        <f t="shared" si="18"/>
        <v>0</v>
      </c>
      <c r="R22" s="31">
        <f t="shared" si="19"/>
        <v>0</v>
      </c>
      <c r="S22" s="31">
        <f t="shared" si="2"/>
        <v>0</v>
      </c>
      <c r="T22" s="31">
        <f t="shared" si="3"/>
        <v>0</v>
      </c>
      <c r="U22" s="31">
        <f t="shared" si="20"/>
        <v>0</v>
      </c>
      <c r="V22" s="31">
        <f t="shared" si="4"/>
        <v>0</v>
      </c>
      <c r="W22" s="31">
        <v>0</v>
      </c>
      <c r="X22" s="31">
        <f t="shared" si="5"/>
        <v>0</v>
      </c>
      <c r="Y22" s="36">
        <f t="shared" si="6"/>
        <v>0</v>
      </c>
      <c r="AA22" s="69">
        <v>17</v>
      </c>
      <c r="AB22" s="31">
        <f t="shared" si="7"/>
        <v>0</v>
      </c>
      <c r="AC22" s="203">
        <f t="shared" si="8"/>
        <v>0</v>
      </c>
      <c r="AD22" s="99">
        <f t="shared" si="9"/>
        <v>0</v>
      </c>
      <c r="AE22" s="99">
        <f t="shared" si="10"/>
        <v>0</v>
      </c>
      <c r="AF22" s="188">
        <f t="shared" si="28"/>
        <v>0</v>
      </c>
      <c r="AG22" s="188">
        <f t="shared" si="29"/>
        <v>0</v>
      </c>
      <c r="AH22" s="188">
        <f t="shared" si="30"/>
        <v>0</v>
      </c>
      <c r="AI22" s="193">
        <f t="shared" si="31"/>
        <v>0</v>
      </c>
      <c r="AK22" s="69">
        <v>17</v>
      </c>
      <c r="AL22" s="31">
        <f t="shared" si="11"/>
        <v>0</v>
      </c>
      <c r="AM22" s="31">
        <f t="shared" si="12"/>
        <v>0</v>
      </c>
      <c r="AN22" s="31">
        <f t="shared" si="13"/>
        <v>0</v>
      </c>
      <c r="AO22" s="31">
        <f t="shared" si="14"/>
        <v>0</v>
      </c>
      <c r="AP22" s="31">
        <f t="shared" si="15"/>
        <v>0</v>
      </c>
      <c r="AQ22" s="188">
        <f t="shared" si="25"/>
        <v>0</v>
      </c>
      <c r="AR22" s="188">
        <f t="shared" si="25"/>
        <v>0</v>
      </c>
      <c r="AS22" s="188">
        <f t="shared" si="25"/>
        <v>0</v>
      </c>
      <c r="AT22" s="188">
        <f t="shared" si="25"/>
        <v>0</v>
      </c>
      <c r="AU22" s="31"/>
      <c r="AV22" s="31"/>
      <c r="AW22" s="31"/>
      <c r="AX22" s="31"/>
      <c r="AY22" s="167">
        <f t="shared" si="27"/>
        <v>0</v>
      </c>
    </row>
    <row r="23" spans="2:51" x14ac:dyDescent="0.3">
      <c r="B23" s="263" t="s">
        <v>138</v>
      </c>
      <c r="C23" s="264"/>
      <c r="D23" s="264"/>
      <c r="E23" s="264"/>
      <c r="F23" s="264"/>
      <c r="G23" s="265"/>
      <c r="I23" s="53">
        <v>18</v>
      </c>
      <c r="J23" s="31">
        <f t="shared" si="26"/>
        <v>0</v>
      </c>
      <c r="K23" s="31">
        <f t="shared" si="16"/>
        <v>0</v>
      </c>
      <c r="L23" s="31">
        <f t="shared" si="17"/>
        <v>0</v>
      </c>
      <c r="M23" s="31">
        <f t="shared" si="0"/>
        <v>0</v>
      </c>
      <c r="N23" s="31">
        <v>0</v>
      </c>
      <c r="O23" s="32">
        <f t="shared" si="1"/>
        <v>0</v>
      </c>
      <c r="P23" s="53">
        <v>18</v>
      </c>
      <c r="Q23" s="31">
        <f t="shared" si="18"/>
        <v>0</v>
      </c>
      <c r="R23" s="31">
        <f t="shared" si="19"/>
        <v>0</v>
      </c>
      <c r="S23" s="31">
        <f t="shared" si="2"/>
        <v>0</v>
      </c>
      <c r="T23" s="31">
        <f t="shared" si="3"/>
        <v>0</v>
      </c>
      <c r="U23" s="31">
        <f t="shared" si="20"/>
        <v>0</v>
      </c>
      <c r="V23" s="31">
        <f t="shared" si="4"/>
        <v>0</v>
      </c>
      <c r="W23" s="31">
        <v>0</v>
      </c>
      <c r="X23" s="31">
        <f t="shared" si="5"/>
        <v>0</v>
      </c>
      <c r="Y23" s="36">
        <f t="shared" si="6"/>
        <v>0</v>
      </c>
      <c r="AA23" s="69">
        <v>18</v>
      </c>
      <c r="AB23" s="31">
        <f t="shared" si="7"/>
        <v>0</v>
      </c>
      <c r="AC23" s="203">
        <f t="shared" si="8"/>
        <v>0</v>
      </c>
      <c r="AD23" s="99">
        <f t="shared" si="9"/>
        <v>0</v>
      </c>
      <c r="AE23" s="99">
        <f t="shared" si="10"/>
        <v>0</v>
      </c>
      <c r="AF23" s="188">
        <f t="shared" si="28"/>
        <v>0</v>
      </c>
      <c r="AG23" s="188">
        <f t="shared" si="29"/>
        <v>0</v>
      </c>
      <c r="AH23" s="188">
        <f t="shared" si="30"/>
        <v>0</v>
      </c>
      <c r="AI23" s="193">
        <f t="shared" si="31"/>
        <v>0</v>
      </c>
      <c r="AK23" s="69">
        <v>18</v>
      </c>
      <c r="AL23" s="31">
        <f t="shared" si="11"/>
        <v>0</v>
      </c>
      <c r="AM23" s="31">
        <f t="shared" si="12"/>
        <v>0</v>
      </c>
      <c r="AN23" s="31">
        <f t="shared" si="13"/>
        <v>0</v>
      </c>
      <c r="AO23" s="31">
        <f t="shared" si="14"/>
        <v>0</v>
      </c>
      <c r="AP23" s="31">
        <f t="shared" si="15"/>
        <v>0</v>
      </c>
      <c r="AQ23" s="188">
        <f t="shared" si="25"/>
        <v>0</v>
      </c>
      <c r="AR23" s="188">
        <f t="shared" si="25"/>
        <v>0</v>
      </c>
      <c r="AS23" s="188">
        <f t="shared" si="25"/>
        <v>0</v>
      </c>
      <c r="AT23" s="188">
        <f t="shared" si="25"/>
        <v>0</v>
      </c>
      <c r="AU23" s="31"/>
      <c r="AV23" s="31"/>
      <c r="AW23" s="31"/>
      <c r="AX23" s="31"/>
      <c r="AY23" s="167">
        <f t="shared" si="27"/>
        <v>0</v>
      </c>
    </row>
    <row r="24" spans="2:51" x14ac:dyDescent="0.3">
      <c r="B24" s="45" t="s">
        <v>111</v>
      </c>
      <c r="C24" s="46" t="s">
        <v>112</v>
      </c>
      <c r="D24" s="46" t="s">
        <v>83</v>
      </c>
      <c r="E24" s="46" t="s">
        <v>114</v>
      </c>
      <c r="F24" s="46" t="s">
        <v>113</v>
      </c>
      <c r="G24" s="47" t="s">
        <v>137</v>
      </c>
      <c r="I24" s="53">
        <v>19</v>
      </c>
      <c r="J24" s="31">
        <f t="shared" si="26"/>
        <v>0</v>
      </c>
      <c r="K24" s="31">
        <f t="shared" si="16"/>
        <v>0</v>
      </c>
      <c r="L24" s="31">
        <f t="shared" si="17"/>
        <v>0</v>
      </c>
      <c r="M24" s="31">
        <f t="shared" si="0"/>
        <v>0</v>
      </c>
      <c r="N24" s="31">
        <v>0</v>
      </c>
      <c r="O24" s="32">
        <f t="shared" si="1"/>
        <v>0</v>
      </c>
      <c r="P24" s="53">
        <v>19</v>
      </c>
      <c r="Q24" s="31">
        <f t="shared" si="18"/>
        <v>0</v>
      </c>
      <c r="R24" s="31">
        <f t="shared" si="19"/>
        <v>0</v>
      </c>
      <c r="S24" s="31">
        <f t="shared" si="2"/>
        <v>0</v>
      </c>
      <c r="T24" s="31">
        <f t="shared" si="3"/>
        <v>0</v>
      </c>
      <c r="U24" s="31">
        <f t="shared" si="20"/>
        <v>0</v>
      </c>
      <c r="V24" s="31">
        <f t="shared" si="4"/>
        <v>0</v>
      </c>
      <c r="W24" s="31">
        <v>0</v>
      </c>
      <c r="X24" s="31">
        <f t="shared" si="5"/>
        <v>0</v>
      </c>
      <c r="Y24" s="36">
        <f t="shared" si="6"/>
        <v>0</v>
      </c>
      <c r="AA24" s="69">
        <v>19</v>
      </c>
      <c r="AB24" s="31">
        <f t="shared" si="7"/>
        <v>0</v>
      </c>
      <c r="AC24" s="203">
        <f t="shared" si="8"/>
        <v>0</v>
      </c>
      <c r="AD24" s="99">
        <f t="shared" si="9"/>
        <v>0</v>
      </c>
      <c r="AE24" s="99">
        <f t="shared" si="10"/>
        <v>0</v>
      </c>
      <c r="AF24" s="188">
        <f t="shared" si="28"/>
        <v>0</v>
      </c>
      <c r="AG24" s="188">
        <f t="shared" si="29"/>
        <v>0</v>
      </c>
      <c r="AH24" s="188">
        <f t="shared" si="30"/>
        <v>0</v>
      </c>
      <c r="AI24" s="193">
        <f t="shared" si="31"/>
        <v>0</v>
      </c>
      <c r="AK24" s="69">
        <v>19</v>
      </c>
      <c r="AL24" s="31">
        <f t="shared" si="11"/>
        <v>0</v>
      </c>
      <c r="AM24" s="31">
        <f t="shared" si="12"/>
        <v>0</v>
      </c>
      <c r="AN24" s="31">
        <f t="shared" si="13"/>
        <v>0</v>
      </c>
      <c r="AO24" s="31">
        <f t="shared" si="14"/>
        <v>0</v>
      </c>
      <c r="AP24" s="31">
        <f t="shared" si="15"/>
        <v>0</v>
      </c>
      <c r="AQ24" s="188">
        <f t="shared" si="25"/>
        <v>0</v>
      </c>
      <c r="AR24" s="188">
        <f t="shared" si="25"/>
        <v>0</v>
      </c>
      <c r="AS24" s="188">
        <f t="shared" si="25"/>
        <v>0</v>
      </c>
      <c r="AT24" s="188">
        <f t="shared" si="25"/>
        <v>0</v>
      </c>
      <c r="AU24" s="31"/>
      <c r="AV24" s="31"/>
      <c r="AW24" s="31"/>
      <c r="AX24" s="31"/>
      <c r="AY24" s="167">
        <f t="shared" si="27"/>
        <v>0</v>
      </c>
    </row>
    <row r="25" spans="2:51" x14ac:dyDescent="0.3">
      <c r="B25" s="43"/>
      <c r="C25" s="139"/>
      <c r="D25" s="135"/>
      <c r="E25" s="140">
        <f t="shared" ref="E25:E28" si="32">$F$20</f>
        <v>1.56</v>
      </c>
      <c r="F25" s="44">
        <f t="shared" ref="F25:F27" si="33">D25*E25</f>
        <v>0</v>
      </c>
      <c r="G25" s="48" t="e">
        <f>F25/(C25-B25)</f>
        <v>#DIV/0!</v>
      </c>
      <c r="I25" s="53">
        <v>20</v>
      </c>
      <c r="J25" s="31">
        <f t="shared" si="26"/>
        <v>0</v>
      </c>
      <c r="K25" s="31">
        <f t="shared" si="16"/>
        <v>0</v>
      </c>
      <c r="L25" s="31">
        <f t="shared" si="17"/>
        <v>0</v>
      </c>
      <c r="M25" s="31">
        <f t="shared" si="0"/>
        <v>0</v>
      </c>
      <c r="N25" s="31">
        <v>0</v>
      </c>
      <c r="O25" s="32">
        <f t="shared" si="1"/>
        <v>0</v>
      </c>
      <c r="P25" s="53">
        <v>20</v>
      </c>
      <c r="Q25" s="31">
        <f t="shared" si="18"/>
        <v>0</v>
      </c>
      <c r="R25" s="31">
        <f t="shared" si="19"/>
        <v>0</v>
      </c>
      <c r="S25" s="31">
        <f t="shared" si="2"/>
        <v>0</v>
      </c>
      <c r="T25" s="31">
        <f t="shared" si="3"/>
        <v>0</v>
      </c>
      <c r="U25" s="31">
        <f t="shared" si="20"/>
        <v>0</v>
      </c>
      <c r="V25" s="31">
        <f t="shared" si="4"/>
        <v>0</v>
      </c>
      <c r="W25" s="31">
        <v>0</v>
      </c>
      <c r="X25" s="31">
        <f t="shared" si="5"/>
        <v>0</v>
      </c>
      <c r="Y25" s="36">
        <f t="shared" si="6"/>
        <v>0</v>
      </c>
      <c r="AA25" s="69">
        <v>20</v>
      </c>
      <c r="AB25" s="31">
        <f t="shared" si="7"/>
        <v>0</v>
      </c>
      <c r="AC25" s="203">
        <f t="shared" si="8"/>
        <v>0</v>
      </c>
      <c r="AD25" s="99">
        <f t="shared" si="9"/>
        <v>0</v>
      </c>
      <c r="AE25" s="99">
        <f t="shared" si="10"/>
        <v>0</v>
      </c>
      <c r="AF25" s="188">
        <f>IF(OR(AA25&lt;=$F$18,AA25&lt;=30),EXP(-LN(2)/$D$104)*AF24+((1-EXP(-LN(2)/$D$104))/(LN(2)/$D$104))*$AB25*AC25*0.475*$F$19*44/12,)</f>
        <v>0</v>
      </c>
      <c r="AG25" s="188">
        <f>IF(OR(AA25&lt;=$F$18,AA25&lt;=30),EXP(-LN(2)/$D$106)*AG24+((1-EXP(-LN(2)/$D$106))/(LN(2)/$D$106))*$AB25*AD25*0.475*$F$19*44/12,)</f>
        <v>0</v>
      </c>
      <c r="AH25" s="188">
        <f>IF(OR(AA25&lt;=$F$18,AA25&lt;=30),EXP(-LN(2)/$D$105)*AH24+((1-EXP(-LN(2)/$D$105))/(LN(2)/$D$105))*$AB25*AE25*0.475*$F$19*44/12,)</f>
        <v>0</v>
      </c>
      <c r="AI25" s="193">
        <f>IF(OR(AA25&lt;=$F$18,AA25&lt;=30),SUM(AF25:AH25),)</f>
        <v>0</v>
      </c>
      <c r="AK25" s="69">
        <v>20</v>
      </c>
      <c r="AL25" s="31">
        <f t="shared" si="11"/>
        <v>0</v>
      </c>
      <c r="AM25" s="31">
        <f t="shared" si="12"/>
        <v>0</v>
      </c>
      <c r="AN25" s="31">
        <f t="shared" si="13"/>
        <v>0</v>
      </c>
      <c r="AO25" s="31">
        <f t="shared" si="14"/>
        <v>0</v>
      </c>
      <c r="AP25" s="31">
        <f t="shared" si="15"/>
        <v>0</v>
      </c>
      <c r="AQ25" s="188">
        <f>IF($AK25&lt;=$F$18,$AL25*AM25,)</f>
        <v>0</v>
      </c>
      <c r="AR25" s="188">
        <f>IF($AK25&lt;=$F$18,$AL25*AN25,)</f>
        <v>0</v>
      </c>
      <c r="AS25" s="188">
        <f>IF($AK25&lt;=$F$18,$AL25*AO25,)</f>
        <v>0</v>
      </c>
      <c r="AT25" s="188">
        <f>IF($AK25&lt;=$F$18,$AL25*AP25,)</f>
        <v>0</v>
      </c>
      <c r="AU25" s="31"/>
      <c r="AV25" s="31"/>
      <c r="AW25" s="31"/>
      <c r="AX25" s="31"/>
      <c r="AY25" s="167">
        <f t="shared" si="27"/>
        <v>0</v>
      </c>
    </row>
    <row r="26" spans="2:51" x14ac:dyDescent="0.3">
      <c r="B26" s="168"/>
      <c r="C26" s="39"/>
      <c r="D26" s="158"/>
      <c r="E26" s="141">
        <f t="shared" si="32"/>
        <v>1.56</v>
      </c>
      <c r="F26" s="40">
        <f t="shared" si="33"/>
        <v>0</v>
      </c>
      <c r="G26" s="142" t="e">
        <f>(F26-F25)/(C26-B26)</f>
        <v>#DIV/0!</v>
      </c>
      <c r="I26" s="53">
        <v>21</v>
      </c>
      <c r="J26" s="31">
        <f t="shared" si="26"/>
        <v>0</v>
      </c>
      <c r="K26" s="31">
        <f t="shared" si="16"/>
        <v>0</v>
      </c>
      <c r="L26" s="31">
        <f t="shared" si="17"/>
        <v>0</v>
      </c>
      <c r="M26" s="31">
        <f t="shared" si="0"/>
        <v>0</v>
      </c>
      <c r="N26" s="31">
        <v>0</v>
      </c>
      <c r="O26" s="32">
        <f t="shared" si="1"/>
        <v>0</v>
      </c>
      <c r="P26" s="53">
        <v>21</v>
      </c>
      <c r="Q26" s="31">
        <f t="shared" si="18"/>
        <v>0</v>
      </c>
      <c r="R26" s="31">
        <f t="shared" si="19"/>
        <v>0</v>
      </c>
      <c r="S26" s="31">
        <f t="shared" si="2"/>
        <v>0</v>
      </c>
      <c r="T26" s="31">
        <f t="shared" si="3"/>
        <v>0</v>
      </c>
      <c r="U26" s="31">
        <f t="shared" si="20"/>
        <v>0</v>
      </c>
      <c r="V26" s="31">
        <f t="shared" si="4"/>
        <v>0</v>
      </c>
      <c r="W26" s="31">
        <v>0</v>
      </c>
      <c r="X26" s="31">
        <f t="shared" si="5"/>
        <v>0</v>
      </c>
      <c r="Y26" s="36">
        <f t="shared" si="6"/>
        <v>0</v>
      </c>
      <c r="AA26" s="69">
        <v>21</v>
      </c>
      <c r="AB26" s="31">
        <f t="shared" si="7"/>
        <v>0</v>
      </c>
      <c r="AC26" s="203">
        <f t="shared" si="8"/>
        <v>0</v>
      </c>
      <c r="AD26" s="99">
        <f t="shared" si="9"/>
        <v>0</v>
      </c>
      <c r="AE26" s="99">
        <f t="shared" si="10"/>
        <v>0</v>
      </c>
      <c r="AF26" s="188">
        <f>IF(OR(AA26&lt;=$F$18,AA26&lt;=30),EXP(-LN(2)/$D$104)*AF25+((1-EXP(-LN(2)/$D$104))/(LN(2)/$D$104))*$AB26*AC26*0.475*$F$19*44/12,)</f>
        <v>0</v>
      </c>
      <c r="AG26" s="188">
        <f>IF(OR(AA26&lt;=$F$18,AA26&lt;=30),EXP(-LN(2)/$D$106)*AG25+((1-EXP(-LN(2)/$D$106))/(LN(2)/$D$106))*$AB26*AD26*0.475*$F$19*44/12,)</f>
        <v>0</v>
      </c>
      <c r="AH26" s="188">
        <f>IF(OR(AA26&lt;=$F$18,AA26&lt;=30),EXP(-LN(2)/$D$105)*AH25+((1-EXP(-LN(2)/$D$105))/(LN(2)/$D$105))*$AB26*AE26*0.475*$F$19*44/12,)</f>
        <v>0</v>
      </c>
      <c r="AI26" s="193">
        <f>IF(OR(AA26&lt;=$F$18,AA26&lt;=30),SUM(AF26:AH26),)</f>
        <v>0</v>
      </c>
      <c r="AK26" s="69">
        <v>21</v>
      </c>
      <c r="AL26" s="31">
        <f t="shared" si="11"/>
        <v>0</v>
      </c>
      <c r="AM26" s="31">
        <f t="shared" si="12"/>
        <v>0</v>
      </c>
      <c r="AN26" s="31">
        <f t="shared" si="13"/>
        <v>0</v>
      </c>
      <c r="AO26" s="31">
        <f t="shared" si="14"/>
        <v>0</v>
      </c>
      <c r="AP26" s="31">
        <f t="shared" si="15"/>
        <v>0</v>
      </c>
      <c r="AQ26" s="188">
        <f t="shared" ref="AQ26:AT41" si="34">IF($AK26&lt;=$F$18,$AL26*AM26,)</f>
        <v>0</v>
      </c>
      <c r="AR26" s="188">
        <f t="shared" si="34"/>
        <v>0</v>
      </c>
      <c r="AS26" s="188">
        <f t="shared" si="34"/>
        <v>0</v>
      </c>
      <c r="AT26" s="188">
        <f t="shared" si="34"/>
        <v>0</v>
      </c>
      <c r="AU26" s="31"/>
      <c r="AV26" s="31"/>
      <c r="AW26" s="31"/>
      <c r="AX26" s="31"/>
      <c r="AY26" s="167">
        <f t="shared" si="27"/>
        <v>0</v>
      </c>
    </row>
    <row r="27" spans="2:51" x14ac:dyDescent="0.3">
      <c r="B27" s="168"/>
      <c r="C27" s="155"/>
      <c r="D27" s="136"/>
      <c r="E27" s="141">
        <f t="shared" si="32"/>
        <v>1.56</v>
      </c>
      <c r="F27" s="40">
        <f t="shared" si="33"/>
        <v>0</v>
      </c>
      <c r="G27" s="49" t="e">
        <f t="shared" ref="G27" si="35">(F27-F26)/(C27-B27)</f>
        <v>#DIV/0!</v>
      </c>
      <c r="I27" s="53">
        <v>22</v>
      </c>
      <c r="J27" s="31">
        <f t="shared" si="26"/>
        <v>0</v>
      </c>
      <c r="K27" s="31">
        <f t="shared" si="16"/>
        <v>0</v>
      </c>
      <c r="L27" s="31">
        <f t="shared" si="17"/>
        <v>0</v>
      </c>
      <c r="M27" s="31">
        <f t="shared" si="0"/>
        <v>0</v>
      </c>
      <c r="N27" s="31">
        <v>0</v>
      </c>
      <c r="O27" s="32">
        <f t="shared" si="1"/>
        <v>0</v>
      </c>
      <c r="P27" s="53">
        <v>22</v>
      </c>
      <c r="Q27" s="31">
        <f t="shared" si="18"/>
        <v>0</v>
      </c>
      <c r="R27" s="31">
        <f t="shared" si="19"/>
        <v>0</v>
      </c>
      <c r="S27" s="31">
        <f t="shared" si="2"/>
        <v>0</v>
      </c>
      <c r="T27" s="31">
        <f t="shared" si="3"/>
        <v>0</v>
      </c>
      <c r="U27" s="31">
        <f t="shared" si="20"/>
        <v>0</v>
      </c>
      <c r="V27" s="31">
        <f t="shared" si="4"/>
        <v>0</v>
      </c>
      <c r="W27" s="31">
        <v>0</v>
      </c>
      <c r="X27" s="31">
        <f t="shared" si="5"/>
        <v>0</v>
      </c>
      <c r="Y27" s="36">
        <f t="shared" si="6"/>
        <v>0</v>
      </c>
      <c r="AA27" s="69">
        <v>22</v>
      </c>
      <c r="AB27" s="31">
        <f t="shared" si="7"/>
        <v>0</v>
      </c>
      <c r="AC27" s="203">
        <f t="shared" si="8"/>
        <v>0</v>
      </c>
      <c r="AD27" s="99">
        <f t="shared" si="9"/>
        <v>0</v>
      </c>
      <c r="AE27" s="99">
        <f t="shared" si="10"/>
        <v>0</v>
      </c>
      <c r="AF27" s="188">
        <f t="shared" ref="AF27:AF90" si="36">IF(OR(AA27&lt;=$F$18,AA27&lt;=30),EXP(-LN(2)/$D$104)*AF26+((1-EXP(-LN(2)/$D$104))/(LN(2)/$D$104))*$AB27*AC27*0.475*$F$19*44/12,)</f>
        <v>0</v>
      </c>
      <c r="AG27" s="188">
        <f t="shared" ref="AG27:AG90" si="37">IF(OR(AA27&lt;=$F$18,AA27&lt;=30),EXP(-LN(2)/$D$106)*AG26+((1-EXP(-LN(2)/$D$106))/(LN(2)/$D$106))*$AB27*AD27*0.475*$F$19*44/12,)</f>
        <v>0</v>
      </c>
      <c r="AH27" s="188">
        <f t="shared" ref="AH27:AH90" si="38">IF(OR(AA27&lt;=$F$18,AA27&lt;=30),EXP(-LN(2)/$D$105)*AH26+((1-EXP(-LN(2)/$D$105))/(LN(2)/$D$105))*$AB27*AE27*0.475*$F$19*44/12,)</f>
        <v>0</v>
      </c>
      <c r="AI27" s="193">
        <f t="shared" ref="AI27:AI90" si="39">IF(OR(AA27&lt;=$F$18,AA27&lt;=30),SUM(AF27:AH27),)</f>
        <v>0</v>
      </c>
      <c r="AK27" s="69">
        <v>22</v>
      </c>
      <c r="AL27" s="31">
        <f t="shared" si="11"/>
        <v>0</v>
      </c>
      <c r="AM27" s="31">
        <f t="shared" si="12"/>
        <v>0</v>
      </c>
      <c r="AN27" s="31">
        <f t="shared" si="13"/>
        <v>0</v>
      </c>
      <c r="AO27" s="31">
        <f t="shared" si="14"/>
        <v>0</v>
      </c>
      <c r="AP27" s="31">
        <f t="shared" si="15"/>
        <v>0</v>
      </c>
      <c r="AQ27" s="188">
        <f t="shared" si="34"/>
        <v>0</v>
      </c>
      <c r="AR27" s="188">
        <f t="shared" si="34"/>
        <v>0</v>
      </c>
      <c r="AS27" s="188">
        <f t="shared" si="34"/>
        <v>0</v>
      </c>
      <c r="AT27" s="188">
        <f t="shared" si="34"/>
        <v>0</v>
      </c>
      <c r="AU27" s="31"/>
      <c r="AV27" s="31"/>
      <c r="AW27" s="31"/>
      <c r="AX27" s="31"/>
      <c r="AY27" s="167">
        <f t="shared" si="27"/>
        <v>0</v>
      </c>
    </row>
    <row r="28" spans="2:51" x14ac:dyDescent="0.3">
      <c r="B28" s="168"/>
      <c r="C28" s="155"/>
      <c r="D28" s="136"/>
      <c r="E28" s="141">
        <f t="shared" si="32"/>
        <v>1.56</v>
      </c>
      <c r="F28" s="40">
        <f t="shared" ref="F28" si="40">D28*E28</f>
        <v>0</v>
      </c>
      <c r="G28" s="49" t="e">
        <f t="shared" ref="G28" si="41">(F28-F27)/(C28-B28)</f>
        <v>#DIV/0!</v>
      </c>
      <c r="I28" s="53">
        <v>23</v>
      </c>
      <c r="J28" s="31">
        <f t="shared" si="26"/>
        <v>0</v>
      </c>
      <c r="K28" s="31">
        <f t="shared" si="16"/>
        <v>0</v>
      </c>
      <c r="L28" s="31">
        <f t="shared" si="17"/>
        <v>0</v>
      </c>
      <c r="M28" s="31">
        <f t="shared" si="0"/>
        <v>0</v>
      </c>
      <c r="N28" s="31">
        <v>0</v>
      </c>
      <c r="O28" s="32">
        <f t="shared" si="1"/>
        <v>0</v>
      </c>
      <c r="P28" s="53">
        <v>23</v>
      </c>
      <c r="Q28" s="31">
        <f t="shared" si="18"/>
        <v>0</v>
      </c>
      <c r="R28" s="31">
        <f t="shared" si="19"/>
        <v>0</v>
      </c>
      <c r="S28" s="31">
        <f t="shared" si="2"/>
        <v>0</v>
      </c>
      <c r="T28" s="31">
        <f t="shared" si="3"/>
        <v>0</v>
      </c>
      <c r="U28" s="31">
        <f t="shared" si="20"/>
        <v>0</v>
      </c>
      <c r="V28" s="31">
        <f t="shared" si="4"/>
        <v>0</v>
      </c>
      <c r="W28" s="31">
        <v>0</v>
      </c>
      <c r="X28" s="31">
        <f t="shared" si="5"/>
        <v>0</v>
      </c>
      <c r="Y28" s="36">
        <f t="shared" si="6"/>
        <v>0</v>
      </c>
      <c r="AA28" s="69">
        <v>23</v>
      </c>
      <c r="AB28" s="31">
        <f t="shared" si="7"/>
        <v>0</v>
      </c>
      <c r="AC28" s="203">
        <f t="shared" si="8"/>
        <v>0</v>
      </c>
      <c r="AD28" s="99">
        <f t="shared" si="9"/>
        <v>0</v>
      </c>
      <c r="AE28" s="99">
        <f t="shared" si="10"/>
        <v>0</v>
      </c>
      <c r="AF28" s="188">
        <f t="shared" si="36"/>
        <v>0</v>
      </c>
      <c r="AG28" s="188">
        <f t="shared" si="37"/>
        <v>0</v>
      </c>
      <c r="AH28" s="188">
        <f t="shared" si="38"/>
        <v>0</v>
      </c>
      <c r="AI28" s="193">
        <f t="shared" si="39"/>
        <v>0</v>
      </c>
      <c r="AK28" s="69">
        <v>23</v>
      </c>
      <c r="AL28" s="31">
        <f t="shared" si="11"/>
        <v>0</v>
      </c>
      <c r="AM28" s="31">
        <f t="shared" si="12"/>
        <v>0</v>
      </c>
      <c r="AN28" s="31">
        <f t="shared" si="13"/>
        <v>0</v>
      </c>
      <c r="AO28" s="31">
        <f t="shared" si="14"/>
        <v>0</v>
      </c>
      <c r="AP28" s="31">
        <f t="shared" si="15"/>
        <v>0</v>
      </c>
      <c r="AQ28" s="188">
        <f t="shared" si="34"/>
        <v>0</v>
      </c>
      <c r="AR28" s="188">
        <f t="shared" si="34"/>
        <v>0</v>
      </c>
      <c r="AS28" s="188">
        <f t="shared" si="34"/>
        <v>0</v>
      </c>
      <c r="AT28" s="188">
        <f t="shared" si="34"/>
        <v>0</v>
      </c>
      <c r="AU28" s="31"/>
      <c r="AV28" s="31"/>
      <c r="AW28" s="31"/>
      <c r="AX28" s="31"/>
      <c r="AY28" s="167">
        <f t="shared" si="27"/>
        <v>0</v>
      </c>
    </row>
    <row r="29" spans="2:51" x14ac:dyDescent="0.3">
      <c r="B29" s="38"/>
      <c r="C29" s="155"/>
      <c r="D29" s="136"/>
      <c r="E29" s="141"/>
      <c r="F29" s="40"/>
      <c r="G29" s="49"/>
      <c r="I29" s="53">
        <v>24</v>
      </c>
      <c r="J29" s="31">
        <f t="shared" si="26"/>
        <v>0</v>
      </c>
      <c r="K29" s="31">
        <f t="shared" si="16"/>
        <v>0</v>
      </c>
      <c r="L29" s="31">
        <f t="shared" si="17"/>
        <v>0</v>
      </c>
      <c r="M29" s="31">
        <f t="shared" si="0"/>
        <v>0</v>
      </c>
      <c r="N29" s="31">
        <v>0</v>
      </c>
      <c r="O29" s="32">
        <f t="shared" si="1"/>
        <v>0</v>
      </c>
      <c r="P29" s="53">
        <v>24</v>
      </c>
      <c r="Q29" s="31">
        <f t="shared" si="18"/>
        <v>0</v>
      </c>
      <c r="R29" s="31">
        <f t="shared" si="19"/>
        <v>0</v>
      </c>
      <c r="S29" s="31">
        <f t="shared" si="2"/>
        <v>0</v>
      </c>
      <c r="T29" s="31">
        <f t="shared" si="3"/>
        <v>0</v>
      </c>
      <c r="U29" s="31">
        <f t="shared" si="20"/>
        <v>0</v>
      </c>
      <c r="V29" s="31">
        <f t="shared" si="4"/>
        <v>0</v>
      </c>
      <c r="W29" s="31">
        <v>0</v>
      </c>
      <c r="X29" s="31">
        <f t="shared" si="5"/>
        <v>0</v>
      </c>
      <c r="Y29" s="36">
        <f t="shared" si="6"/>
        <v>0</v>
      </c>
      <c r="AA29" s="69">
        <v>24</v>
      </c>
      <c r="AB29" s="31">
        <f t="shared" si="7"/>
        <v>0</v>
      </c>
      <c r="AC29" s="203">
        <f t="shared" si="8"/>
        <v>0</v>
      </c>
      <c r="AD29" s="99">
        <f t="shared" si="9"/>
        <v>0</v>
      </c>
      <c r="AE29" s="99">
        <f t="shared" si="10"/>
        <v>0</v>
      </c>
      <c r="AF29" s="188">
        <f t="shared" si="36"/>
        <v>0</v>
      </c>
      <c r="AG29" s="188">
        <f t="shared" si="37"/>
        <v>0</v>
      </c>
      <c r="AH29" s="188">
        <f t="shared" si="38"/>
        <v>0</v>
      </c>
      <c r="AI29" s="193">
        <f t="shared" si="39"/>
        <v>0</v>
      </c>
      <c r="AK29" s="69">
        <v>24</v>
      </c>
      <c r="AL29" s="31">
        <f t="shared" si="11"/>
        <v>0</v>
      </c>
      <c r="AM29" s="31">
        <f t="shared" si="12"/>
        <v>0</v>
      </c>
      <c r="AN29" s="31">
        <f t="shared" si="13"/>
        <v>0</v>
      </c>
      <c r="AO29" s="31">
        <f t="shared" si="14"/>
        <v>0</v>
      </c>
      <c r="AP29" s="31">
        <f t="shared" si="15"/>
        <v>0</v>
      </c>
      <c r="AQ29" s="188">
        <f t="shared" si="34"/>
        <v>0</v>
      </c>
      <c r="AR29" s="188">
        <f t="shared" si="34"/>
        <v>0</v>
      </c>
      <c r="AS29" s="188">
        <f t="shared" si="34"/>
        <v>0</v>
      </c>
      <c r="AT29" s="188">
        <f t="shared" si="34"/>
        <v>0</v>
      </c>
      <c r="AU29" s="31"/>
      <c r="AV29" s="31"/>
      <c r="AW29" s="31"/>
      <c r="AX29" s="31"/>
      <c r="AY29" s="167">
        <f t="shared" si="27"/>
        <v>0</v>
      </c>
    </row>
    <row r="30" spans="2:51" x14ac:dyDescent="0.3">
      <c r="B30" s="38"/>
      <c r="C30" s="155"/>
      <c r="D30" s="136"/>
      <c r="E30" s="141"/>
      <c r="F30" s="40"/>
      <c r="G30" s="49"/>
      <c r="I30" s="53">
        <v>25</v>
      </c>
      <c r="J30" s="31">
        <f t="shared" si="26"/>
        <v>0</v>
      </c>
      <c r="K30" s="31">
        <f t="shared" si="16"/>
        <v>0</v>
      </c>
      <c r="L30" s="31">
        <f t="shared" si="17"/>
        <v>0</v>
      </c>
      <c r="M30" s="31">
        <f t="shared" si="0"/>
        <v>0</v>
      </c>
      <c r="N30" s="31">
        <v>0</v>
      </c>
      <c r="O30" s="32">
        <f t="shared" si="1"/>
        <v>0</v>
      </c>
      <c r="P30" s="53">
        <v>25</v>
      </c>
      <c r="Q30" s="31">
        <f t="shared" si="18"/>
        <v>0</v>
      </c>
      <c r="R30" s="31">
        <f t="shared" si="19"/>
        <v>0</v>
      </c>
      <c r="S30" s="31">
        <f t="shared" si="2"/>
        <v>0</v>
      </c>
      <c r="T30" s="31">
        <f t="shared" si="3"/>
        <v>0</v>
      </c>
      <c r="U30" s="31">
        <f t="shared" si="20"/>
        <v>0</v>
      </c>
      <c r="V30" s="31">
        <f t="shared" si="4"/>
        <v>0</v>
      </c>
      <c r="W30" s="31">
        <v>0</v>
      </c>
      <c r="X30" s="31">
        <f t="shared" si="5"/>
        <v>0</v>
      </c>
      <c r="Y30" s="36">
        <f t="shared" si="6"/>
        <v>0</v>
      </c>
      <c r="AA30" s="69">
        <v>25</v>
      </c>
      <c r="AB30" s="31">
        <f t="shared" si="7"/>
        <v>0</v>
      </c>
      <c r="AC30" s="203">
        <f>IF(AA30&lt;=$F$18,IFERROR(VLOOKUP($AA30,$B$82:$G$94,3,FALSE),0),)*50%</f>
        <v>0</v>
      </c>
      <c r="AD30" s="99">
        <f t="shared" si="9"/>
        <v>0</v>
      </c>
      <c r="AE30" s="99">
        <f t="shared" si="10"/>
        <v>0</v>
      </c>
      <c r="AF30" s="188">
        <f t="shared" si="36"/>
        <v>0</v>
      </c>
      <c r="AG30" s="188">
        <f t="shared" si="37"/>
        <v>0</v>
      </c>
      <c r="AH30" s="188">
        <f t="shared" si="38"/>
        <v>0</v>
      </c>
      <c r="AI30" s="193">
        <f t="shared" si="39"/>
        <v>0</v>
      </c>
      <c r="AK30" s="69">
        <v>25</v>
      </c>
      <c r="AL30" s="31">
        <f t="shared" si="11"/>
        <v>0</v>
      </c>
      <c r="AM30" s="31">
        <f t="shared" si="12"/>
        <v>0</v>
      </c>
      <c r="AN30" s="31">
        <f t="shared" si="13"/>
        <v>0</v>
      </c>
      <c r="AO30" s="31">
        <f t="shared" si="14"/>
        <v>0</v>
      </c>
      <c r="AP30" s="31">
        <f t="shared" si="15"/>
        <v>0</v>
      </c>
      <c r="AQ30" s="188">
        <f t="shared" si="34"/>
        <v>0</v>
      </c>
      <c r="AR30" s="188">
        <f t="shared" si="34"/>
        <v>0</v>
      </c>
      <c r="AS30" s="188">
        <f t="shared" si="34"/>
        <v>0</v>
      </c>
      <c r="AT30" s="188">
        <f t="shared" si="34"/>
        <v>0</v>
      </c>
      <c r="AU30" s="31"/>
      <c r="AV30" s="31"/>
      <c r="AW30" s="31"/>
      <c r="AX30" s="31"/>
      <c r="AY30" s="167">
        <f t="shared" si="27"/>
        <v>0</v>
      </c>
    </row>
    <row r="31" spans="2:51" x14ac:dyDescent="0.3">
      <c r="B31" s="38"/>
      <c r="C31" s="155"/>
      <c r="D31" s="136"/>
      <c r="E31" s="141"/>
      <c r="F31" s="40"/>
      <c r="G31" s="49"/>
      <c r="I31" s="53">
        <v>26</v>
      </c>
      <c r="J31" s="31">
        <f t="shared" si="26"/>
        <v>0</v>
      </c>
      <c r="K31" s="31">
        <f t="shared" si="16"/>
        <v>0</v>
      </c>
      <c r="L31" s="31">
        <f t="shared" si="17"/>
        <v>0</v>
      </c>
      <c r="M31" s="31">
        <f t="shared" si="0"/>
        <v>0</v>
      </c>
      <c r="N31" s="31">
        <v>0</v>
      </c>
      <c r="O31" s="32">
        <f t="shared" si="1"/>
        <v>0</v>
      </c>
      <c r="P31" s="53">
        <v>26</v>
      </c>
      <c r="Q31" s="31">
        <f t="shared" si="18"/>
        <v>0</v>
      </c>
      <c r="R31" s="31">
        <f t="shared" si="19"/>
        <v>0</v>
      </c>
      <c r="S31" s="31">
        <f t="shared" si="2"/>
        <v>0</v>
      </c>
      <c r="T31" s="31">
        <f t="shared" si="3"/>
        <v>0</v>
      </c>
      <c r="U31" s="31">
        <f t="shared" si="20"/>
        <v>0</v>
      </c>
      <c r="V31" s="31">
        <f t="shared" si="4"/>
        <v>0</v>
      </c>
      <c r="W31" s="31">
        <v>0</v>
      </c>
      <c r="X31" s="31">
        <f t="shared" si="5"/>
        <v>0</v>
      </c>
      <c r="Y31" s="36">
        <f t="shared" si="6"/>
        <v>0</v>
      </c>
      <c r="AA31" s="69">
        <v>26</v>
      </c>
      <c r="AB31" s="31">
        <f t="shared" si="7"/>
        <v>0</v>
      </c>
      <c r="AC31" s="203">
        <f t="shared" ref="AC31:AC94" si="42">IF(AA31&lt;=$F$18,IFERROR(VLOOKUP($AA31,$B$82:$G$94,3,FALSE),0),)*50%</f>
        <v>0</v>
      </c>
      <c r="AD31" s="99">
        <f t="shared" si="9"/>
        <v>0</v>
      </c>
      <c r="AE31" s="99">
        <f t="shared" si="10"/>
        <v>0</v>
      </c>
      <c r="AF31" s="188">
        <f t="shared" si="36"/>
        <v>0</v>
      </c>
      <c r="AG31" s="188">
        <f t="shared" si="37"/>
        <v>0</v>
      </c>
      <c r="AH31" s="188">
        <f t="shared" si="38"/>
        <v>0</v>
      </c>
      <c r="AI31" s="193">
        <f t="shared" si="39"/>
        <v>0</v>
      </c>
      <c r="AK31" s="69">
        <v>26</v>
      </c>
      <c r="AL31" s="31">
        <f t="shared" si="11"/>
        <v>0</v>
      </c>
      <c r="AM31" s="31">
        <f t="shared" si="12"/>
        <v>0</v>
      </c>
      <c r="AN31" s="31">
        <f t="shared" si="13"/>
        <v>0</v>
      </c>
      <c r="AO31" s="31">
        <f t="shared" si="14"/>
        <v>0</v>
      </c>
      <c r="AP31" s="31">
        <f t="shared" si="15"/>
        <v>0</v>
      </c>
      <c r="AQ31" s="188">
        <f t="shared" si="34"/>
        <v>0</v>
      </c>
      <c r="AR31" s="188">
        <f t="shared" si="34"/>
        <v>0</v>
      </c>
      <c r="AS31" s="188">
        <f t="shared" si="34"/>
        <v>0</v>
      </c>
      <c r="AT31" s="188">
        <f t="shared" si="34"/>
        <v>0</v>
      </c>
      <c r="AU31" s="31"/>
      <c r="AV31" s="31"/>
      <c r="AW31" s="31"/>
      <c r="AX31" s="31"/>
      <c r="AY31" s="167">
        <f t="shared" si="27"/>
        <v>0</v>
      </c>
    </row>
    <row r="32" spans="2:51" x14ac:dyDescent="0.3">
      <c r="B32" s="38"/>
      <c r="C32" s="155"/>
      <c r="D32" s="136"/>
      <c r="E32" s="141"/>
      <c r="F32" s="40"/>
      <c r="G32" s="49"/>
      <c r="I32" s="53">
        <v>27</v>
      </c>
      <c r="J32" s="31">
        <f t="shared" si="26"/>
        <v>0</v>
      </c>
      <c r="K32" s="31">
        <f t="shared" si="16"/>
        <v>0</v>
      </c>
      <c r="L32" s="31">
        <f t="shared" si="17"/>
        <v>0</v>
      </c>
      <c r="M32" s="31">
        <f t="shared" si="0"/>
        <v>0</v>
      </c>
      <c r="N32" s="31">
        <v>0</v>
      </c>
      <c r="O32" s="32">
        <f t="shared" si="1"/>
        <v>0</v>
      </c>
      <c r="P32" s="53">
        <v>27</v>
      </c>
      <c r="Q32" s="31">
        <f t="shared" si="18"/>
        <v>0</v>
      </c>
      <c r="R32" s="31">
        <f t="shared" si="19"/>
        <v>0</v>
      </c>
      <c r="S32" s="31">
        <f t="shared" si="2"/>
        <v>0</v>
      </c>
      <c r="T32" s="31">
        <f t="shared" si="3"/>
        <v>0</v>
      </c>
      <c r="U32" s="31">
        <f t="shared" si="20"/>
        <v>0</v>
      </c>
      <c r="V32" s="31">
        <f t="shared" si="4"/>
        <v>0</v>
      </c>
      <c r="W32" s="31">
        <v>0</v>
      </c>
      <c r="X32" s="31">
        <f t="shared" si="5"/>
        <v>0</v>
      </c>
      <c r="Y32" s="36">
        <f t="shared" si="6"/>
        <v>0</v>
      </c>
      <c r="AA32" s="69">
        <v>27</v>
      </c>
      <c r="AB32" s="31">
        <f t="shared" si="7"/>
        <v>0</v>
      </c>
      <c r="AC32" s="203">
        <f t="shared" si="42"/>
        <v>0</v>
      </c>
      <c r="AD32" s="99">
        <f t="shared" si="9"/>
        <v>0</v>
      </c>
      <c r="AE32" s="99">
        <f t="shared" si="10"/>
        <v>0</v>
      </c>
      <c r="AF32" s="188">
        <f t="shared" si="36"/>
        <v>0</v>
      </c>
      <c r="AG32" s="188">
        <f t="shared" si="37"/>
        <v>0</v>
      </c>
      <c r="AH32" s="188">
        <f t="shared" si="38"/>
        <v>0</v>
      </c>
      <c r="AI32" s="193">
        <f t="shared" si="39"/>
        <v>0</v>
      </c>
      <c r="AK32" s="69">
        <v>27</v>
      </c>
      <c r="AL32" s="31">
        <f t="shared" si="11"/>
        <v>0</v>
      </c>
      <c r="AM32" s="31">
        <f t="shared" si="12"/>
        <v>0</v>
      </c>
      <c r="AN32" s="31">
        <f t="shared" si="13"/>
        <v>0</v>
      </c>
      <c r="AO32" s="31">
        <f t="shared" si="14"/>
        <v>0</v>
      </c>
      <c r="AP32" s="31">
        <f t="shared" si="15"/>
        <v>0</v>
      </c>
      <c r="AQ32" s="188">
        <f t="shared" si="34"/>
        <v>0</v>
      </c>
      <c r="AR32" s="188">
        <f t="shared" si="34"/>
        <v>0</v>
      </c>
      <c r="AS32" s="188">
        <f t="shared" si="34"/>
        <v>0</v>
      </c>
      <c r="AT32" s="188">
        <f t="shared" si="34"/>
        <v>0</v>
      </c>
      <c r="AU32" s="31"/>
      <c r="AV32" s="31"/>
      <c r="AW32" s="31"/>
      <c r="AX32" s="31"/>
      <c r="AY32" s="167">
        <f t="shared" si="27"/>
        <v>0</v>
      </c>
    </row>
    <row r="33" spans="2:51" x14ac:dyDescent="0.3">
      <c r="B33" s="38"/>
      <c r="C33" s="155"/>
      <c r="D33" s="136"/>
      <c r="E33" s="141"/>
      <c r="F33" s="40"/>
      <c r="G33" s="49"/>
      <c r="I33" s="53">
        <v>28</v>
      </c>
      <c r="J33" s="31">
        <f t="shared" si="26"/>
        <v>0</v>
      </c>
      <c r="K33" s="31">
        <f t="shared" si="16"/>
        <v>0</v>
      </c>
      <c r="L33" s="31">
        <f t="shared" si="17"/>
        <v>0</v>
      </c>
      <c r="M33" s="31">
        <f t="shared" si="0"/>
        <v>0</v>
      </c>
      <c r="N33" s="31">
        <v>0</v>
      </c>
      <c r="O33" s="32">
        <f t="shared" si="1"/>
        <v>0</v>
      </c>
      <c r="P33" s="53">
        <v>28</v>
      </c>
      <c r="Q33" s="31">
        <f t="shared" si="18"/>
        <v>0</v>
      </c>
      <c r="R33" s="31">
        <f t="shared" si="19"/>
        <v>0</v>
      </c>
      <c r="S33" s="31">
        <f t="shared" si="2"/>
        <v>0</v>
      </c>
      <c r="T33" s="31">
        <f t="shared" si="3"/>
        <v>0</v>
      </c>
      <c r="U33" s="31">
        <f t="shared" si="20"/>
        <v>0</v>
      </c>
      <c r="V33" s="31">
        <f t="shared" si="4"/>
        <v>0</v>
      </c>
      <c r="W33" s="31">
        <v>0</v>
      </c>
      <c r="X33" s="31">
        <f t="shared" si="5"/>
        <v>0</v>
      </c>
      <c r="Y33" s="36">
        <f t="shared" si="6"/>
        <v>0</v>
      </c>
      <c r="AA33" s="69">
        <v>28</v>
      </c>
      <c r="AB33" s="31">
        <f t="shared" si="7"/>
        <v>0</v>
      </c>
      <c r="AC33" s="203">
        <f t="shared" si="42"/>
        <v>0</v>
      </c>
      <c r="AD33" s="99">
        <f t="shared" si="9"/>
        <v>0</v>
      </c>
      <c r="AE33" s="99">
        <f t="shared" si="10"/>
        <v>0</v>
      </c>
      <c r="AF33" s="188">
        <f t="shared" si="36"/>
        <v>0</v>
      </c>
      <c r="AG33" s="188">
        <f t="shared" si="37"/>
        <v>0</v>
      </c>
      <c r="AH33" s="188">
        <f t="shared" si="38"/>
        <v>0</v>
      </c>
      <c r="AI33" s="193">
        <f t="shared" si="39"/>
        <v>0</v>
      </c>
      <c r="AK33" s="69">
        <v>28</v>
      </c>
      <c r="AL33" s="31">
        <f t="shared" si="11"/>
        <v>0</v>
      </c>
      <c r="AM33" s="31">
        <f t="shared" si="12"/>
        <v>0</v>
      </c>
      <c r="AN33" s="31">
        <f t="shared" si="13"/>
        <v>0</v>
      </c>
      <c r="AO33" s="31">
        <f t="shared" si="14"/>
        <v>0</v>
      </c>
      <c r="AP33" s="31">
        <f t="shared" si="15"/>
        <v>0</v>
      </c>
      <c r="AQ33" s="188">
        <f t="shared" si="34"/>
        <v>0</v>
      </c>
      <c r="AR33" s="188">
        <f t="shared" si="34"/>
        <v>0</v>
      </c>
      <c r="AS33" s="188">
        <f t="shared" si="34"/>
        <v>0</v>
      </c>
      <c r="AT33" s="188">
        <f t="shared" si="34"/>
        <v>0</v>
      </c>
      <c r="AU33" s="31"/>
      <c r="AV33" s="31"/>
      <c r="AW33" s="31"/>
      <c r="AX33" s="31"/>
      <c r="AY33" s="167">
        <f t="shared" si="27"/>
        <v>0</v>
      </c>
    </row>
    <row r="34" spans="2:51" ht="15" thickBot="1" x14ac:dyDescent="0.35">
      <c r="B34" s="38"/>
      <c r="C34" s="155"/>
      <c r="D34" s="136"/>
      <c r="E34" s="141"/>
      <c r="F34" s="40"/>
      <c r="G34" s="49"/>
      <c r="I34" s="53">
        <v>29</v>
      </c>
      <c r="J34" s="31">
        <f t="shared" si="26"/>
        <v>0</v>
      </c>
      <c r="K34" s="31">
        <f t="shared" si="16"/>
        <v>0</v>
      </c>
      <c r="L34" s="31">
        <f t="shared" si="17"/>
        <v>0</v>
      </c>
      <c r="M34" s="31">
        <f t="shared" si="0"/>
        <v>0</v>
      </c>
      <c r="N34" s="31">
        <v>0</v>
      </c>
      <c r="O34" s="32">
        <f t="shared" si="1"/>
        <v>0</v>
      </c>
      <c r="P34" s="53">
        <v>29</v>
      </c>
      <c r="Q34" s="33">
        <f t="shared" si="18"/>
        <v>0</v>
      </c>
      <c r="R34" s="31">
        <f t="shared" si="19"/>
        <v>0</v>
      </c>
      <c r="S34" s="31">
        <f t="shared" si="2"/>
        <v>0</v>
      </c>
      <c r="T34" s="31">
        <f t="shared" si="3"/>
        <v>0</v>
      </c>
      <c r="U34" s="33">
        <f t="shared" si="20"/>
        <v>0</v>
      </c>
      <c r="V34" s="33">
        <f t="shared" si="4"/>
        <v>0</v>
      </c>
      <c r="W34" s="31">
        <v>0</v>
      </c>
      <c r="X34" s="31">
        <f t="shared" si="5"/>
        <v>0</v>
      </c>
      <c r="Y34" s="36">
        <f t="shared" si="6"/>
        <v>0</v>
      </c>
      <c r="AA34" s="69">
        <v>29</v>
      </c>
      <c r="AB34" s="143">
        <f t="shared" si="7"/>
        <v>0</v>
      </c>
      <c r="AC34" s="203">
        <f t="shared" si="42"/>
        <v>0</v>
      </c>
      <c r="AD34" s="100">
        <f t="shared" si="9"/>
        <v>0</v>
      </c>
      <c r="AE34" s="100">
        <f t="shared" si="10"/>
        <v>0</v>
      </c>
      <c r="AF34" s="190">
        <f t="shared" si="36"/>
        <v>0</v>
      </c>
      <c r="AG34" s="190">
        <f t="shared" si="37"/>
        <v>0</v>
      </c>
      <c r="AH34" s="188">
        <f t="shared" si="38"/>
        <v>0</v>
      </c>
      <c r="AI34" s="193">
        <f t="shared" si="39"/>
        <v>0</v>
      </c>
      <c r="AK34" s="69">
        <v>29</v>
      </c>
      <c r="AL34" s="143">
        <f t="shared" si="11"/>
        <v>0</v>
      </c>
      <c r="AM34" s="33">
        <f t="shared" si="12"/>
        <v>0</v>
      </c>
      <c r="AN34" s="33">
        <f t="shared" si="13"/>
        <v>0</v>
      </c>
      <c r="AO34" s="33">
        <f t="shared" si="14"/>
        <v>0</v>
      </c>
      <c r="AP34" s="33">
        <f t="shared" si="15"/>
        <v>0</v>
      </c>
      <c r="AQ34" s="188">
        <f t="shared" si="34"/>
        <v>0</v>
      </c>
      <c r="AR34" s="188">
        <f t="shared" si="34"/>
        <v>0</v>
      </c>
      <c r="AS34" s="188">
        <f t="shared" si="34"/>
        <v>0</v>
      </c>
      <c r="AT34" s="188">
        <f t="shared" si="34"/>
        <v>0</v>
      </c>
      <c r="AU34" s="31"/>
      <c r="AV34" s="31"/>
      <c r="AW34" s="31"/>
      <c r="AX34" s="31"/>
      <c r="AY34" s="167">
        <f t="shared" si="27"/>
        <v>0</v>
      </c>
    </row>
    <row r="35" spans="2:51" ht="15" thickBot="1" x14ac:dyDescent="0.35">
      <c r="B35" s="38"/>
      <c r="C35" s="155"/>
      <c r="D35" s="136"/>
      <c r="E35" s="141"/>
      <c r="F35" s="40"/>
      <c r="G35" s="49"/>
      <c r="I35" s="85">
        <v>30</v>
      </c>
      <c r="J35" s="163">
        <f>IF($I35&lt;=$F$10,IF(AND(D8=B100,F12=C194),($F$11*$F$13+J34*50%),$F$11*$F$13+J34),)</f>
        <v>0</v>
      </c>
      <c r="K35" s="51">
        <f t="shared" si="16"/>
        <v>0</v>
      </c>
      <c r="L35" s="51">
        <f t="shared" si="17"/>
        <v>0</v>
      </c>
      <c r="M35" s="51">
        <f t="shared" si="0"/>
        <v>0</v>
      </c>
      <c r="N35" s="52">
        <v>0</v>
      </c>
      <c r="O35" s="67">
        <f t="shared" si="1"/>
        <v>0</v>
      </c>
      <c r="P35" s="85">
        <v>30</v>
      </c>
      <c r="Q35" s="51">
        <f t="shared" si="18"/>
        <v>0</v>
      </c>
      <c r="R35" s="52">
        <f t="shared" si="19"/>
        <v>0</v>
      </c>
      <c r="S35" s="51">
        <f t="shared" si="2"/>
        <v>0</v>
      </c>
      <c r="T35" s="52">
        <f t="shared" si="3"/>
        <v>0</v>
      </c>
      <c r="U35" s="33">
        <f t="shared" si="20"/>
        <v>0</v>
      </c>
      <c r="V35" s="33">
        <f t="shared" si="4"/>
        <v>0</v>
      </c>
      <c r="W35" s="52">
        <v>0</v>
      </c>
      <c r="X35" s="67">
        <f t="shared" si="5"/>
        <v>0</v>
      </c>
      <c r="Y35" s="63">
        <f t="shared" si="6"/>
        <v>0</v>
      </c>
      <c r="AA35" s="71">
        <v>30</v>
      </c>
      <c r="AB35" s="143">
        <f t="shared" si="7"/>
        <v>0</v>
      </c>
      <c r="AC35" s="203">
        <f t="shared" si="42"/>
        <v>0</v>
      </c>
      <c r="AD35" s="100">
        <f t="shared" si="9"/>
        <v>0</v>
      </c>
      <c r="AE35" s="100">
        <f t="shared" si="10"/>
        <v>0</v>
      </c>
      <c r="AF35" s="194">
        <f t="shared" si="36"/>
        <v>0</v>
      </c>
      <c r="AG35" s="189">
        <f t="shared" si="37"/>
        <v>0</v>
      </c>
      <c r="AH35" s="195">
        <f t="shared" si="38"/>
        <v>0</v>
      </c>
      <c r="AI35" s="196">
        <f t="shared" si="39"/>
        <v>0</v>
      </c>
      <c r="AJ35" s="7"/>
      <c r="AK35" s="71">
        <v>30</v>
      </c>
      <c r="AL35" s="143">
        <f t="shared" si="11"/>
        <v>0</v>
      </c>
      <c r="AM35" s="33">
        <f t="shared" si="12"/>
        <v>0</v>
      </c>
      <c r="AN35" s="33">
        <f t="shared" si="13"/>
        <v>0</v>
      </c>
      <c r="AO35" s="33">
        <f t="shared" si="14"/>
        <v>0</v>
      </c>
      <c r="AP35" s="33">
        <f t="shared" si="15"/>
        <v>0</v>
      </c>
      <c r="AQ35" s="189">
        <f t="shared" si="34"/>
        <v>0</v>
      </c>
      <c r="AR35" s="189">
        <f t="shared" si="34"/>
        <v>0</v>
      </c>
      <c r="AS35" s="189">
        <f t="shared" si="34"/>
        <v>0</v>
      </c>
      <c r="AT35" s="189">
        <f t="shared" si="34"/>
        <v>0</v>
      </c>
      <c r="AU35" s="51"/>
      <c r="AV35" s="51"/>
      <c r="AW35" s="51"/>
      <c r="AX35" s="51"/>
      <c r="AY35" s="169">
        <f t="shared" si="27"/>
        <v>0</v>
      </c>
    </row>
    <row r="36" spans="2:51" x14ac:dyDescent="0.3">
      <c r="B36" s="38"/>
      <c r="C36" s="155"/>
      <c r="D36" s="136"/>
      <c r="E36" s="141"/>
      <c r="F36" s="40"/>
      <c r="G36" s="49"/>
      <c r="I36" s="53">
        <v>31</v>
      </c>
      <c r="J36" s="31">
        <f t="shared" si="26"/>
        <v>0</v>
      </c>
      <c r="K36" s="31">
        <f t="shared" si="16"/>
        <v>0</v>
      </c>
      <c r="L36" s="31">
        <f t="shared" si="17"/>
        <v>0</v>
      </c>
      <c r="M36" s="31">
        <f t="shared" si="0"/>
        <v>0</v>
      </c>
      <c r="N36" s="31">
        <v>0</v>
      </c>
      <c r="O36" s="32">
        <f t="shared" si="1"/>
        <v>0</v>
      </c>
      <c r="P36" s="53">
        <v>31</v>
      </c>
      <c r="Q36" s="31">
        <f t="shared" si="18"/>
        <v>0</v>
      </c>
      <c r="R36" s="31">
        <f t="shared" si="19"/>
        <v>0</v>
      </c>
      <c r="S36" s="31">
        <f t="shared" si="2"/>
        <v>0</v>
      </c>
      <c r="T36" s="31">
        <f t="shared" si="3"/>
        <v>0</v>
      </c>
      <c r="U36" s="31">
        <f t="shared" si="20"/>
        <v>0</v>
      </c>
      <c r="V36" s="31">
        <f t="shared" si="4"/>
        <v>0</v>
      </c>
      <c r="W36" s="31">
        <v>0</v>
      </c>
      <c r="X36" s="31">
        <f t="shared" si="5"/>
        <v>0</v>
      </c>
      <c r="Y36" s="36">
        <f t="shared" si="6"/>
        <v>0</v>
      </c>
      <c r="AA36" s="69">
        <v>31</v>
      </c>
      <c r="AB36" s="31">
        <f t="shared" si="7"/>
        <v>0</v>
      </c>
      <c r="AC36" s="203">
        <f t="shared" si="42"/>
        <v>0</v>
      </c>
      <c r="AD36" s="99">
        <f t="shared" si="9"/>
        <v>0</v>
      </c>
      <c r="AE36" s="99">
        <f t="shared" si="10"/>
        <v>0</v>
      </c>
      <c r="AF36" s="188">
        <f t="shared" si="36"/>
        <v>0</v>
      </c>
      <c r="AG36" s="188">
        <f t="shared" si="37"/>
        <v>0</v>
      </c>
      <c r="AH36" s="188">
        <f t="shared" si="38"/>
        <v>0</v>
      </c>
      <c r="AI36" s="193">
        <f t="shared" si="39"/>
        <v>0</v>
      </c>
      <c r="AK36" s="69">
        <v>31</v>
      </c>
      <c r="AL36" s="31">
        <f t="shared" si="11"/>
        <v>0</v>
      </c>
      <c r="AM36" s="31">
        <f t="shared" si="12"/>
        <v>0</v>
      </c>
      <c r="AN36" s="31">
        <f t="shared" si="13"/>
        <v>0</v>
      </c>
      <c r="AO36" s="31">
        <f t="shared" si="14"/>
        <v>0</v>
      </c>
      <c r="AP36" s="31">
        <f t="shared" si="15"/>
        <v>0</v>
      </c>
      <c r="AQ36" s="188">
        <f t="shared" si="34"/>
        <v>0</v>
      </c>
      <c r="AR36" s="188">
        <f t="shared" si="34"/>
        <v>0</v>
      </c>
      <c r="AS36" s="188">
        <f t="shared" si="34"/>
        <v>0</v>
      </c>
      <c r="AT36" s="188">
        <f t="shared" si="34"/>
        <v>0</v>
      </c>
      <c r="AU36" s="31"/>
      <c r="AV36" s="31"/>
      <c r="AW36" s="31"/>
      <c r="AX36" s="31"/>
      <c r="AY36" s="74"/>
    </row>
    <row r="37" spans="2:51" x14ac:dyDescent="0.3">
      <c r="B37" s="38"/>
      <c r="C37" s="155"/>
      <c r="D37" s="136"/>
      <c r="E37" s="141"/>
      <c r="F37" s="40"/>
      <c r="G37" s="49"/>
      <c r="I37" s="53">
        <v>32</v>
      </c>
      <c r="J37" s="31">
        <f t="shared" si="26"/>
        <v>0</v>
      </c>
      <c r="K37" s="31">
        <f t="shared" si="16"/>
        <v>0</v>
      </c>
      <c r="L37" s="31">
        <f t="shared" si="17"/>
        <v>0</v>
      </c>
      <c r="M37" s="31">
        <f t="shared" si="0"/>
        <v>0</v>
      </c>
      <c r="N37" s="31">
        <v>0</v>
      </c>
      <c r="O37" s="32">
        <f t="shared" si="1"/>
        <v>0</v>
      </c>
      <c r="P37" s="53">
        <v>32</v>
      </c>
      <c r="Q37" s="31">
        <f t="shared" si="18"/>
        <v>0</v>
      </c>
      <c r="R37" s="31">
        <f t="shared" si="19"/>
        <v>0</v>
      </c>
      <c r="S37" s="31">
        <f t="shared" si="2"/>
        <v>0</v>
      </c>
      <c r="T37" s="31">
        <f t="shared" si="3"/>
        <v>0</v>
      </c>
      <c r="U37" s="31">
        <f t="shared" si="20"/>
        <v>0</v>
      </c>
      <c r="V37" s="31">
        <f t="shared" si="4"/>
        <v>0</v>
      </c>
      <c r="W37" s="31">
        <v>0</v>
      </c>
      <c r="X37" s="31">
        <f t="shared" si="5"/>
        <v>0</v>
      </c>
      <c r="Y37" s="36">
        <f t="shared" si="6"/>
        <v>0</v>
      </c>
      <c r="AA37" s="69">
        <v>32</v>
      </c>
      <c r="AB37" s="31">
        <f t="shared" si="7"/>
        <v>0</v>
      </c>
      <c r="AC37" s="203">
        <f t="shared" si="42"/>
        <v>0</v>
      </c>
      <c r="AD37" s="99">
        <f t="shared" si="9"/>
        <v>0</v>
      </c>
      <c r="AE37" s="99">
        <f t="shared" si="10"/>
        <v>0</v>
      </c>
      <c r="AF37" s="188">
        <f t="shared" si="36"/>
        <v>0</v>
      </c>
      <c r="AG37" s="188">
        <f t="shared" si="37"/>
        <v>0</v>
      </c>
      <c r="AH37" s="188">
        <f t="shared" si="38"/>
        <v>0</v>
      </c>
      <c r="AI37" s="193">
        <f t="shared" si="39"/>
        <v>0</v>
      </c>
      <c r="AK37" s="69">
        <v>32</v>
      </c>
      <c r="AL37" s="31">
        <f t="shared" si="11"/>
        <v>0</v>
      </c>
      <c r="AM37" s="31">
        <f t="shared" si="12"/>
        <v>0</v>
      </c>
      <c r="AN37" s="31">
        <f t="shared" si="13"/>
        <v>0</v>
      </c>
      <c r="AO37" s="31">
        <f t="shared" si="14"/>
        <v>0</v>
      </c>
      <c r="AP37" s="31">
        <f t="shared" si="15"/>
        <v>0</v>
      </c>
      <c r="AQ37" s="188">
        <f t="shared" si="34"/>
        <v>0</v>
      </c>
      <c r="AR37" s="188">
        <f t="shared" si="34"/>
        <v>0</v>
      </c>
      <c r="AS37" s="188">
        <f t="shared" si="34"/>
        <v>0</v>
      </c>
      <c r="AT37" s="188">
        <f t="shared" si="34"/>
        <v>0</v>
      </c>
      <c r="AU37" s="31"/>
      <c r="AV37" s="31"/>
      <c r="AW37" s="31"/>
      <c r="AX37" s="31"/>
      <c r="AY37" s="74"/>
    </row>
    <row r="38" spans="2:51" x14ac:dyDescent="0.3">
      <c r="B38" s="38"/>
      <c r="C38" s="155"/>
      <c r="D38" s="136"/>
      <c r="E38" s="141"/>
      <c r="F38" s="40"/>
      <c r="G38" s="49"/>
      <c r="I38" s="53">
        <v>33</v>
      </c>
      <c r="J38" s="31">
        <f t="shared" si="26"/>
        <v>0</v>
      </c>
      <c r="K38" s="31">
        <f t="shared" si="16"/>
        <v>0</v>
      </c>
      <c r="L38" s="31">
        <f t="shared" si="17"/>
        <v>0</v>
      </c>
      <c r="M38" s="31">
        <f t="shared" si="0"/>
        <v>0</v>
      </c>
      <c r="N38" s="31">
        <v>0</v>
      </c>
      <c r="O38" s="32">
        <f t="shared" si="1"/>
        <v>0</v>
      </c>
      <c r="P38" s="53">
        <v>33</v>
      </c>
      <c r="Q38" s="31">
        <f t="shared" si="18"/>
        <v>0</v>
      </c>
      <c r="R38" s="31">
        <f t="shared" si="19"/>
        <v>0</v>
      </c>
      <c r="S38" s="31">
        <f t="shared" si="2"/>
        <v>0</v>
      </c>
      <c r="T38" s="31">
        <f t="shared" si="3"/>
        <v>0</v>
      </c>
      <c r="U38" s="31">
        <f t="shared" si="20"/>
        <v>0</v>
      </c>
      <c r="V38" s="31">
        <f t="shared" si="4"/>
        <v>0</v>
      </c>
      <c r="W38" s="31">
        <v>0</v>
      </c>
      <c r="X38" s="31">
        <f t="shared" si="5"/>
        <v>0</v>
      </c>
      <c r="Y38" s="36">
        <f t="shared" si="6"/>
        <v>0</v>
      </c>
      <c r="AA38" s="69">
        <v>33</v>
      </c>
      <c r="AB38" s="31">
        <f t="shared" si="7"/>
        <v>0</v>
      </c>
      <c r="AC38" s="203">
        <f t="shared" si="42"/>
        <v>0</v>
      </c>
      <c r="AD38" s="99">
        <f t="shared" si="9"/>
        <v>0</v>
      </c>
      <c r="AE38" s="99">
        <f t="shared" si="10"/>
        <v>0</v>
      </c>
      <c r="AF38" s="188">
        <f t="shared" si="36"/>
        <v>0</v>
      </c>
      <c r="AG38" s="188">
        <f t="shared" si="37"/>
        <v>0</v>
      </c>
      <c r="AH38" s="188">
        <f t="shared" si="38"/>
        <v>0</v>
      </c>
      <c r="AI38" s="193">
        <f t="shared" si="39"/>
        <v>0</v>
      </c>
      <c r="AK38" s="69">
        <v>33</v>
      </c>
      <c r="AL38" s="31">
        <f t="shared" si="11"/>
        <v>0</v>
      </c>
      <c r="AM38" s="31">
        <f t="shared" si="12"/>
        <v>0</v>
      </c>
      <c r="AN38" s="31">
        <f t="shared" si="13"/>
        <v>0</v>
      </c>
      <c r="AO38" s="31">
        <f t="shared" si="14"/>
        <v>0</v>
      </c>
      <c r="AP38" s="31">
        <f t="shared" si="15"/>
        <v>0</v>
      </c>
      <c r="AQ38" s="188">
        <f t="shared" si="34"/>
        <v>0</v>
      </c>
      <c r="AR38" s="188">
        <f t="shared" si="34"/>
        <v>0</v>
      </c>
      <c r="AS38" s="188">
        <f t="shared" si="34"/>
        <v>0</v>
      </c>
      <c r="AT38" s="188">
        <f t="shared" si="34"/>
        <v>0</v>
      </c>
      <c r="AU38" s="31"/>
      <c r="AV38" s="31"/>
      <c r="AW38" s="31"/>
      <c r="AX38" s="31"/>
      <c r="AY38" s="74"/>
    </row>
    <row r="39" spans="2:51" x14ac:dyDescent="0.3">
      <c r="B39" s="38"/>
      <c r="C39" s="155"/>
      <c r="D39" s="136"/>
      <c r="E39" s="141"/>
      <c r="F39" s="40"/>
      <c r="G39" s="49"/>
      <c r="I39" s="53">
        <v>34</v>
      </c>
      <c r="J39" s="31">
        <f t="shared" si="26"/>
        <v>0</v>
      </c>
      <c r="K39" s="31">
        <f t="shared" si="16"/>
        <v>0</v>
      </c>
      <c r="L39" s="31">
        <f t="shared" si="17"/>
        <v>0</v>
      </c>
      <c r="M39" s="31">
        <f t="shared" si="0"/>
        <v>0</v>
      </c>
      <c r="N39" s="31">
        <v>0</v>
      </c>
      <c r="O39" s="32">
        <f t="shared" si="1"/>
        <v>0</v>
      </c>
      <c r="P39" s="53">
        <v>34</v>
      </c>
      <c r="Q39" s="31">
        <f t="shared" si="18"/>
        <v>0</v>
      </c>
      <c r="R39" s="31">
        <f t="shared" si="19"/>
        <v>0</v>
      </c>
      <c r="S39" s="31">
        <f t="shared" si="2"/>
        <v>0</v>
      </c>
      <c r="T39" s="31">
        <f t="shared" si="3"/>
        <v>0</v>
      </c>
      <c r="U39" s="31">
        <f t="shared" si="20"/>
        <v>0</v>
      </c>
      <c r="V39" s="31">
        <f t="shared" si="4"/>
        <v>0</v>
      </c>
      <c r="W39" s="31">
        <v>0</v>
      </c>
      <c r="X39" s="31">
        <f t="shared" si="5"/>
        <v>0</v>
      </c>
      <c r="Y39" s="36">
        <f t="shared" si="6"/>
        <v>0</v>
      </c>
      <c r="AA39" s="69">
        <v>34</v>
      </c>
      <c r="AB39" s="31">
        <f t="shared" si="7"/>
        <v>0</v>
      </c>
      <c r="AC39" s="203">
        <f t="shared" si="42"/>
        <v>0</v>
      </c>
      <c r="AD39" s="99">
        <f t="shared" si="9"/>
        <v>0</v>
      </c>
      <c r="AE39" s="99">
        <f t="shared" si="10"/>
        <v>0</v>
      </c>
      <c r="AF39" s="188">
        <f t="shared" si="36"/>
        <v>0</v>
      </c>
      <c r="AG39" s="188">
        <f t="shared" si="37"/>
        <v>0</v>
      </c>
      <c r="AH39" s="188">
        <f t="shared" si="38"/>
        <v>0</v>
      </c>
      <c r="AI39" s="193">
        <f t="shared" si="39"/>
        <v>0</v>
      </c>
      <c r="AK39" s="69">
        <v>34</v>
      </c>
      <c r="AL39" s="31">
        <f t="shared" si="11"/>
        <v>0</v>
      </c>
      <c r="AM39" s="31">
        <f t="shared" si="12"/>
        <v>0</v>
      </c>
      <c r="AN39" s="31">
        <f t="shared" si="13"/>
        <v>0</v>
      </c>
      <c r="AO39" s="31">
        <f t="shared" si="14"/>
        <v>0</v>
      </c>
      <c r="AP39" s="31">
        <f t="shared" si="15"/>
        <v>0</v>
      </c>
      <c r="AQ39" s="188">
        <f t="shared" si="34"/>
        <v>0</v>
      </c>
      <c r="AR39" s="188">
        <f t="shared" si="34"/>
        <v>0</v>
      </c>
      <c r="AS39" s="188">
        <f t="shared" si="34"/>
        <v>0</v>
      </c>
      <c r="AT39" s="188">
        <f t="shared" si="34"/>
        <v>0</v>
      </c>
      <c r="AU39" s="31"/>
      <c r="AV39" s="31"/>
      <c r="AW39" s="31"/>
      <c r="AX39" s="31"/>
      <c r="AY39" s="74"/>
    </row>
    <row r="40" spans="2:51" x14ac:dyDescent="0.3">
      <c r="B40" s="38"/>
      <c r="C40" s="155"/>
      <c r="D40" s="136"/>
      <c r="E40" s="141"/>
      <c r="F40" s="40"/>
      <c r="G40" s="49"/>
      <c r="I40" s="53">
        <v>35</v>
      </c>
      <c r="J40" s="31">
        <f t="shared" si="26"/>
        <v>0</v>
      </c>
      <c r="K40" s="31">
        <f t="shared" si="16"/>
        <v>0</v>
      </c>
      <c r="L40" s="31">
        <f t="shared" si="17"/>
        <v>0</v>
      </c>
      <c r="M40" s="31">
        <f t="shared" si="0"/>
        <v>0</v>
      </c>
      <c r="N40" s="31">
        <v>0</v>
      </c>
      <c r="O40" s="32">
        <f t="shared" si="1"/>
        <v>0</v>
      </c>
      <c r="P40" s="53">
        <v>35</v>
      </c>
      <c r="Q40" s="31">
        <f t="shared" si="18"/>
        <v>0</v>
      </c>
      <c r="R40" s="31">
        <f t="shared" si="19"/>
        <v>0</v>
      </c>
      <c r="S40" s="31">
        <f t="shared" si="2"/>
        <v>0</v>
      </c>
      <c r="T40" s="31">
        <f t="shared" si="3"/>
        <v>0</v>
      </c>
      <c r="U40" s="31">
        <f t="shared" si="20"/>
        <v>0</v>
      </c>
      <c r="V40" s="31">
        <f t="shared" si="4"/>
        <v>0</v>
      </c>
      <c r="W40" s="31">
        <v>0</v>
      </c>
      <c r="X40" s="31">
        <f t="shared" si="5"/>
        <v>0</v>
      </c>
      <c r="Y40" s="36">
        <f t="shared" si="6"/>
        <v>0</v>
      </c>
      <c r="AA40" s="69">
        <v>35</v>
      </c>
      <c r="AB40" s="31">
        <f t="shared" si="7"/>
        <v>0</v>
      </c>
      <c r="AC40" s="203">
        <f t="shared" si="42"/>
        <v>0</v>
      </c>
      <c r="AD40" s="99">
        <f t="shared" si="9"/>
        <v>0</v>
      </c>
      <c r="AE40" s="99">
        <f t="shared" si="10"/>
        <v>0</v>
      </c>
      <c r="AF40" s="188">
        <f t="shared" si="36"/>
        <v>0</v>
      </c>
      <c r="AG40" s="188">
        <f t="shared" si="37"/>
        <v>0</v>
      </c>
      <c r="AH40" s="188">
        <f t="shared" si="38"/>
        <v>0</v>
      </c>
      <c r="AI40" s="193">
        <f t="shared" si="39"/>
        <v>0</v>
      </c>
      <c r="AK40" s="69">
        <v>35</v>
      </c>
      <c r="AL40" s="31">
        <f t="shared" si="11"/>
        <v>0</v>
      </c>
      <c r="AM40" s="31">
        <f t="shared" si="12"/>
        <v>0</v>
      </c>
      <c r="AN40" s="31">
        <f t="shared" si="13"/>
        <v>0</v>
      </c>
      <c r="AO40" s="31">
        <f t="shared" si="14"/>
        <v>0</v>
      </c>
      <c r="AP40" s="31">
        <f t="shared" si="15"/>
        <v>0</v>
      </c>
      <c r="AQ40" s="188">
        <f t="shared" si="34"/>
        <v>0</v>
      </c>
      <c r="AR40" s="188">
        <f t="shared" si="34"/>
        <v>0</v>
      </c>
      <c r="AS40" s="188">
        <f t="shared" si="34"/>
        <v>0</v>
      </c>
      <c r="AT40" s="188">
        <f t="shared" si="34"/>
        <v>0</v>
      </c>
      <c r="AU40" s="31"/>
      <c r="AV40" s="31"/>
      <c r="AW40" s="31"/>
      <c r="AX40" s="31"/>
      <c r="AY40" s="74"/>
    </row>
    <row r="41" spans="2:51" x14ac:dyDescent="0.3">
      <c r="B41" s="38"/>
      <c r="C41" s="155"/>
      <c r="D41" s="136"/>
      <c r="E41" s="141"/>
      <c r="F41" s="40"/>
      <c r="G41" s="49"/>
      <c r="I41" s="53">
        <v>36</v>
      </c>
      <c r="J41" s="31">
        <f t="shared" si="26"/>
        <v>0</v>
      </c>
      <c r="K41" s="31">
        <f t="shared" si="16"/>
        <v>0</v>
      </c>
      <c r="L41" s="31">
        <f t="shared" si="17"/>
        <v>0</v>
      </c>
      <c r="M41" s="31">
        <f t="shared" si="0"/>
        <v>0</v>
      </c>
      <c r="N41" s="31">
        <v>0</v>
      </c>
      <c r="O41" s="32">
        <f t="shared" si="1"/>
        <v>0</v>
      </c>
      <c r="P41" s="53">
        <v>36</v>
      </c>
      <c r="Q41" s="31">
        <f t="shared" si="18"/>
        <v>0</v>
      </c>
      <c r="R41" s="31">
        <f t="shared" si="19"/>
        <v>0</v>
      </c>
      <c r="S41" s="31">
        <f t="shared" si="2"/>
        <v>0</v>
      </c>
      <c r="T41" s="31">
        <f t="shared" si="3"/>
        <v>0</v>
      </c>
      <c r="U41" s="31">
        <f t="shared" si="20"/>
        <v>0</v>
      </c>
      <c r="V41" s="31">
        <f t="shared" si="4"/>
        <v>0</v>
      </c>
      <c r="W41" s="31">
        <v>0</v>
      </c>
      <c r="X41" s="31">
        <f t="shared" si="5"/>
        <v>0</v>
      </c>
      <c r="Y41" s="36">
        <f t="shared" si="6"/>
        <v>0</v>
      </c>
      <c r="AA41" s="69">
        <v>36</v>
      </c>
      <c r="AB41" s="31">
        <f t="shared" si="7"/>
        <v>0</v>
      </c>
      <c r="AC41" s="203">
        <f t="shared" si="42"/>
        <v>0</v>
      </c>
      <c r="AD41" s="99">
        <f t="shared" si="9"/>
        <v>0</v>
      </c>
      <c r="AE41" s="99">
        <f t="shared" si="10"/>
        <v>0</v>
      </c>
      <c r="AF41" s="188">
        <f t="shared" si="36"/>
        <v>0</v>
      </c>
      <c r="AG41" s="188">
        <f t="shared" si="37"/>
        <v>0</v>
      </c>
      <c r="AH41" s="188">
        <f t="shared" si="38"/>
        <v>0</v>
      </c>
      <c r="AI41" s="193">
        <f t="shared" si="39"/>
        <v>0</v>
      </c>
      <c r="AK41" s="69">
        <v>36</v>
      </c>
      <c r="AL41" s="31">
        <f t="shared" si="11"/>
        <v>0</v>
      </c>
      <c r="AM41" s="31">
        <f t="shared" si="12"/>
        <v>0</v>
      </c>
      <c r="AN41" s="31">
        <f t="shared" si="13"/>
        <v>0</v>
      </c>
      <c r="AO41" s="31">
        <f t="shared" si="14"/>
        <v>0</v>
      </c>
      <c r="AP41" s="31">
        <f t="shared" si="15"/>
        <v>0</v>
      </c>
      <c r="AQ41" s="188">
        <f t="shared" si="34"/>
        <v>0</v>
      </c>
      <c r="AR41" s="188">
        <f t="shared" si="34"/>
        <v>0</v>
      </c>
      <c r="AS41" s="188">
        <f t="shared" si="34"/>
        <v>0</v>
      </c>
      <c r="AT41" s="188">
        <f t="shared" si="34"/>
        <v>0</v>
      </c>
      <c r="AU41" s="31"/>
      <c r="AV41" s="31"/>
      <c r="AW41" s="31"/>
      <c r="AX41" s="31"/>
      <c r="AY41" s="74"/>
    </row>
    <row r="42" spans="2:51" x14ac:dyDescent="0.3">
      <c r="B42" s="38"/>
      <c r="C42" s="39"/>
      <c r="D42" s="136"/>
      <c r="E42" s="141"/>
      <c r="F42" s="40"/>
      <c r="G42" s="49"/>
      <c r="I42" s="53">
        <v>37</v>
      </c>
      <c r="J42" s="31">
        <f t="shared" si="26"/>
        <v>0</v>
      </c>
      <c r="K42" s="31">
        <f t="shared" si="16"/>
        <v>0</v>
      </c>
      <c r="L42" s="31">
        <f t="shared" si="17"/>
        <v>0</v>
      </c>
      <c r="M42" s="31">
        <f t="shared" si="0"/>
        <v>0</v>
      </c>
      <c r="N42" s="31">
        <v>0</v>
      </c>
      <c r="O42" s="32">
        <f t="shared" si="1"/>
        <v>0</v>
      </c>
      <c r="P42" s="53">
        <v>37</v>
      </c>
      <c r="Q42" s="31">
        <f t="shared" si="18"/>
        <v>0</v>
      </c>
      <c r="R42" s="31">
        <f t="shared" si="19"/>
        <v>0</v>
      </c>
      <c r="S42" s="31">
        <f t="shared" si="2"/>
        <v>0</v>
      </c>
      <c r="T42" s="31">
        <f t="shared" si="3"/>
        <v>0</v>
      </c>
      <c r="U42" s="31">
        <f t="shared" si="20"/>
        <v>0</v>
      </c>
      <c r="V42" s="31">
        <f t="shared" si="4"/>
        <v>0</v>
      </c>
      <c r="W42" s="31">
        <v>0</v>
      </c>
      <c r="X42" s="31">
        <f t="shared" si="5"/>
        <v>0</v>
      </c>
      <c r="Y42" s="36">
        <f t="shared" si="6"/>
        <v>0</v>
      </c>
      <c r="AA42" s="69">
        <v>37</v>
      </c>
      <c r="AB42" s="31">
        <f t="shared" si="7"/>
        <v>0</v>
      </c>
      <c r="AC42" s="203">
        <f t="shared" si="42"/>
        <v>0</v>
      </c>
      <c r="AD42" s="99">
        <f t="shared" si="9"/>
        <v>0</v>
      </c>
      <c r="AE42" s="99">
        <f t="shared" si="10"/>
        <v>0</v>
      </c>
      <c r="AF42" s="188">
        <f t="shared" si="36"/>
        <v>0</v>
      </c>
      <c r="AG42" s="188">
        <f t="shared" si="37"/>
        <v>0</v>
      </c>
      <c r="AH42" s="188">
        <f t="shared" si="38"/>
        <v>0</v>
      </c>
      <c r="AI42" s="193">
        <f t="shared" si="39"/>
        <v>0</v>
      </c>
      <c r="AK42" s="69">
        <v>37</v>
      </c>
      <c r="AL42" s="31">
        <f t="shared" si="11"/>
        <v>0</v>
      </c>
      <c r="AM42" s="31">
        <f t="shared" si="12"/>
        <v>0</v>
      </c>
      <c r="AN42" s="31">
        <f t="shared" si="13"/>
        <v>0</v>
      </c>
      <c r="AO42" s="31">
        <f t="shared" si="14"/>
        <v>0</v>
      </c>
      <c r="AP42" s="31">
        <f t="shared" si="15"/>
        <v>0</v>
      </c>
      <c r="AQ42" s="188">
        <f t="shared" ref="AQ42:AT105" si="43">IF($AK42&lt;=$F$18,$AL42*AM42,)</f>
        <v>0</v>
      </c>
      <c r="AR42" s="188">
        <f t="shared" si="43"/>
        <v>0</v>
      </c>
      <c r="AS42" s="188">
        <f t="shared" si="43"/>
        <v>0</v>
      </c>
      <c r="AT42" s="188">
        <f t="shared" si="43"/>
        <v>0</v>
      </c>
      <c r="AU42" s="31"/>
      <c r="AV42" s="31"/>
      <c r="AW42" s="31"/>
      <c r="AX42" s="31"/>
      <c r="AY42" s="74"/>
    </row>
    <row r="43" spans="2:51" x14ac:dyDescent="0.3">
      <c r="B43" s="38"/>
      <c r="C43" s="155"/>
      <c r="D43" s="136"/>
      <c r="E43" s="141"/>
      <c r="F43" s="40"/>
      <c r="G43" s="49"/>
      <c r="I43" s="53">
        <v>38</v>
      </c>
      <c r="J43" s="31">
        <f t="shared" si="26"/>
        <v>0</v>
      </c>
      <c r="K43" s="31">
        <f t="shared" si="16"/>
        <v>0</v>
      </c>
      <c r="L43" s="31">
        <f t="shared" si="17"/>
        <v>0</v>
      </c>
      <c r="M43" s="31">
        <f t="shared" si="0"/>
        <v>0</v>
      </c>
      <c r="N43" s="31">
        <v>0</v>
      </c>
      <c r="O43" s="32">
        <f t="shared" si="1"/>
        <v>0</v>
      </c>
      <c r="P43" s="53">
        <v>38</v>
      </c>
      <c r="Q43" s="31">
        <f t="shared" si="18"/>
        <v>0</v>
      </c>
      <c r="R43" s="31">
        <f t="shared" si="19"/>
        <v>0</v>
      </c>
      <c r="S43" s="31">
        <f t="shared" si="2"/>
        <v>0</v>
      </c>
      <c r="T43" s="31">
        <f t="shared" si="3"/>
        <v>0</v>
      </c>
      <c r="U43" s="31">
        <f t="shared" si="20"/>
        <v>0</v>
      </c>
      <c r="V43" s="31">
        <f t="shared" si="4"/>
        <v>0</v>
      </c>
      <c r="W43" s="31">
        <v>0</v>
      </c>
      <c r="X43" s="31">
        <f t="shared" si="5"/>
        <v>0</v>
      </c>
      <c r="Y43" s="36">
        <f t="shared" si="6"/>
        <v>0</v>
      </c>
      <c r="AA43" s="69">
        <v>38</v>
      </c>
      <c r="AB43" s="31">
        <f t="shared" si="7"/>
        <v>0</v>
      </c>
      <c r="AC43" s="203">
        <f t="shared" si="42"/>
        <v>0</v>
      </c>
      <c r="AD43" s="99">
        <f t="shared" si="9"/>
        <v>0</v>
      </c>
      <c r="AE43" s="99">
        <f t="shared" si="10"/>
        <v>0</v>
      </c>
      <c r="AF43" s="188">
        <f t="shared" si="36"/>
        <v>0</v>
      </c>
      <c r="AG43" s="188">
        <f t="shared" si="37"/>
        <v>0</v>
      </c>
      <c r="AH43" s="188">
        <f t="shared" si="38"/>
        <v>0</v>
      </c>
      <c r="AI43" s="193">
        <f t="shared" si="39"/>
        <v>0</v>
      </c>
      <c r="AK43" s="69">
        <v>38</v>
      </c>
      <c r="AL43" s="31">
        <f t="shared" si="11"/>
        <v>0</v>
      </c>
      <c r="AM43" s="31">
        <f t="shared" si="12"/>
        <v>0</v>
      </c>
      <c r="AN43" s="31">
        <f t="shared" si="13"/>
        <v>0</v>
      </c>
      <c r="AO43" s="31">
        <f t="shared" si="14"/>
        <v>0</v>
      </c>
      <c r="AP43" s="31">
        <f t="shared" si="15"/>
        <v>0</v>
      </c>
      <c r="AQ43" s="188">
        <f t="shared" si="43"/>
        <v>0</v>
      </c>
      <c r="AR43" s="188">
        <f t="shared" si="43"/>
        <v>0</v>
      </c>
      <c r="AS43" s="188">
        <f t="shared" si="43"/>
        <v>0</v>
      </c>
      <c r="AT43" s="188">
        <f t="shared" si="43"/>
        <v>0</v>
      </c>
      <c r="AU43" s="31"/>
      <c r="AV43" s="31"/>
      <c r="AW43" s="31"/>
      <c r="AX43" s="31"/>
      <c r="AY43" s="74"/>
    </row>
    <row r="44" spans="2:51" x14ac:dyDescent="0.3">
      <c r="B44" s="38"/>
      <c r="C44" s="39"/>
      <c r="D44" s="136"/>
      <c r="E44" s="141"/>
      <c r="F44" s="40"/>
      <c r="G44" s="49"/>
      <c r="I44" s="53">
        <v>39</v>
      </c>
      <c r="J44" s="31">
        <f t="shared" si="26"/>
        <v>0</v>
      </c>
      <c r="K44" s="31">
        <f t="shared" si="16"/>
        <v>0</v>
      </c>
      <c r="L44" s="31">
        <f t="shared" si="17"/>
        <v>0</v>
      </c>
      <c r="M44" s="31">
        <f t="shared" si="0"/>
        <v>0</v>
      </c>
      <c r="N44" s="31">
        <v>0</v>
      </c>
      <c r="O44" s="32">
        <f t="shared" si="1"/>
        <v>0</v>
      </c>
      <c r="P44" s="53">
        <v>39</v>
      </c>
      <c r="Q44" s="31">
        <f t="shared" si="18"/>
        <v>0</v>
      </c>
      <c r="R44" s="31">
        <f t="shared" si="19"/>
        <v>0</v>
      </c>
      <c r="S44" s="31">
        <f t="shared" si="2"/>
        <v>0</v>
      </c>
      <c r="T44" s="31">
        <f t="shared" si="3"/>
        <v>0</v>
      </c>
      <c r="U44" s="31">
        <f t="shared" si="20"/>
        <v>0</v>
      </c>
      <c r="V44" s="31">
        <f t="shared" si="4"/>
        <v>0</v>
      </c>
      <c r="W44" s="31">
        <v>0</v>
      </c>
      <c r="X44" s="31">
        <f t="shared" si="5"/>
        <v>0</v>
      </c>
      <c r="Y44" s="36">
        <f t="shared" si="6"/>
        <v>0</v>
      </c>
      <c r="AA44" s="69">
        <v>39</v>
      </c>
      <c r="AB44" s="31">
        <f t="shared" si="7"/>
        <v>0</v>
      </c>
      <c r="AC44" s="203">
        <f t="shared" si="42"/>
        <v>0</v>
      </c>
      <c r="AD44" s="99">
        <f t="shared" si="9"/>
        <v>0</v>
      </c>
      <c r="AE44" s="99">
        <f t="shared" si="10"/>
        <v>0</v>
      </c>
      <c r="AF44" s="188">
        <f t="shared" si="36"/>
        <v>0</v>
      </c>
      <c r="AG44" s="188">
        <f t="shared" si="37"/>
        <v>0</v>
      </c>
      <c r="AH44" s="188">
        <f t="shared" si="38"/>
        <v>0</v>
      </c>
      <c r="AI44" s="193">
        <f t="shared" si="39"/>
        <v>0</v>
      </c>
      <c r="AK44" s="69">
        <v>39</v>
      </c>
      <c r="AL44" s="31">
        <f t="shared" si="11"/>
        <v>0</v>
      </c>
      <c r="AM44" s="31">
        <f t="shared" si="12"/>
        <v>0</v>
      </c>
      <c r="AN44" s="31">
        <f t="shared" si="13"/>
        <v>0</v>
      </c>
      <c r="AO44" s="31">
        <f t="shared" si="14"/>
        <v>0</v>
      </c>
      <c r="AP44" s="31">
        <f t="shared" si="15"/>
        <v>0</v>
      </c>
      <c r="AQ44" s="188">
        <f t="shared" si="43"/>
        <v>0</v>
      </c>
      <c r="AR44" s="188">
        <f t="shared" si="43"/>
        <v>0</v>
      </c>
      <c r="AS44" s="188">
        <f t="shared" si="43"/>
        <v>0</v>
      </c>
      <c r="AT44" s="188">
        <f t="shared" si="43"/>
        <v>0</v>
      </c>
      <c r="AU44" s="31"/>
      <c r="AV44" s="31"/>
      <c r="AW44" s="31"/>
      <c r="AX44" s="31"/>
      <c r="AY44" s="74"/>
    </row>
    <row r="45" spans="2:51" x14ac:dyDescent="0.3">
      <c r="B45" s="38"/>
      <c r="C45" s="155"/>
      <c r="D45" s="136"/>
      <c r="E45" s="141"/>
      <c r="F45" s="40"/>
      <c r="G45" s="49"/>
      <c r="I45" s="53">
        <v>40</v>
      </c>
      <c r="J45" s="31">
        <f t="shared" si="26"/>
        <v>0</v>
      </c>
      <c r="K45" s="31">
        <f t="shared" si="16"/>
        <v>0</v>
      </c>
      <c r="L45" s="31">
        <f t="shared" si="17"/>
        <v>0</v>
      </c>
      <c r="M45" s="31">
        <f t="shared" si="0"/>
        <v>0</v>
      </c>
      <c r="N45" s="31">
        <v>0</v>
      </c>
      <c r="O45" s="32">
        <f t="shared" si="1"/>
        <v>0</v>
      </c>
      <c r="P45" s="53">
        <v>40</v>
      </c>
      <c r="Q45" s="31">
        <f t="shared" si="18"/>
        <v>0</v>
      </c>
      <c r="R45" s="31">
        <f t="shared" si="19"/>
        <v>0</v>
      </c>
      <c r="S45" s="31">
        <f t="shared" si="2"/>
        <v>0</v>
      </c>
      <c r="T45" s="31">
        <f t="shared" si="3"/>
        <v>0</v>
      </c>
      <c r="U45" s="31">
        <f t="shared" si="20"/>
        <v>0</v>
      </c>
      <c r="V45" s="31">
        <f t="shared" si="4"/>
        <v>0</v>
      </c>
      <c r="W45" s="31">
        <v>0</v>
      </c>
      <c r="X45" s="31">
        <f t="shared" si="5"/>
        <v>0</v>
      </c>
      <c r="Y45" s="36">
        <f t="shared" si="6"/>
        <v>0</v>
      </c>
      <c r="AA45" s="69">
        <v>40</v>
      </c>
      <c r="AB45" s="31">
        <f t="shared" si="7"/>
        <v>0</v>
      </c>
      <c r="AC45" s="203">
        <f t="shared" si="42"/>
        <v>0</v>
      </c>
      <c r="AD45" s="99">
        <f t="shared" si="9"/>
        <v>0</v>
      </c>
      <c r="AE45" s="99">
        <f t="shared" si="10"/>
        <v>0</v>
      </c>
      <c r="AF45" s="188">
        <f t="shared" si="36"/>
        <v>0</v>
      </c>
      <c r="AG45" s="188">
        <f t="shared" si="37"/>
        <v>0</v>
      </c>
      <c r="AH45" s="188">
        <f t="shared" si="38"/>
        <v>0</v>
      </c>
      <c r="AI45" s="193">
        <f t="shared" si="39"/>
        <v>0</v>
      </c>
      <c r="AK45" s="69">
        <v>40</v>
      </c>
      <c r="AL45" s="31">
        <f t="shared" si="11"/>
        <v>0</v>
      </c>
      <c r="AM45" s="31">
        <f t="shared" si="12"/>
        <v>0</v>
      </c>
      <c r="AN45" s="31">
        <f t="shared" si="13"/>
        <v>0</v>
      </c>
      <c r="AO45" s="31">
        <f t="shared" si="14"/>
        <v>0</v>
      </c>
      <c r="AP45" s="31">
        <f t="shared" si="15"/>
        <v>0</v>
      </c>
      <c r="AQ45" s="188">
        <f t="shared" si="43"/>
        <v>0</v>
      </c>
      <c r="AR45" s="188">
        <f t="shared" si="43"/>
        <v>0</v>
      </c>
      <c r="AS45" s="188">
        <f t="shared" si="43"/>
        <v>0</v>
      </c>
      <c r="AT45" s="188">
        <f t="shared" si="43"/>
        <v>0</v>
      </c>
      <c r="AU45" s="31"/>
      <c r="AV45" s="31"/>
      <c r="AW45" s="31"/>
      <c r="AX45" s="31"/>
      <c r="AY45" s="74"/>
    </row>
    <row r="46" spans="2:51" x14ac:dyDescent="0.3">
      <c r="B46" s="38"/>
      <c r="C46" s="39"/>
      <c r="D46" s="136"/>
      <c r="E46" s="141"/>
      <c r="F46" s="40"/>
      <c r="G46" s="49"/>
      <c r="I46" s="53">
        <v>41</v>
      </c>
      <c r="J46" s="31">
        <f t="shared" si="26"/>
        <v>0</v>
      </c>
      <c r="K46" s="31">
        <f t="shared" si="16"/>
        <v>0</v>
      </c>
      <c r="L46" s="31">
        <f t="shared" si="17"/>
        <v>0</v>
      </c>
      <c r="M46" s="31">
        <f t="shared" si="0"/>
        <v>0</v>
      </c>
      <c r="N46" s="31">
        <v>0</v>
      </c>
      <c r="O46" s="32">
        <f t="shared" si="1"/>
        <v>0</v>
      </c>
      <c r="P46" s="53">
        <v>41</v>
      </c>
      <c r="Q46" s="31">
        <f t="shared" si="18"/>
        <v>0</v>
      </c>
      <c r="R46" s="31">
        <f t="shared" si="19"/>
        <v>0</v>
      </c>
      <c r="S46" s="31">
        <f t="shared" si="2"/>
        <v>0</v>
      </c>
      <c r="T46" s="31">
        <f t="shared" si="3"/>
        <v>0</v>
      </c>
      <c r="U46" s="31">
        <f t="shared" si="20"/>
        <v>0</v>
      </c>
      <c r="V46" s="31">
        <f t="shared" si="4"/>
        <v>0</v>
      </c>
      <c r="W46" s="31">
        <v>0</v>
      </c>
      <c r="X46" s="31">
        <f t="shared" si="5"/>
        <v>0</v>
      </c>
      <c r="Y46" s="36">
        <f t="shared" si="6"/>
        <v>0</v>
      </c>
      <c r="AA46" s="69">
        <v>41</v>
      </c>
      <c r="AB46" s="31">
        <f t="shared" si="7"/>
        <v>0</v>
      </c>
      <c r="AC46" s="203">
        <f t="shared" si="42"/>
        <v>0</v>
      </c>
      <c r="AD46" s="99">
        <f t="shared" si="9"/>
        <v>0</v>
      </c>
      <c r="AE46" s="99">
        <f t="shared" si="10"/>
        <v>0</v>
      </c>
      <c r="AF46" s="188">
        <f t="shared" si="36"/>
        <v>0</v>
      </c>
      <c r="AG46" s="188">
        <f t="shared" si="37"/>
        <v>0</v>
      </c>
      <c r="AH46" s="188">
        <f t="shared" si="38"/>
        <v>0</v>
      </c>
      <c r="AI46" s="193">
        <f t="shared" si="39"/>
        <v>0</v>
      </c>
      <c r="AK46" s="69">
        <v>41</v>
      </c>
      <c r="AL46" s="31">
        <f t="shared" si="11"/>
        <v>0</v>
      </c>
      <c r="AM46" s="31">
        <f t="shared" si="12"/>
        <v>0</v>
      </c>
      <c r="AN46" s="31">
        <f t="shared" si="13"/>
        <v>0</v>
      </c>
      <c r="AO46" s="31">
        <f t="shared" si="14"/>
        <v>0</v>
      </c>
      <c r="AP46" s="31">
        <f t="shared" si="15"/>
        <v>0</v>
      </c>
      <c r="AQ46" s="188">
        <f t="shared" si="43"/>
        <v>0</v>
      </c>
      <c r="AR46" s="188">
        <f t="shared" si="43"/>
        <v>0</v>
      </c>
      <c r="AS46" s="188">
        <f t="shared" si="43"/>
        <v>0</v>
      </c>
      <c r="AT46" s="188">
        <f t="shared" si="43"/>
        <v>0</v>
      </c>
      <c r="AU46" s="31"/>
      <c r="AV46" s="31"/>
      <c r="AW46" s="31"/>
      <c r="AX46" s="31"/>
      <c r="AY46" s="74"/>
    </row>
    <row r="47" spans="2:51" x14ac:dyDescent="0.3">
      <c r="B47" s="38"/>
      <c r="C47" s="155"/>
      <c r="D47" s="136"/>
      <c r="E47" s="141"/>
      <c r="F47" s="40"/>
      <c r="G47" s="49"/>
      <c r="I47" s="53">
        <v>42</v>
      </c>
      <c r="J47" s="31">
        <f t="shared" si="26"/>
        <v>0</v>
      </c>
      <c r="K47" s="31">
        <f t="shared" si="16"/>
        <v>0</v>
      </c>
      <c r="L47" s="31">
        <f t="shared" si="17"/>
        <v>0</v>
      </c>
      <c r="M47" s="31">
        <f t="shared" si="0"/>
        <v>0</v>
      </c>
      <c r="N47" s="31">
        <v>0</v>
      </c>
      <c r="O47" s="32">
        <f t="shared" si="1"/>
        <v>0</v>
      </c>
      <c r="P47" s="53">
        <v>42</v>
      </c>
      <c r="Q47" s="31">
        <f t="shared" si="18"/>
        <v>0</v>
      </c>
      <c r="R47" s="31">
        <f t="shared" si="19"/>
        <v>0</v>
      </c>
      <c r="S47" s="31">
        <f t="shared" si="2"/>
        <v>0</v>
      </c>
      <c r="T47" s="31">
        <f t="shared" si="3"/>
        <v>0</v>
      </c>
      <c r="U47" s="31">
        <f t="shared" si="20"/>
        <v>0</v>
      </c>
      <c r="V47" s="31">
        <f t="shared" si="4"/>
        <v>0</v>
      </c>
      <c r="W47" s="31">
        <v>0</v>
      </c>
      <c r="X47" s="31">
        <f t="shared" si="5"/>
        <v>0</v>
      </c>
      <c r="Y47" s="36">
        <f t="shared" si="6"/>
        <v>0</v>
      </c>
      <c r="AA47" s="69">
        <v>42</v>
      </c>
      <c r="AB47" s="31">
        <f t="shared" si="7"/>
        <v>0</v>
      </c>
      <c r="AC47" s="203">
        <f t="shared" si="42"/>
        <v>0</v>
      </c>
      <c r="AD47" s="99">
        <f t="shared" si="9"/>
        <v>0</v>
      </c>
      <c r="AE47" s="99">
        <f t="shared" si="10"/>
        <v>0</v>
      </c>
      <c r="AF47" s="188">
        <f t="shared" si="36"/>
        <v>0</v>
      </c>
      <c r="AG47" s="188">
        <f t="shared" si="37"/>
        <v>0</v>
      </c>
      <c r="AH47" s="188">
        <f t="shared" si="38"/>
        <v>0</v>
      </c>
      <c r="AI47" s="193">
        <f t="shared" si="39"/>
        <v>0</v>
      </c>
      <c r="AK47" s="69">
        <v>42</v>
      </c>
      <c r="AL47" s="31">
        <f t="shared" si="11"/>
        <v>0</v>
      </c>
      <c r="AM47" s="31">
        <f t="shared" si="12"/>
        <v>0</v>
      </c>
      <c r="AN47" s="31">
        <f t="shared" si="13"/>
        <v>0</v>
      </c>
      <c r="AO47" s="31">
        <f t="shared" si="14"/>
        <v>0</v>
      </c>
      <c r="AP47" s="31">
        <f t="shared" si="15"/>
        <v>0</v>
      </c>
      <c r="AQ47" s="188">
        <f t="shared" si="43"/>
        <v>0</v>
      </c>
      <c r="AR47" s="188">
        <f t="shared" si="43"/>
        <v>0</v>
      </c>
      <c r="AS47" s="188">
        <f t="shared" si="43"/>
        <v>0</v>
      </c>
      <c r="AT47" s="188">
        <f t="shared" si="43"/>
        <v>0</v>
      </c>
      <c r="AU47" s="31"/>
      <c r="AV47" s="31"/>
      <c r="AW47" s="31"/>
      <c r="AX47" s="31"/>
      <c r="AY47" s="74"/>
    </row>
    <row r="48" spans="2:51" x14ac:dyDescent="0.3">
      <c r="B48" s="38"/>
      <c r="C48" s="39"/>
      <c r="D48" s="136"/>
      <c r="E48" s="141"/>
      <c r="F48" s="40"/>
      <c r="G48" s="49"/>
      <c r="I48" s="53">
        <v>43</v>
      </c>
      <c r="J48" s="31">
        <f t="shared" si="26"/>
        <v>0</v>
      </c>
      <c r="K48" s="31">
        <f t="shared" si="16"/>
        <v>0</v>
      </c>
      <c r="L48" s="31">
        <f t="shared" si="17"/>
        <v>0</v>
      </c>
      <c r="M48" s="31">
        <f t="shared" si="0"/>
        <v>0</v>
      </c>
      <c r="N48" s="31">
        <v>0</v>
      </c>
      <c r="O48" s="32">
        <f t="shared" si="1"/>
        <v>0</v>
      </c>
      <c r="P48" s="53">
        <v>43</v>
      </c>
      <c r="Q48" s="31">
        <f t="shared" si="18"/>
        <v>0</v>
      </c>
      <c r="R48" s="31">
        <f t="shared" si="19"/>
        <v>0</v>
      </c>
      <c r="S48" s="31">
        <f t="shared" si="2"/>
        <v>0</v>
      </c>
      <c r="T48" s="31">
        <f t="shared" si="3"/>
        <v>0</v>
      </c>
      <c r="U48" s="31">
        <f t="shared" si="20"/>
        <v>0</v>
      </c>
      <c r="V48" s="31">
        <f t="shared" si="4"/>
        <v>0</v>
      </c>
      <c r="W48" s="31">
        <v>0</v>
      </c>
      <c r="X48" s="31">
        <f t="shared" si="5"/>
        <v>0</v>
      </c>
      <c r="Y48" s="36">
        <f t="shared" si="6"/>
        <v>0</v>
      </c>
      <c r="AA48" s="69">
        <v>43</v>
      </c>
      <c r="AB48" s="31">
        <f t="shared" si="7"/>
        <v>0</v>
      </c>
      <c r="AC48" s="203">
        <f t="shared" si="42"/>
        <v>0</v>
      </c>
      <c r="AD48" s="99">
        <f t="shared" si="9"/>
        <v>0</v>
      </c>
      <c r="AE48" s="99">
        <f t="shared" si="10"/>
        <v>0</v>
      </c>
      <c r="AF48" s="188">
        <f t="shared" si="36"/>
        <v>0</v>
      </c>
      <c r="AG48" s="188">
        <f t="shared" si="37"/>
        <v>0</v>
      </c>
      <c r="AH48" s="188">
        <f t="shared" si="38"/>
        <v>0</v>
      </c>
      <c r="AI48" s="193">
        <f t="shared" si="39"/>
        <v>0</v>
      </c>
      <c r="AK48" s="69">
        <v>43</v>
      </c>
      <c r="AL48" s="31">
        <f t="shared" si="11"/>
        <v>0</v>
      </c>
      <c r="AM48" s="31">
        <f t="shared" si="12"/>
        <v>0</v>
      </c>
      <c r="AN48" s="31">
        <f t="shared" si="13"/>
        <v>0</v>
      </c>
      <c r="AO48" s="31">
        <f t="shared" si="14"/>
        <v>0</v>
      </c>
      <c r="AP48" s="31">
        <f t="shared" si="15"/>
        <v>0</v>
      </c>
      <c r="AQ48" s="188">
        <f t="shared" si="43"/>
        <v>0</v>
      </c>
      <c r="AR48" s="188">
        <f t="shared" si="43"/>
        <v>0</v>
      </c>
      <c r="AS48" s="188">
        <f t="shared" si="43"/>
        <v>0</v>
      </c>
      <c r="AT48" s="188">
        <f t="shared" si="43"/>
        <v>0</v>
      </c>
      <c r="AU48" s="31"/>
      <c r="AV48" s="31"/>
      <c r="AW48" s="31"/>
      <c r="AX48" s="31"/>
      <c r="AY48" s="74"/>
    </row>
    <row r="49" spans="2:51" x14ac:dyDescent="0.3">
      <c r="B49" s="38"/>
      <c r="C49" s="155"/>
      <c r="D49" s="136"/>
      <c r="E49" s="141"/>
      <c r="F49" s="40"/>
      <c r="G49" s="49"/>
      <c r="I49" s="53">
        <v>44</v>
      </c>
      <c r="J49" s="31">
        <f t="shared" si="26"/>
        <v>0</v>
      </c>
      <c r="K49" s="31">
        <f t="shared" si="16"/>
        <v>0</v>
      </c>
      <c r="L49" s="31">
        <f t="shared" si="17"/>
        <v>0</v>
      </c>
      <c r="M49" s="31">
        <f t="shared" si="0"/>
        <v>0</v>
      </c>
      <c r="N49" s="31">
        <v>0</v>
      </c>
      <c r="O49" s="32">
        <f t="shared" si="1"/>
        <v>0</v>
      </c>
      <c r="P49" s="53">
        <v>44</v>
      </c>
      <c r="Q49" s="31">
        <f t="shared" si="18"/>
        <v>0</v>
      </c>
      <c r="R49" s="31">
        <f t="shared" si="19"/>
        <v>0</v>
      </c>
      <c r="S49" s="31">
        <f t="shared" si="2"/>
        <v>0</v>
      </c>
      <c r="T49" s="31">
        <f t="shared" si="3"/>
        <v>0</v>
      </c>
      <c r="U49" s="31">
        <f t="shared" si="20"/>
        <v>0</v>
      </c>
      <c r="V49" s="31">
        <f t="shared" si="4"/>
        <v>0</v>
      </c>
      <c r="W49" s="31">
        <v>0</v>
      </c>
      <c r="X49" s="31">
        <f t="shared" si="5"/>
        <v>0</v>
      </c>
      <c r="Y49" s="36">
        <f t="shared" si="6"/>
        <v>0</v>
      </c>
      <c r="AA49" s="69">
        <v>44</v>
      </c>
      <c r="AB49" s="31">
        <f t="shared" si="7"/>
        <v>0</v>
      </c>
      <c r="AC49" s="203">
        <f t="shared" si="42"/>
        <v>0</v>
      </c>
      <c r="AD49" s="99">
        <f t="shared" si="9"/>
        <v>0</v>
      </c>
      <c r="AE49" s="99">
        <f t="shared" si="10"/>
        <v>0</v>
      </c>
      <c r="AF49" s="188">
        <f t="shared" si="36"/>
        <v>0</v>
      </c>
      <c r="AG49" s="188">
        <f t="shared" si="37"/>
        <v>0</v>
      </c>
      <c r="AH49" s="188">
        <f t="shared" si="38"/>
        <v>0</v>
      </c>
      <c r="AI49" s="193">
        <f t="shared" si="39"/>
        <v>0</v>
      </c>
      <c r="AK49" s="69">
        <v>44</v>
      </c>
      <c r="AL49" s="31">
        <f t="shared" si="11"/>
        <v>0</v>
      </c>
      <c r="AM49" s="31">
        <f t="shared" si="12"/>
        <v>0</v>
      </c>
      <c r="AN49" s="31">
        <f t="shared" si="13"/>
        <v>0</v>
      </c>
      <c r="AO49" s="31">
        <f t="shared" si="14"/>
        <v>0</v>
      </c>
      <c r="AP49" s="31">
        <f t="shared" si="15"/>
        <v>0</v>
      </c>
      <c r="AQ49" s="188">
        <f t="shared" si="43"/>
        <v>0</v>
      </c>
      <c r="AR49" s="188">
        <f t="shared" si="43"/>
        <v>0</v>
      </c>
      <c r="AS49" s="188">
        <f t="shared" si="43"/>
        <v>0</v>
      </c>
      <c r="AT49" s="188">
        <f t="shared" si="43"/>
        <v>0</v>
      </c>
      <c r="AU49" s="31"/>
      <c r="AV49" s="31"/>
      <c r="AW49" s="31"/>
      <c r="AX49" s="31"/>
      <c r="AY49" s="74"/>
    </row>
    <row r="50" spans="2:51" x14ac:dyDescent="0.3">
      <c r="B50" s="38"/>
      <c r="C50" s="39"/>
      <c r="D50" s="136"/>
      <c r="E50" s="141"/>
      <c r="F50" s="40"/>
      <c r="G50" s="49"/>
      <c r="I50" s="53">
        <v>45</v>
      </c>
      <c r="J50" s="31">
        <f t="shared" si="26"/>
        <v>0</v>
      </c>
      <c r="K50" s="31">
        <f t="shared" si="16"/>
        <v>0</v>
      </c>
      <c r="L50" s="31">
        <f t="shared" si="17"/>
        <v>0</v>
      </c>
      <c r="M50" s="31">
        <f t="shared" si="0"/>
        <v>0</v>
      </c>
      <c r="N50" s="31">
        <v>0</v>
      </c>
      <c r="O50" s="32">
        <f t="shared" si="1"/>
        <v>0</v>
      </c>
      <c r="P50" s="53">
        <v>45</v>
      </c>
      <c r="Q50" s="31">
        <f t="shared" si="18"/>
        <v>0</v>
      </c>
      <c r="R50" s="31">
        <f t="shared" si="19"/>
        <v>0</v>
      </c>
      <c r="S50" s="31">
        <f t="shared" si="2"/>
        <v>0</v>
      </c>
      <c r="T50" s="31">
        <f t="shared" si="3"/>
        <v>0</v>
      </c>
      <c r="U50" s="31">
        <f t="shared" si="20"/>
        <v>0</v>
      </c>
      <c r="V50" s="31">
        <f t="shared" si="4"/>
        <v>0</v>
      </c>
      <c r="W50" s="31">
        <v>0</v>
      </c>
      <c r="X50" s="31">
        <f t="shared" si="5"/>
        <v>0</v>
      </c>
      <c r="Y50" s="36">
        <f t="shared" si="6"/>
        <v>0</v>
      </c>
      <c r="AA50" s="69">
        <v>45</v>
      </c>
      <c r="AB50" s="31">
        <f t="shared" si="7"/>
        <v>0</v>
      </c>
      <c r="AC50" s="203">
        <f t="shared" si="42"/>
        <v>0</v>
      </c>
      <c r="AD50" s="99">
        <f t="shared" si="9"/>
        <v>0</v>
      </c>
      <c r="AE50" s="99">
        <f t="shared" si="10"/>
        <v>0</v>
      </c>
      <c r="AF50" s="188">
        <f t="shared" si="36"/>
        <v>0</v>
      </c>
      <c r="AG50" s="188">
        <f t="shared" si="37"/>
        <v>0</v>
      </c>
      <c r="AH50" s="188">
        <f t="shared" si="38"/>
        <v>0</v>
      </c>
      <c r="AI50" s="193">
        <f t="shared" si="39"/>
        <v>0</v>
      </c>
      <c r="AK50" s="69">
        <v>45</v>
      </c>
      <c r="AL50" s="31">
        <f t="shared" si="11"/>
        <v>0</v>
      </c>
      <c r="AM50" s="31">
        <f t="shared" si="12"/>
        <v>0</v>
      </c>
      <c r="AN50" s="31">
        <f t="shared" si="13"/>
        <v>0</v>
      </c>
      <c r="AO50" s="31">
        <f t="shared" si="14"/>
        <v>0</v>
      </c>
      <c r="AP50" s="31">
        <f t="shared" si="15"/>
        <v>0</v>
      </c>
      <c r="AQ50" s="188">
        <f t="shared" si="43"/>
        <v>0</v>
      </c>
      <c r="AR50" s="188">
        <f t="shared" si="43"/>
        <v>0</v>
      </c>
      <c r="AS50" s="188">
        <f t="shared" si="43"/>
        <v>0</v>
      </c>
      <c r="AT50" s="188">
        <f t="shared" si="43"/>
        <v>0</v>
      </c>
      <c r="AU50" s="31"/>
      <c r="AV50" s="31"/>
      <c r="AW50" s="31"/>
      <c r="AX50" s="31"/>
      <c r="AY50" s="74"/>
    </row>
    <row r="51" spans="2:51" x14ac:dyDescent="0.3">
      <c r="B51" s="38"/>
      <c r="C51" s="155"/>
      <c r="D51" s="136"/>
      <c r="E51" s="141"/>
      <c r="F51" s="40"/>
      <c r="G51" s="49"/>
      <c r="I51" s="53">
        <v>46</v>
      </c>
      <c r="J51" s="31">
        <f t="shared" si="26"/>
        <v>0</v>
      </c>
      <c r="K51" s="31">
        <f t="shared" si="16"/>
        <v>0</v>
      </c>
      <c r="L51" s="31">
        <f t="shared" si="17"/>
        <v>0</v>
      </c>
      <c r="M51" s="31">
        <f t="shared" si="0"/>
        <v>0</v>
      </c>
      <c r="N51" s="31">
        <v>0</v>
      </c>
      <c r="O51" s="32">
        <f t="shared" si="1"/>
        <v>0</v>
      </c>
      <c r="P51" s="53">
        <v>46</v>
      </c>
      <c r="Q51" s="31">
        <f t="shared" si="18"/>
        <v>0</v>
      </c>
      <c r="R51" s="31">
        <f t="shared" si="19"/>
        <v>0</v>
      </c>
      <c r="S51" s="31">
        <f t="shared" si="2"/>
        <v>0</v>
      </c>
      <c r="T51" s="31">
        <f t="shared" si="3"/>
        <v>0</v>
      </c>
      <c r="U51" s="31">
        <f t="shared" si="20"/>
        <v>0</v>
      </c>
      <c r="V51" s="31">
        <f t="shared" si="4"/>
        <v>0</v>
      </c>
      <c r="W51" s="31">
        <v>0</v>
      </c>
      <c r="X51" s="31">
        <f t="shared" si="5"/>
        <v>0</v>
      </c>
      <c r="Y51" s="36">
        <f t="shared" si="6"/>
        <v>0</v>
      </c>
      <c r="AA51" s="69">
        <v>46</v>
      </c>
      <c r="AB51" s="31">
        <f t="shared" si="7"/>
        <v>0</v>
      </c>
      <c r="AC51" s="203">
        <f t="shared" si="42"/>
        <v>0</v>
      </c>
      <c r="AD51" s="99">
        <f t="shared" si="9"/>
        <v>0</v>
      </c>
      <c r="AE51" s="99">
        <f t="shared" si="10"/>
        <v>0</v>
      </c>
      <c r="AF51" s="188">
        <f t="shared" si="36"/>
        <v>0</v>
      </c>
      <c r="AG51" s="188">
        <f t="shared" si="37"/>
        <v>0</v>
      </c>
      <c r="AH51" s="188">
        <f t="shared" si="38"/>
        <v>0</v>
      </c>
      <c r="AI51" s="193">
        <f t="shared" si="39"/>
        <v>0</v>
      </c>
      <c r="AK51" s="69">
        <v>46</v>
      </c>
      <c r="AL51" s="31">
        <f t="shared" si="11"/>
        <v>0</v>
      </c>
      <c r="AM51" s="31">
        <f t="shared" si="12"/>
        <v>0</v>
      </c>
      <c r="AN51" s="31">
        <f t="shared" si="13"/>
        <v>0</v>
      </c>
      <c r="AO51" s="31">
        <f t="shared" si="14"/>
        <v>0</v>
      </c>
      <c r="AP51" s="31">
        <f t="shared" si="15"/>
        <v>0</v>
      </c>
      <c r="AQ51" s="188">
        <f t="shared" si="43"/>
        <v>0</v>
      </c>
      <c r="AR51" s="188">
        <f t="shared" si="43"/>
        <v>0</v>
      </c>
      <c r="AS51" s="188">
        <f t="shared" si="43"/>
        <v>0</v>
      </c>
      <c r="AT51" s="188">
        <f t="shared" si="43"/>
        <v>0</v>
      </c>
      <c r="AU51" s="31"/>
      <c r="AV51" s="31"/>
      <c r="AW51" s="31"/>
      <c r="AX51" s="31"/>
      <c r="AY51" s="74"/>
    </row>
    <row r="52" spans="2:51" x14ac:dyDescent="0.3">
      <c r="B52" s="38"/>
      <c r="C52" s="155"/>
      <c r="D52" s="136"/>
      <c r="E52" s="141"/>
      <c r="F52" s="40"/>
      <c r="G52" s="49"/>
      <c r="I52" s="53">
        <v>47</v>
      </c>
      <c r="J52" s="31">
        <f t="shared" si="26"/>
        <v>0</v>
      </c>
      <c r="K52" s="31">
        <f t="shared" si="16"/>
        <v>0</v>
      </c>
      <c r="L52" s="31">
        <f t="shared" si="17"/>
        <v>0</v>
      </c>
      <c r="M52" s="31">
        <f t="shared" si="0"/>
        <v>0</v>
      </c>
      <c r="N52" s="31">
        <v>0</v>
      </c>
      <c r="O52" s="32">
        <f t="shared" si="1"/>
        <v>0</v>
      </c>
      <c r="P52" s="53">
        <v>47</v>
      </c>
      <c r="Q52" s="31">
        <f t="shared" si="18"/>
        <v>0</v>
      </c>
      <c r="R52" s="31">
        <f t="shared" si="19"/>
        <v>0</v>
      </c>
      <c r="S52" s="31">
        <f t="shared" si="2"/>
        <v>0</v>
      </c>
      <c r="T52" s="31">
        <f t="shared" si="3"/>
        <v>0</v>
      </c>
      <c r="U52" s="31">
        <f t="shared" si="20"/>
        <v>0</v>
      </c>
      <c r="V52" s="31">
        <f t="shared" si="4"/>
        <v>0</v>
      </c>
      <c r="W52" s="31">
        <v>0</v>
      </c>
      <c r="X52" s="31">
        <f t="shared" si="5"/>
        <v>0</v>
      </c>
      <c r="Y52" s="36">
        <f t="shared" si="6"/>
        <v>0</v>
      </c>
      <c r="AA52" s="69">
        <v>47</v>
      </c>
      <c r="AB52" s="31">
        <f t="shared" si="7"/>
        <v>0</v>
      </c>
      <c r="AC52" s="203">
        <f t="shared" si="42"/>
        <v>0</v>
      </c>
      <c r="AD52" s="99">
        <f t="shared" si="9"/>
        <v>0</v>
      </c>
      <c r="AE52" s="99">
        <f t="shared" si="10"/>
        <v>0</v>
      </c>
      <c r="AF52" s="188">
        <f t="shared" si="36"/>
        <v>0</v>
      </c>
      <c r="AG52" s="188">
        <f t="shared" si="37"/>
        <v>0</v>
      </c>
      <c r="AH52" s="188">
        <f t="shared" si="38"/>
        <v>0</v>
      </c>
      <c r="AI52" s="193">
        <f t="shared" si="39"/>
        <v>0</v>
      </c>
      <c r="AK52" s="69">
        <v>47</v>
      </c>
      <c r="AL52" s="31">
        <f t="shared" si="11"/>
        <v>0</v>
      </c>
      <c r="AM52" s="31">
        <f t="shared" si="12"/>
        <v>0</v>
      </c>
      <c r="AN52" s="31">
        <f t="shared" si="13"/>
        <v>0</v>
      </c>
      <c r="AO52" s="31">
        <f t="shared" si="14"/>
        <v>0</v>
      </c>
      <c r="AP52" s="31">
        <f t="shared" si="15"/>
        <v>0</v>
      </c>
      <c r="AQ52" s="188">
        <f t="shared" si="43"/>
        <v>0</v>
      </c>
      <c r="AR52" s="188">
        <f t="shared" si="43"/>
        <v>0</v>
      </c>
      <c r="AS52" s="188">
        <f t="shared" si="43"/>
        <v>0</v>
      </c>
      <c r="AT52" s="188">
        <f t="shared" si="43"/>
        <v>0</v>
      </c>
      <c r="AU52" s="31"/>
      <c r="AV52" s="31"/>
      <c r="AW52" s="31"/>
      <c r="AX52" s="31"/>
      <c r="AY52" s="74"/>
    </row>
    <row r="53" spans="2:51" x14ac:dyDescent="0.3">
      <c r="B53" s="38"/>
      <c r="C53" s="155"/>
      <c r="D53" s="136"/>
      <c r="E53" s="141"/>
      <c r="F53" s="40"/>
      <c r="G53" s="49"/>
      <c r="I53" s="53">
        <v>48</v>
      </c>
      <c r="J53" s="31">
        <f t="shared" si="26"/>
        <v>0</v>
      </c>
      <c r="K53" s="31">
        <f t="shared" si="16"/>
        <v>0</v>
      </c>
      <c r="L53" s="31">
        <f t="shared" si="17"/>
        <v>0</v>
      </c>
      <c r="M53" s="31">
        <f t="shared" si="0"/>
        <v>0</v>
      </c>
      <c r="N53" s="31">
        <v>0</v>
      </c>
      <c r="O53" s="32">
        <f t="shared" si="1"/>
        <v>0</v>
      </c>
      <c r="P53" s="53">
        <v>48</v>
      </c>
      <c r="Q53" s="31">
        <f t="shared" si="18"/>
        <v>0</v>
      </c>
      <c r="R53" s="31">
        <f t="shared" si="19"/>
        <v>0</v>
      </c>
      <c r="S53" s="31">
        <f t="shared" si="2"/>
        <v>0</v>
      </c>
      <c r="T53" s="31">
        <f t="shared" si="3"/>
        <v>0</v>
      </c>
      <c r="U53" s="31">
        <f t="shared" si="20"/>
        <v>0</v>
      </c>
      <c r="V53" s="31">
        <f t="shared" si="4"/>
        <v>0</v>
      </c>
      <c r="W53" s="31">
        <v>0</v>
      </c>
      <c r="X53" s="31">
        <f t="shared" si="5"/>
        <v>0</v>
      </c>
      <c r="Y53" s="36">
        <f t="shared" si="6"/>
        <v>0</v>
      </c>
      <c r="AA53" s="69">
        <v>48</v>
      </c>
      <c r="AB53" s="31">
        <f t="shared" si="7"/>
        <v>0</v>
      </c>
      <c r="AC53" s="203">
        <f t="shared" si="42"/>
        <v>0</v>
      </c>
      <c r="AD53" s="99">
        <f t="shared" si="9"/>
        <v>0</v>
      </c>
      <c r="AE53" s="99">
        <f t="shared" si="10"/>
        <v>0</v>
      </c>
      <c r="AF53" s="188">
        <f t="shared" si="36"/>
        <v>0</v>
      </c>
      <c r="AG53" s="188">
        <f t="shared" si="37"/>
        <v>0</v>
      </c>
      <c r="AH53" s="188">
        <f t="shared" si="38"/>
        <v>0</v>
      </c>
      <c r="AI53" s="193">
        <f t="shared" si="39"/>
        <v>0</v>
      </c>
      <c r="AK53" s="69">
        <v>48</v>
      </c>
      <c r="AL53" s="31">
        <f t="shared" si="11"/>
        <v>0</v>
      </c>
      <c r="AM53" s="31">
        <f t="shared" si="12"/>
        <v>0</v>
      </c>
      <c r="AN53" s="31">
        <f t="shared" si="13"/>
        <v>0</v>
      </c>
      <c r="AO53" s="31">
        <f t="shared" si="14"/>
        <v>0</v>
      </c>
      <c r="AP53" s="31">
        <f t="shared" si="15"/>
        <v>0</v>
      </c>
      <c r="AQ53" s="188">
        <f t="shared" si="43"/>
        <v>0</v>
      </c>
      <c r="AR53" s="188">
        <f t="shared" si="43"/>
        <v>0</v>
      </c>
      <c r="AS53" s="188">
        <f t="shared" si="43"/>
        <v>0</v>
      </c>
      <c r="AT53" s="188">
        <f t="shared" si="43"/>
        <v>0</v>
      </c>
      <c r="AU53" s="31"/>
      <c r="AV53" s="31"/>
      <c r="AW53" s="31"/>
      <c r="AX53" s="31"/>
      <c r="AY53" s="74"/>
    </row>
    <row r="54" spans="2:51" x14ac:dyDescent="0.3">
      <c r="B54" s="38"/>
      <c r="C54" s="155"/>
      <c r="D54" s="136"/>
      <c r="E54" s="141"/>
      <c r="F54" s="40"/>
      <c r="G54" s="49"/>
      <c r="I54" s="53">
        <v>49</v>
      </c>
      <c r="J54" s="31">
        <f t="shared" si="26"/>
        <v>0</v>
      </c>
      <c r="K54" s="31">
        <f t="shared" si="16"/>
        <v>0</v>
      </c>
      <c r="L54" s="31">
        <f t="shared" si="17"/>
        <v>0</v>
      </c>
      <c r="M54" s="31">
        <f t="shared" si="0"/>
        <v>0</v>
      </c>
      <c r="N54" s="31">
        <v>0</v>
      </c>
      <c r="O54" s="32">
        <f t="shared" si="1"/>
        <v>0</v>
      </c>
      <c r="P54" s="53">
        <v>49</v>
      </c>
      <c r="Q54" s="31">
        <f t="shared" si="18"/>
        <v>0</v>
      </c>
      <c r="R54" s="31">
        <f t="shared" si="19"/>
        <v>0</v>
      </c>
      <c r="S54" s="31">
        <f t="shared" si="2"/>
        <v>0</v>
      </c>
      <c r="T54" s="31">
        <f t="shared" si="3"/>
        <v>0</v>
      </c>
      <c r="U54" s="31">
        <f t="shared" si="20"/>
        <v>0</v>
      </c>
      <c r="V54" s="31">
        <f t="shared" si="4"/>
        <v>0</v>
      </c>
      <c r="W54" s="31">
        <v>0</v>
      </c>
      <c r="X54" s="31">
        <f t="shared" si="5"/>
        <v>0</v>
      </c>
      <c r="Y54" s="36">
        <f t="shared" si="6"/>
        <v>0</v>
      </c>
      <c r="AA54" s="69">
        <v>49</v>
      </c>
      <c r="AB54" s="31">
        <f t="shared" si="7"/>
        <v>0</v>
      </c>
      <c r="AC54" s="203">
        <f t="shared" si="42"/>
        <v>0</v>
      </c>
      <c r="AD54" s="99">
        <f t="shared" si="9"/>
        <v>0</v>
      </c>
      <c r="AE54" s="99">
        <f t="shared" si="10"/>
        <v>0</v>
      </c>
      <c r="AF54" s="188">
        <f t="shared" si="36"/>
        <v>0</v>
      </c>
      <c r="AG54" s="188">
        <f t="shared" si="37"/>
        <v>0</v>
      </c>
      <c r="AH54" s="188">
        <f t="shared" si="38"/>
        <v>0</v>
      </c>
      <c r="AI54" s="193">
        <f t="shared" si="39"/>
        <v>0</v>
      </c>
      <c r="AK54" s="69">
        <v>49</v>
      </c>
      <c r="AL54" s="31">
        <f t="shared" si="11"/>
        <v>0</v>
      </c>
      <c r="AM54" s="31">
        <f t="shared" si="12"/>
        <v>0</v>
      </c>
      <c r="AN54" s="31">
        <f t="shared" si="13"/>
        <v>0</v>
      </c>
      <c r="AO54" s="31">
        <f t="shared" si="14"/>
        <v>0</v>
      </c>
      <c r="AP54" s="31">
        <f t="shared" si="15"/>
        <v>0</v>
      </c>
      <c r="AQ54" s="188">
        <f t="shared" si="43"/>
        <v>0</v>
      </c>
      <c r="AR54" s="188">
        <f t="shared" si="43"/>
        <v>0</v>
      </c>
      <c r="AS54" s="188">
        <f t="shared" si="43"/>
        <v>0</v>
      </c>
      <c r="AT54" s="188">
        <f t="shared" si="43"/>
        <v>0</v>
      </c>
      <c r="AU54" s="31"/>
      <c r="AV54" s="31"/>
      <c r="AW54" s="31"/>
      <c r="AX54" s="31"/>
      <c r="AY54" s="74"/>
    </row>
    <row r="55" spans="2:51" x14ac:dyDescent="0.3">
      <c r="B55" s="38"/>
      <c r="C55" s="155"/>
      <c r="D55" s="136"/>
      <c r="E55" s="141"/>
      <c r="F55" s="40"/>
      <c r="G55" s="49"/>
      <c r="I55" s="53">
        <v>50</v>
      </c>
      <c r="J55" s="31">
        <f t="shared" si="26"/>
        <v>0</v>
      </c>
      <c r="K55" s="31">
        <f t="shared" si="16"/>
        <v>0</v>
      </c>
      <c r="L55" s="31">
        <f t="shared" si="17"/>
        <v>0</v>
      </c>
      <c r="M55" s="31">
        <f t="shared" si="0"/>
        <v>0</v>
      </c>
      <c r="N55" s="31">
        <v>0</v>
      </c>
      <c r="O55" s="32">
        <f t="shared" si="1"/>
        <v>0</v>
      </c>
      <c r="P55" s="53">
        <v>50</v>
      </c>
      <c r="Q55" s="31">
        <f t="shared" si="18"/>
        <v>0</v>
      </c>
      <c r="R55" s="31">
        <f t="shared" si="19"/>
        <v>0</v>
      </c>
      <c r="S55" s="31">
        <f t="shared" si="2"/>
        <v>0</v>
      </c>
      <c r="T55" s="31">
        <f t="shared" si="3"/>
        <v>0</v>
      </c>
      <c r="U55" s="31">
        <f t="shared" si="20"/>
        <v>0</v>
      </c>
      <c r="V55" s="31">
        <f t="shared" si="4"/>
        <v>0</v>
      </c>
      <c r="W55" s="31">
        <v>0</v>
      </c>
      <c r="X55" s="31">
        <f t="shared" si="5"/>
        <v>0</v>
      </c>
      <c r="Y55" s="36">
        <f t="shared" si="6"/>
        <v>0</v>
      </c>
      <c r="AA55" s="69">
        <v>50</v>
      </c>
      <c r="AB55" s="31">
        <f t="shared" si="7"/>
        <v>0</v>
      </c>
      <c r="AC55" s="203">
        <f t="shared" si="42"/>
        <v>0</v>
      </c>
      <c r="AD55" s="99">
        <f t="shared" si="9"/>
        <v>0</v>
      </c>
      <c r="AE55" s="99">
        <f t="shared" si="10"/>
        <v>0</v>
      </c>
      <c r="AF55" s="188">
        <f t="shared" si="36"/>
        <v>0</v>
      </c>
      <c r="AG55" s="188">
        <f t="shared" si="37"/>
        <v>0</v>
      </c>
      <c r="AH55" s="188">
        <f t="shared" si="38"/>
        <v>0</v>
      </c>
      <c r="AI55" s="193">
        <f t="shared" si="39"/>
        <v>0</v>
      </c>
      <c r="AK55" s="69">
        <v>50</v>
      </c>
      <c r="AL55" s="31">
        <f t="shared" si="11"/>
        <v>0</v>
      </c>
      <c r="AM55" s="31">
        <f t="shared" si="12"/>
        <v>0</v>
      </c>
      <c r="AN55" s="31">
        <f t="shared" si="13"/>
        <v>0</v>
      </c>
      <c r="AO55" s="31">
        <f t="shared" si="14"/>
        <v>0</v>
      </c>
      <c r="AP55" s="31">
        <f t="shared" si="15"/>
        <v>0</v>
      </c>
      <c r="AQ55" s="188">
        <f t="shared" si="43"/>
        <v>0</v>
      </c>
      <c r="AR55" s="188">
        <f t="shared" si="43"/>
        <v>0</v>
      </c>
      <c r="AS55" s="188">
        <f t="shared" si="43"/>
        <v>0</v>
      </c>
      <c r="AT55" s="188">
        <f t="shared" si="43"/>
        <v>0</v>
      </c>
      <c r="AU55" s="31"/>
      <c r="AV55" s="31"/>
      <c r="AW55" s="31"/>
      <c r="AX55" s="31"/>
      <c r="AY55" s="74"/>
    </row>
    <row r="56" spans="2:51" x14ac:dyDescent="0.3">
      <c r="B56" s="38"/>
      <c r="C56" s="155"/>
      <c r="D56" s="136"/>
      <c r="E56" s="141"/>
      <c r="F56" s="40"/>
      <c r="G56" s="49"/>
      <c r="I56" s="53">
        <v>51</v>
      </c>
      <c r="J56" s="31">
        <f t="shared" si="26"/>
        <v>0</v>
      </c>
      <c r="K56" s="31">
        <f t="shared" si="16"/>
        <v>0</v>
      </c>
      <c r="L56" s="31">
        <f t="shared" si="17"/>
        <v>0</v>
      </c>
      <c r="M56" s="31">
        <f t="shared" si="0"/>
        <v>0</v>
      </c>
      <c r="N56" s="31">
        <v>0</v>
      </c>
      <c r="O56" s="32">
        <f t="shared" si="1"/>
        <v>0</v>
      </c>
      <c r="P56" s="53">
        <v>51</v>
      </c>
      <c r="Q56" s="31">
        <f t="shared" si="18"/>
        <v>0</v>
      </c>
      <c r="R56" s="31">
        <f t="shared" si="19"/>
        <v>0</v>
      </c>
      <c r="S56" s="31">
        <f t="shared" si="2"/>
        <v>0</v>
      </c>
      <c r="T56" s="31">
        <f t="shared" si="3"/>
        <v>0</v>
      </c>
      <c r="U56" s="31">
        <f t="shared" si="20"/>
        <v>0</v>
      </c>
      <c r="V56" s="31">
        <f t="shared" si="4"/>
        <v>0</v>
      </c>
      <c r="W56" s="31">
        <v>0</v>
      </c>
      <c r="X56" s="31">
        <f t="shared" si="5"/>
        <v>0</v>
      </c>
      <c r="Y56" s="36">
        <f t="shared" si="6"/>
        <v>0</v>
      </c>
      <c r="AA56" s="69">
        <v>51</v>
      </c>
      <c r="AB56" s="31">
        <f t="shared" si="7"/>
        <v>0</v>
      </c>
      <c r="AC56" s="203">
        <f t="shared" si="42"/>
        <v>0</v>
      </c>
      <c r="AD56" s="99">
        <f t="shared" si="9"/>
        <v>0</v>
      </c>
      <c r="AE56" s="99">
        <f t="shared" si="10"/>
        <v>0</v>
      </c>
      <c r="AF56" s="188">
        <f t="shared" si="36"/>
        <v>0</v>
      </c>
      <c r="AG56" s="188">
        <f t="shared" si="37"/>
        <v>0</v>
      </c>
      <c r="AH56" s="188">
        <f t="shared" si="38"/>
        <v>0</v>
      </c>
      <c r="AI56" s="193">
        <f t="shared" si="39"/>
        <v>0</v>
      </c>
      <c r="AK56" s="69">
        <v>51</v>
      </c>
      <c r="AL56" s="31">
        <f t="shared" si="11"/>
        <v>0</v>
      </c>
      <c r="AM56" s="31">
        <f t="shared" si="12"/>
        <v>0</v>
      </c>
      <c r="AN56" s="31">
        <f t="shared" si="13"/>
        <v>0</v>
      </c>
      <c r="AO56" s="31">
        <f t="shared" si="14"/>
        <v>0</v>
      </c>
      <c r="AP56" s="31">
        <f t="shared" si="15"/>
        <v>0</v>
      </c>
      <c r="AQ56" s="188">
        <f t="shared" si="43"/>
        <v>0</v>
      </c>
      <c r="AR56" s="188">
        <f t="shared" si="43"/>
        <v>0</v>
      </c>
      <c r="AS56" s="188">
        <f t="shared" si="43"/>
        <v>0</v>
      </c>
      <c r="AT56" s="188">
        <f t="shared" si="43"/>
        <v>0</v>
      </c>
      <c r="AU56" s="31"/>
      <c r="AV56" s="31"/>
      <c r="AW56" s="31"/>
      <c r="AX56" s="31"/>
      <c r="AY56" s="74"/>
    </row>
    <row r="57" spans="2:51" x14ac:dyDescent="0.3">
      <c r="B57" s="38"/>
      <c r="C57" s="155"/>
      <c r="D57" s="136"/>
      <c r="E57" s="141"/>
      <c r="F57" s="40"/>
      <c r="G57" s="49"/>
      <c r="I57" s="53">
        <v>52</v>
      </c>
      <c r="J57" s="31">
        <f t="shared" si="26"/>
        <v>0</v>
      </c>
      <c r="K57" s="31">
        <f t="shared" si="16"/>
        <v>0</v>
      </c>
      <c r="L57" s="31">
        <f t="shared" si="17"/>
        <v>0</v>
      </c>
      <c r="M57" s="31">
        <f t="shared" si="0"/>
        <v>0</v>
      </c>
      <c r="N57" s="31">
        <v>0</v>
      </c>
      <c r="O57" s="32">
        <f t="shared" si="1"/>
        <v>0</v>
      </c>
      <c r="P57" s="53">
        <v>52</v>
      </c>
      <c r="Q57" s="31">
        <f t="shared" si="18"/>
        <v>0</v>
      </c>
      <c r="R57" s="31">
        <f t="shared" si="19"/>
        <v>0</v>
      </c>
      <c r="S57" s="31">
        <f t="shared" si="2"/>
        <v>0</v>
      </c>
      <c r="T57" s="31">
        <f t="shared" si="3"/>
        <v>0</v>
      </c>
      <c r="U57" s="31">
        <f t="shared" si="20"/>
        <v>0</v>
      </c>
      <c r="V57" s="31">
        <f t="shared" si="4"/>
        <v>0</v>
      </c>
      <c r="W57" s="31">
        <v>0</v>
      </c>
      <c r="X57" s="31">
        <f t="shared" si="5"/>
        <v>0</v>
      </c>
      <c r="Y57" s="36">
        <f t="shared" si="6"/>
        <v>0</v>
      </c>
      <c r="AA57" s="69">
        <v>52</v>
      </c>
      <c r="AB57" s="31">
        <f t="shared" si="7"/>
        <v>0</v>
      </c>
      <c r="AC57" s="203">
        <f t="shared" si="42"/>
        <v>0</v>
      </c>
      <c r="AD57" s="99">
        <f t="shared" si="9"/>
        <v>0</v>
      </c>
      <c r="AE57" s="99">
        <f t="shared" si="10"/>
        <v>0</v>
      </c>
      <c r="AF57" s="188">
        <f t="shared" si="36"/>
        <v>0</v>
      </c>
      <c r="AG57" s="188">
        <f t="shared" si="37"/>
        <v>0</v>
      </c>
      <c r="AH57" s="188">
        <f t="shared" si="38"/>
        <v>0</v>
      </c>
      <c r="AI57" s="193">
        <f t="shared" si="39"/>
        <v>0</v>
      </c>
      <c r="AK57" s="69">
        <v>52</v>
      </c>
      <c r="AL57" s="31">
        <f t="shared" si="11"/>
        <v>0</v>
      </c>
      <c r="AM57" s="31">
        <f t="shared" si="12"/>
        <v>0</v>
      </c>
      <c r="AN57" s="31">
        <f t="shared" si="13"/>
        <v>0</v>
      </c>
      <c r="AO57" s="31">
        <f t="shared" si="14"/>
        <v>0</v>
      </c>
      <c r="AP57" s="31">
        <f t="shared" si="15"/>
        <v>0</v>
      </c>
      <c r="AQ57" s="188">
        <f t="shared" si="43"/>
        <v>0</v>
      </c>
      <c r="AR57" s="188">
        <f t="shared" si="43"/>
        <v>0</v>
      </c>
      <c r="AS57" s="188">
        <f t="shared" si="43"/>
        <v>0</v>
      </c>
      <c r="AT57" s="188">
        <f t="shared" si="43"/>
        <v>0</v>
      </c>
      <c r="AU57" s="31"/>
      <c r="AV57" s="31"/>
      <c r="AW57" s="31"/>
      <c r="AX57" s="31"/>
      <c r="AY57" s="74"/>
    </row>
    <row r="58" spans="2:51" x14ac:dyDescent="0.3">
      <c r="B58" s="38"/>
      <c r="C58" s="155"/>
      <c r="D58" s="136"/>
      <c r="E58" s="141"/>
      <c r="F58" s="40"/>
      <c r="G58" s="49"/>
      <c r="I58" s="53">
        <v>53</v>
      </c>
      <c r="J58" s="31">
        <f t="shared" si="26"/>
        <v>0</v>
      </c>
      <c r="K58" s="31">
        <f t="shared" si="16"/>
        <v>0</v>
      </c>
      <c r="L58" s="31">
        <f t="shared" si="17"/>
        <v>0</v>
      </c>
      <c r="M58" s="31">
        <f t="shared" si="0"/>
        <v>0</v>
      </c>
      <c r="N58" s="31">
        <v>0</v>
      </c>
      <c r="O58" s="32">
        <f t="shared" si="1"/>
        <v>0</v>
      </c>
      <c r="P58" s="53">
        <v>53</v>
      </c>
      <c r="Q58" s="31">
        <f t="shared" si="18"/>
        <v>0</v>
      </c>
      <c r="R58" s="31">
        <f t="shared" si="19"/>
        <v>0</v>
      </c>
      <c r="S58" s="31">
        <f t="shared" si="2"/>
        <v>0</v>
      </c>
      <c r="T58" s="31">
        <f t="shared" si="3"/>
        <v>0</v>
      </c>
      <c r="U58" s="31">
        <f t="shared" si="20"/>
        <v>0</v>
      </c>
      <c r="V58" s="31">
        <f t="shared" si="4"/>
        <v>0</v>
      </c>
      <c r="W58" s="31">
        <v>0</v>
      </c>
      <c r="X58" s="31">
        <f t="shared" si="5"/>
        <v>0</v>
      </c>
      <c r="Y58" s="36">
        <f t="shared" si="6"/>
        <v>0</v>
      </c>
      <c r="AA58" s="69">
        <v>53</v>
      </c>
      <c r="AB58" s="31">
        <f t="shared" si="7"/>
        <v>0</v>
      </c>
      <c r="AC58" s="203">
        <f t="shared" si="42"/>
        <v>0</v>
      </c>
      <c r="AD58" s="99">
        <f t="shared" si="9"/>
        <v>0</v>
      </c>
      <c r="AE58" s="99">
        <f t="shared" si="10"/>
        <v>0</v>
      </c>
      <c r="AF58" s="188">
        <f t="shared" si="36"/>
        <v>0</v>
      </c>
      <c r="AG58" s="188">
        <f t="shared" si="37"/>
        <v>0</v>
      </c>
      <c r="AH58" s="188">
        <f t="shared" si="38"/>
        <v>0</v>
      </c>
      <c r="AI58" s="193">
        <f t="shared" si="39"/>
        <v>0</v>
      </c>
      <c r="AK58" s="69">
        <v>53</v>
      </c>
      <c r="AL58" s="31">
        <f t="shared" si="11"/>
        <v>0</v>
      </c>
      <c r="AM58" s="31">
        <f t="shared" si="12"/>
        <v>0</v>
      </c>
      <c r="AN58" s="31">
        <f t="shared" si="13"/>
        <v>0</v>
      </c>
      <c r="AO58" s="31">
        <f t="shared" si="14"/>
        <v>0</v>
      </c>
      <c r="AP58" s="31">
        <f t="shared" si="15"/>
        <v>0</v>
      </c>
      <c r="AQ58" s="188">
        <f t="shared" si="43"/>
        <v>0</v>
      </c>
      <c r="AR58" s="188">
        <f t="shared" si="43"/>
        <v>0</v>
      </c>
      <c r="AS58" s="188">
        <f t="shared" si="43"/>
        <v>0</v>
      </c>
      <c r="AT58" s="188">
        <f t="shared" si="43"/>
        <v>0</v>
      </c>
      <c r="AU58" s="31"/>
      <c r="AV58" s="31"/>
      <c r="AW58" s="31"/>
      <c r="AX58" s="31"/>
      <c r="AY58" s="74"/>
    </row>
    <row r="59" spans="2:51" x14ac:dyDescent="0.3">
      <c r="B59" s="38"/>
      <c r="C59" s="155"/>
      <c r="D59" s="136"/>
      <c r="E59" s="141"/>
      <c r="F59" s="40"/>
      <c r="G59" s="49"/>
      <c r="I59" s="53">
        <v>54</v>
      </c>
      <c r="J59" s="31">
        <f t="shared" si="26"/>
        <v>0</v>
      </c>
      <c r="K59" s="31">
        <f t="shared" si="16"/>
        <v>0</v>
      </c>
      <c r="L59" s="31">
        <f t="shared" si="17"/>
        <v>0</v>
      </c>
      <c r="M59" s="31">
        <f t="shared" si="0"/>
        <v>0</v>
      </c>
      <c r="N59" s="31">
        <v>0</v>
      </c>
      <c r="O59" s="32">
        <f t="shared" si="1"/>
        <v>0</v>
      </c>
      <c r="P59" s="53">
        <v>54</v>
      </c>
      <c r="Q59" s="31">
        <f t="shared" si="18"/>
        <v>0</v>
      </c>
      <c r="R59" s="31">
        <f t="shared" si="19"/>
        <v>0</v>
      </c>
      <c r="S59" s="31">
        <f t="shared" si="2"/>
        <v>0</v>
      </c>
      <c r="T59" s="31">
        <f t="shared" si="3"/>
        <v>0</v>
      </c>
      <c r="U59" s="31">
        <f t="shared" si="20"/>
        <v>0</v>
      </c>
      <c r="V59" s="31">
        <f t="shared" si="4"/>
        <v>0</v>
      </c>
      <c r="W59" s="31">
        <v>0</v>
      </c>
      <c r="X59" s="31">
        <f t="shared" si="5"/>
        <v>0</v>
      </c>
      <c r="Y59" s="36">
        <f t="shared" si="6"/>
        <v>0</v>
      </c>
      <c r="AA59" s="69">
        <v>54</v>
      </c>
      <c r="AB59" s="31">
        <f t="shared" si="7"/>
        <v>0</v>
      </c>
      <c r="AC59" s="203">
        <f t="shared" si="42"/>
        <v>0</v>
      </c>
      <c r="AD59" s="99">
        <f t="shared" si="9"/>
        <v>0</v>
      </c>
      <c r="AE59" s="99">
        <f t="shared" si="10"/>
        <v>0</v>
      </c>
      <c r="AF59" s="188">
        <f t="shared" si="36"/>
        <v>0</v>
      </c>
      <c r="AG59" s="188">
        <f t="shared" si="37"/>
        <v>0</v>
      </c>
      <c r="AH59" s="188">
        <f t="shared" si="38"/>
        <v>0</v>
      </c>
      <c r="AI59" s="193">
        <f t="shared" si="39"/>
        <v>0</v>
      </c>
      <c r="AK59" s="69">
        <v>54</v>
      </c>
      <c r="AL59" s="31">
        <f t="shared" si="11"/>
        <v>0</v>
      </c>
      <c r="AM59" s="31">
        <f t="shared" si="12"/>
        <v>0</v>
      </c>
      <c r="AN59" s="31">
        <f t="shared" si="13"/>
        <v>0</v>
      </c>
      <c r="AO59" s="31">
        <f t="shared" si="14"/>
        <v>0</v>
      </c>
      <c r="AP59" s="31">
        <f t="shared" si="15"/>
        <v>0</v>
      </c>
      <c r="AQ59" s="188">
        <f t="shared" si="43"/>
        <v>0</v>
      </c>
      <c r="AR59" s="188">
        <f t="shared" si="43"/>
        <v>0</v>
      </c>
      <c r="AS59" s="188">
        <f t="shared" si="43"/>
        <v>0</v>
      </c>
      <c r="AT59" s="188">
        <f t="shared" si="43"/>
        <v>0</v>
      </c>
      <c r="AU59" s="31"/>
      <c r="AV59" s="31"/>
      <c r="AW59" s="31"/>
      <c r="AX59" s="31"/>
      <c r="AY59" s="74"/>
    </row>
    <row r="60" spans="2:51" x14ac:dyDescent="0.3">
      <c r="B60" s="38"/>
      <c r="C60" s="155"/>
      <c r="D60" s="136"/>
      <c r="E60" s="141"/>
      <c r="F60" s="40"/>
      <c r="G60" s="49"/>
      <c r="I60" s="53">
        <v>55</v>
      </c>
      <c r="J60" s="31">
        <f t="shared" si="26"/>
        <v>0</v>
      </c>
      <c r="K60" s="31">
        <f t="shared" si="16"/>
        <v>0</v>
      </c>
      <c r="L60" s="31">
        <f t="shared" si="17"/>
        <v>0</v>
      </c>
      <c r="M60" s="31">
        <f t="shared" si="0"/>
        <v>0</v>
      </c>
      <c r="N60" s="31">
        <v>0</v>
      </c>
      <c r="O60" s="32">
        <f t="shared" si="1"/>
        <v>0</v>
      </c>
      <c r="P60" s="53">
        <v>55</v>
      </c>
      <c r="Q60" s="31">
        <f t="shared" si="18"/>
        <v>0</v>
      </c>
      <c r="R60" s="31">
        <f t="shared" si="19"/>
        <v>0</v>
      </c>
      <c r="S60" s="31">
        <f t="shared" si="2"/>
        <v>0</v>
      </c>
      <c r="T60" s="31">
        <f t="shared" si="3"/>
        <v>0</v>
      </c>
      <c r="U60" s="31">
        <f t="shared" si="20"/>
        <v>0</v>
      </c>
      <c r="V60" s="31">
        <f t="shared" si="4"/>
        <v>0</v>
      </c>
      <c r="W60" s="31">
        <v>0</v>
      </c>
      <c r="X60" s="31">
        <f t="shared" si="5"/>
        <v>0</v>
      </c>
      <c r="Y60" s="36">
        <f t="shared" si="6"/>
        <v>0</v>
      </c>
      <c r="AA60" s="69">
        <v>55</v>
      </c>
      <c r="AB60" s="31">
        <f t="shared" si="7"/>
        <v>0</v>
      </c>
      <c r="AC60" s="203">
        <f t="shared" si="42"/>
        <v>0</v>
      </c>
      <c r="AD60" s="99">
        <f t="shared" si="9"/>
        <v>0</v>
      </c>
      <c r="AE60" s="99">
        <f t="shared" si="10"/>
        <v>0</v>
      </c>
      <c r="AF60" s="188">
        <f t="shared" si="36"/>
        <v>0</v>
      </c>
      <c r="AG60" s="188">
        <f t="shared" si="37"/>
        <v>0</v>
      </c>
      <c r="AH60" s="188">
        <f t="shared" si="38"/>
        <v>0</v>
      </c>
      <c r="AI60" s="193">
        <f t="shared" si="39"/>
        <v>0</v>
      </c>
      <c r="AK60" s="69">
        <v>55</v>
      </c>
      <c r="AL60" s="31">
        <f t="shared" si="11"/>
        <v>0</v>
      </c>
      <c r="AM60" s="31">
        <f t="shared" si="12"/>
        <v>0</v>
      </c>
      <c r="AN60" s="31">
        <f t="shared" si="13"/>
        <v>0</v>
      </c>
      <c r="AO60" s="31">
        <f t="shared" si="14"/>
        <v>0</v>
      </c>
      <c r="AP60" s="31">
        <f t="shared" si="15"/>
        <v>0</v>
      </c>
      <c r="AQ60" s="188">
        <f t="shared" si="43"/>
        <v>0</v>
      </c>
      <c r="AR60" s="188">
        <f t="shared" si="43"/>
        <v>0</v>
      </c>
      <c r="AS60" s="188">
        <f t="shared" si="43"/>
        <v>0</v>
      </c>
      <c r="AT60" s="188">
        <f t="shared" si="43"/>
        <v>0</v>
      </c>
      <c r="AU60" s="31"/>
      <c r="AV60" s="31"/>
      <c r="AW60" s="31"/>
      <c r="AX60" s="31"/>
      <c r="AY60" s="74"/>
    </row>
    <row r="61" spans="2:51" x14ac:dyDescent="0.3">
      <c r="B61" s="38"/>
      <c r="C61" s="155"/>
      <c r="D61" s="136"/>
      <c r="E61" s="141"/>
      <c r="F61" s="40"/>
      <c r="G61" s="49"/>
      <c r="I61" s="53">
        <v>56</v>
      </c>
      <c r="J61" s="31">
        <f t="shared" si="26"/>
        <v>0</v>
      </c>
      <c r="K61" s="31">
        <f t="shared" si="16"/>
        <v>0</v>
      </c>
      <c r="L61" s="31">
        <f t="shared" si="17"/>
        <v>0</v>
      </c>
      <c r="M61" s="31">
        <f t="shared" si="0"/>
        <v>0</v>
      </c>
      <c r="N61" s="31">
        <v>0</v>
      </c>
      <c r="O61" s="32">
        <f t="shared" si="1"/>
        <v>0</v>
      </c>
      <c r="P61" s="53">
        <v>56</v>
      </c>
      <c r="Q61" s="31">
        <f t="shared" si="18"/>
        <v>0</v>
      </c>
      <c r="R61" s="31">
        <f t="shared" si="19"/>
        <v>0</v>
      </c>
      <c r="S61" s="31">
        <f t="shared" si="2"/>
        <v>0</v>
      </c>
      <c r="T61" s="31">
        <f t="shared" si="3"/>
        <v>0</v>
      </c>
      <c r="U61" s="31">
        <f t="shared" si="20"/>
        <v>0</v>
      </c>
      <c r="V61" s="31">
        <f t="shared" si="4"/>
        <v>0</v>
      </c>
      <c r="W61" s="31">
        <v>0</v>
      </c>
      <c r="X61" s="31">
        <f t="shared" si="5"/>
        <v>0</v>
      </c>
      <c r="Y61" s="36">
        <f t="shared" si="6"/>
        <v>0</v>
      </c>
      <c r="AA61" s="69">
        <v>56</v>
      </c>
      <c r="AB61" s="31">
        <f t="shared" si="7"/>
        <v>0</v>
      </c>
      <c r="AC61" s="203">
        <f t="shared" si="42"/>
        <v>0</v>
      </c>
      <c r="AD61" s="99">
        <f t="shared" si="9"/>
        <v>0</v>
      </c>
      <c r="AE61" s="99">
        <f t="shared" si="10"/>
        <v>0</v>
      </c>
      <c r="AF61" s="188">
        <f t="shared" si="36"/>
        <v>0</v>
      </c>
      <c r="AG61" s="188">
        <f t="shared" si="37"/>
        <v>0</v>
      </c>
      <c r="AH61" s="188">
        <f t="shared" si="38"/>
        <v>0</v>
      </c>
      <c r="AI61" s="193">
        <f t="shared" si="39"/>
        <v>0</v>
      </c>
      <c r="AK61" s="69">
        <v>56</v>
      </c>
      <c r="AL61" s="31">
        <f t="shared" si="11"/>
        <v>0</v>
      </c>
      <c r="AM61" s="31">
        <f t="shared" si="12"/>
        <v>0</v>
      </c>
      <c r="AN61" s="31">
        <f t="shared" si="13"/>
        <v>0</v>
      </c>
      <c r="AO61" s="31">
        <f t="shared" si="14"/>
        <v>0</v>
      </c>
      <c r="AP61" s="31">
        <f t="shared" si="15"/>
        <v>0</v>
      </c>
      <c r="AQ61" s="188">
        <f t="shared" si="43"/>
        <v>0</v>
      </c>
      <c r="AR61" s="188">
        <f t="shared" si="43"/>
        <v>0</v>
      </c>
      <c r="AS61" s="188">
        <f t="shared" si="43"/>
        <v>0</v>
      </c>
      <c r="AT61" s="188">
        <f t="shared" si="43"/>
        <v>0</v>
      </c>
      <c r="AU61" s="31"/>
      <c r="AV61" s="31"/>
      <c r="AW61" s="31"/>
      <c r="AX61" s="31"/>
      <c r="AY61" s="74"/>
    </row>
    <row r="62" spans="2:51" x14ac:dyDescent="0.3">
      <c r="B62" s="38"/>
      <c r="C62" s="155"/>
      <c r="D62" s="136"/>
      <c r="E62" s="141"/>
      <c r="F62" s="40"/>
      <c r="G62" s="49"/>
      <c r="I62" s="53">
        <v>57</v>
      </c>
      <c r="J62" s="31">
        <f t="shared" si="26"/>
        <v>0</v>
      </c>
      <c r="K62" s="31">
        <f t="shared" si="16"/>
        <v>0</v>
      </c>
      <c r="L62" s="31">
        <f t="shared" si="17"/>
        <v>0</v>
      </c>
      <c r="M62" s="31">
        <f t="shared" si="0"/>
        <v>0</v>
      </c>
      <c r="N62" s="31">
        <v>0</v>
      </c>
      <c r="O62" s="32">
        <f t="shared" si="1"/>
        <v>0</v>
      </c>
      <c r="P62" s="53">
        <v>57</v>
      </c>
      <c r="Q62" s="31">
        <f t="shared" si="18"/>
        <v>0</v>
      </c>
      <c r="R62" s="31">
        <f t="shared" si="19"/>
        <v>0</v>
      </c>
      <c r="S62" s="31">
        <f t="shared" si="2"/>
        <v>0</v>
      </c>
      <c r="T62" s="31">
        <f t="shared" si="3"/>
        <v>0</v>
      </c>
      <c r="U62" s="31">
        <f t="shared" si="20"/>
        <v>0</v>
      </c>
      <c r="V62" s="31">
        <f t="shared" si="4"/>
        <v>0</v>
      </c>
      <c r="W62" s="31">
        <v>0</v>
      </c>
      <c r="X62" s="31">
        <f t="shared" si="5"/>
        <v>0</v>
      </c>
      <c r="Y62" s="36">
        <f t="shared" si="6"/>
        <v>0</v>
      </c>
      <c r="AA62" s="69">
        <v>57</v>
      </c>
      <c r="AB62" s="31">
        <f t="shared" si="7"/>
        <v>0</v>
      </c>
      <c r="AC62" s="203">
        <f t="shared" si="42"/>
        <v>0</v>
      </c>
      <c r="AD62" s="99">
        <f t="shared" si="9"/>
        <v>0</v>
      </c>
      <c r="AE62" s="99">
        <f t="shared" si="10"/>
        <v>0</v>
      </c>
      <c r="AF62" s="188">
        <f t="shared" si="36"/>
        <v>0</v>
      </c>
      <c r="AG62" s="188">
        <f t="shared" si="37"/>
        <v>0</v>
      </c>
      <c r="AH62" s="188">
        <f t="shared" si="38"/>
        <v>0</v>
      </c>
      <c r="AI62" s="193">
        <f t="shared" si="39"/>
        <v>0</v>
      </c>
      <c r="AK62" s="69">
        <v>57</v>
      </c>
      <c r="AL62" s="31">
        <f t="shared" si="11"/>
        <v>0</v>
      </c>
      <c r="AM62" s="31">
        <f t="shared" si="12"/>
        <v>0</v>
      </c>
      <c r="AN62" s="31">
        <f t="shared" si="13"/>
        <v>0</v>
      </c>
      <c r="AO62" s="31">
        <f t="shared" si="14"/>
        <v>0</v>
      </c>
      <c r="AP62" s="31">
        <f t="shared" si="15"/>
        <v>0</v>
      </c>
      <c r="AQ62" s="188">
        <f t="shared" si="43"/>
        <v>0</v>
      </c>
      <c r="AR62" s="188">
        <f t="shared" si="43"/>
        <v>0</v>
      </c>
      <c r="AS62" s="188">
        <f t="shared" si="43"/>
        <v>0</v>
      </c>
      <c r="AT62" s="188">
        <f t="shared" si="43"/>
        <v>0</v>
      </c>
      <c r="AU62" s="31"/>
      <c r="AV62" s="31"/>
      <c r="AW62" s="31"/>
      <c r="AX62" s="31"/>
      <c r="AY62" s="74"/>
    </row>
    <row r="63" spans="2:51" x14ac:dyDescent="0.3">
      <c r="B63" s="38"/>
      <c r="C63" s="155"/>
      <c r="D63" s="136"/>
      <c r="E63" s="141"/>
      <c r="F63" s="40"/>
      <c r="G63" s="49"/>
      <c r="I63" s="53">
        <v>58</v>
      </c>
      <c r="J63" s="31">
        <f t="shared" si="26"/>
        <v>0</v>
      </c>
      <c r="K63" s="31">
        <f t="shared" si="16"/>
        <v>0</v>
      </c>
      <c r="L63" s="31">
        <f t="shared" si="17"/>
        <v>0</v>
      </c>
      <c r="M63" s="31">
        <f t="shared" si="0"/>
        <v>0</v>
      </c>
      <c r="N63" s="31">
        <v>0</v>
      </c>
      <c r="O63" s="32">
        <f t="shared" si="1"/>
        <v>0</v>
      </c>
      <c r="P63" s="53">
        <v>58</v>
      </c>
      <c r="Q63" s="31">
        <f t="shared" si="18"/>
        <v>0</v>
      </c>
      <c r="R63" s="31">
        <f t="shared" si="19"/>
        <v>0</v>
      </c>
      <c r="S63" s="31">
        <f t="shared" si="2"/>
        <v>0</v>
      </c>
      <c r="T63" s="31">
        <f t="shared" si="3"/>
        <v>0</v>
      </c>
      <c r="U63" s="31">
        <f t="shared" si="20"/>
        <v>0</v>
      </c>
      <c r="V63" s="31">
        <f t="shared" si="4"/>
        <v>0</v>
      </c>
      <c r="W63" s="31">
        <v>0</v>
      </c>
      <c r="X63" s="31">
        <f t="shared" si="5"/>
        <v>0</v>
      </c>
      <c r="Y63" s="36">
        <f t="shared" si="6"/>
        <v>0</v>
      </c>
      <c r="AA63" s="69">
        <v>58</v>
      </c>
      <c r="AB63" s="31">
        <f t="shared" si="7"/>
        <v>0</v>
      </c>
      <c r="AC63" s="203">
        <f t="shared" si="42"/>
        <v>0</v>
      </c>
      <c r="AD63" s="99">
        <f t="shared" si="9"/>
        <v>0</v>
      </c>
      <c r="AE63" s="99">
        <f t="shared" si="10"/>
        <v>0</v>
      </c>
      <c r="AF63" s="188">
        <f t="shared" si="36"/>
        <v>0</v>
      </c>
      <c r="AG63" s="188">
        <f t="shared" si="37"/>
        <v>0</v>
      </c>
      <c r="AH63" s="188">
        <f t="shared" si="38"/>
        <v>0</v>
      </c>
      <c r="AI63" s="193">
        <f t="shared" si="39"/>
        <v>0</v>
      </c>
      <c r="AK63" s="69">
        <v>58</v>
      </c>
      <c r="AL63" s="31">
        <f t="shared" si="11"/>
        <v>0</v>
      </c>
      <c r="AM63" s="31">
        <f t="shared" si="12"/>
        <v>0</v>
      </c>
      <c r="AN63" s="31">
        <f t="shared" si="13"/>
        <v>0</v>
      </c>
      <c r="AO63" s="31">
        <f t="shared" si="14"/>
        <v>0</v>
      </c>
      <c r="AP63" s="31">
        <f t="shared" si="15"/>
        <v>0</v>
      </c>
      <c r="AQ63" s="188">
        <f t="shared" si="43"/>
        <v>0</v>
      </c>
      <c r="AR63" s="188">
        <f t="shared" si="43"/>
        <v>0</v>
      </c>
      <c r="AS63" s="188">
        <f t="shared" si="43"/>
        <v>0</v>
      </c>
      <c r="AT63" s="188">
        <f t="shared" si="43"/>
        <v>0</v>
      </c>
      <c r="AU63" s="31"/>
      <c r="AV63" s="31"/>
      <c r="AW63" s="31"/>
      <c r="AX63" s="31"/>
      <c r="AY63" s="74"/>
    </row>
    <row r="64" spans="2:51" x14ac:dyDescent="0.3">
      <c r="B64" s="38"/>
      <c r="C64" s="155"/>
      <c r="D64" s="136"/>
      <c r="E64" s="141"/>
      <c r="F64" s="40"/>
      <c r="G64" s="49"/>
      <c r="I64" s="53">
        <v>59</v>
      </c>
      <c r="J64" s="31">
        <f t="shared" si="26"/>
        <v>0</v>
      </c>
      <c r="K64" s="31">
        <f t="shared" si="16"/>
        <v>0</v>
      </c>
      <c r="L64" s="31">
        <f t="shared" si="17"/>
        <v>0</v>
      </c>
      <c r="M64" s="31">
        <f t="shared" si="0"/>
        <v>0</v>
      </c>
      <c r="N64" s="31">
        <v>0</v>
      </c>
      <c r="O64" s="32">
        <f t="shared" si="1"/>
        <v>0</v>
      </c>
      <c r="P64" s="53">
        <v>59</v>
      </c>
      <c r="Q64" s="31">
        <f t="shared" si="18"/>
        <v>0</v>
      </c>
      <c r="R64" s="31">
        <f t="shared" si="19"/>
        <v>0</v>
      </c>
      <c r="S64" s="31">
        <f t="shared" si="2"/>
        <v>0</v>
      </c>
      <c r="T64" s="31">
        <f t="shared" si="3"/>
        <v>0</v>
      </c>
      <c r="U64" s="31">
        <f t="shared" si="20"/>
        <v>0</v>
      </c>
      <c r="V64" s="31">
        <f t="shared" si="4"/>
        <v>0</v>
      </c>
      <c r="W64" s="31">
        <v>0</v>
      </c>
      <c r="X64" s="31">
        <f t="shared" si="5"/>
        <v>0</v>
      </c>
      <c r="Y64" s="36">
        <f t="shared" si="6"/>
        <v>0</v>
      </c>
      <c r="AA64" s="69">
        <v>59</v>
      </c>
      <c r="AB64" s="31">
        <f t="shared" si="7"/>
        <v>0</v>
      </c>
      <c r="AC64" s="203">
        <f t="shared" si="42"/>
        <v>0</v>
      </c>
      <c r="AD64" s="99">
        <f t="shared" si="9"/>
        <v>0</v>
      </c>
      <c r="AE64" s="99">
        <f t="shared" si="10"/>
        <v>0</v>
      </c>
      <c r="AF64" s="188">
        <f t="shared" si="36"/>
        <v>0</v>
      </c>
      <c r="AG64" s="188">
        <f t="shared" si="37"/>
        <v>0</v>
      </c>
      <c r="AH64" s="188">
        <f t="shared" si="38"/>
        <v>0</v>
      </c>
      <c r="AI64" s="193">
        <f t="shared" si="39"/>
        <v>0</v>
      </c>
      <c r="AK64" s="69">
        <v>59</v>
      </c>
      <c r="AL64" s="31">
        <f t="shared" si="11"/>
        <v>0</v>
      </c>
      <c r="AM64" s="31">
        <f t="shared" si="12"/>
        <v>0</v>
      </c>
      <c r="AN64" s="31">
        <f t="shared" si="13"/>
        <v>0</v>
      </c>
      <c r="AO64" s="31">
        <f t="shared" si="14"/>
        <v>0</v>
      </c>
      <c r="AP64" s="31">
        <f t="shared" si="15"/>
        <v>0</v>
      </c>
      <c r="AQ64" s="188">
        <f t="shared" si="43"/>
        <v>0</v>
      </c>
      <c r="AR64" s="188">
        <f t="shared" si="43"/>
        <v>0</v>
      </c>
      <c r="AS64" s="188">
        <f t="shared" si="43"/>
        <v>0</v>
      </c>
      <c r="AT64" s="188">
        <f t="shared" si="43"/>
        <v>0</v>
      </c>
      <c r="AU64" s="31"/>
      <c r="AV64" s="31"/>
      <c r="AW64" s="31"/>
      <c r="AX64" s="31"/>
      <c r="AY64" s="74"/>
    </row>
    <row r="65" spans="2:51" x14ac:dyDescent="0.3">
      <c r="B65" s="38"/>
      <c r="C65" s="155"/>
      <c r="D65" s="136"/>
      <c r="E65" s="141"/>
      <c r="F65" s="40"/>
      <c r="G65" s="49"/>
      <c r="I65" s="53">
        <v>60</v>
      </c>
      <c r="J65" s="31">
        <f t="shared" si="26"/>
        <v>0</v>
      </c>
      <c r="K65" s="31">
        <f t="shared" si="16"/>
        <v>0</v>
      </c>
      <c r="L65" s="31">
        <f t="shared" si="17"/>
        <v>0</v>
      </c>
      <c r="M65" s="31">
        <f t="shared" si="0"/>
        <v>0</v>
      </c>
      <c r="N65" s="31">
        <v>0</v>
      </c>
      <c r="O65" s="32">
        <f t="shared" si="1"/>
        <v>0</v>
      </c>
      <c r="P65" s="53">
        <v>60</v>
      </c>
      <c r="Q65" s="31">
        <f t="shared" si="18"/>
        <v>0</v>
      </c>
      <c r="R65" s="31">
        <f t="shared" si="19"/>
        <v>0</v>
      </c>
      <c r="S65" s="31">
        <f t="shared" si="2"/>
        <v>0</v>
      </c>
      <c r="T65" s="31">
        <f t="shared" si="3"/>
        <v>0</v>
      </c>
      <c r="U65" s="31">
        <f t="shared" si="20"/>
        <v>0</v>
      </c>
      <c r="V65" s="31">
        <f t="shared" si="4"/>
        <v>0</v>
      </c>
      <c r="W65" s="31">
        <v>0</v>
      </c>
      <c r="X65" s="31">
        <f t="shared" si="5"/>
        <v>0</v>
      </c>
      <c r="Y65" s="36">
        <f t="shared" si="6"/>
        <v>0</v>
      </c>
      <c r="AA65" s="69">
        <v>60</v>
      </c>
      <c r="AB65" s="31">
        <f t="shared" si="7"/>
        <v>0</v>
      </c>
      <c r="AC65" s="203">
        <f t="shared" si="42"/>
        <v>0</v>
      </c>
      <c r="AD65" s="99">
        <f t="shared" si="9"/>
        <v>0</v>
      </c>
      <c r="AE65" s="99">
        <f t="shared" si="10"/>
        <v>0</v>
      </c>
      <c r="AF65" s="188">
        <f t="shared" si="36"/>
        <v>0</v>
      </c>
      <c r="AG65" s="188">
        <f t="shared" si="37"/>
        <v>0</v>
      </c>
      <c r="AH65" s="188">
        <f t="shared" si="38"/>
        <v>0</v>
      </c>
      <c r="AI65" s="193">
        <f t="shared" si="39"/>
        <v>0</v>
      </c>
      <c r="AK65" s="69">
        <v>60</v>
      </c>
      <c r="AL65" s="31">
        <f t="shared" si="11"/>
        <v>0</v>
      </c>
      <c r="AM65" s="31">
        <f t="shared" si="12"/>
        <v>0</v>
      </c>
      <c r="AN65" s="31">
        <f t="shared" si="13"/>
        <v>0</v>
      </c>
      <c r="AO65" s="31">
        <f t="shared" si="14"/>
        <v>0</v>
      </c>
      <c r="AP65" s="31">
        <f t="shared" si="15"/>
        <v>0</v>
      </c>
      <c r="AQ65" s="188">
        <f t="shared" si="43"/>
        <v>0</v>
      </c>
      <c r="AR65" s="188">
        <f t="shared" si="43"/>
        <v>0</v>
      </c>
      <c r="AS65" s="188">
        <f t="shared" si="43"/>
        <v>0</v>
      </c>
      <c r="AT65" s="188">
        <f t="shared" si="43"/>
        <v>0</v>
      </c>
      <c r="AU65" s="31"/>
      <c r="AV65" s="31"/>
      <c r="AW65" s="31"/>
      <c r="AX65" s="31"/>
      <c r="AY65" s="74"/>
    </row>
    <row r="66" spans="2:51" x14ac:dyDescent="0.3">
      <c r="B66" s="38"/>
      <c r="C66" s="155"/>
      <c r="D66" s="136"/>
      <c r="E66" s="141"/>
      <c r="F66" s="40"/>
      <c r="G66" s="49"/>
      <c r="I66" s="53">
        <v>61</v>
      </c>
      <c r="J66" s="31">
        <f t="shared" si="26"/>
        <v>0</v>
      </c>
      <c r="K66" s="31">
        <f t="shared" si="16"/>
        <v>0</v>
      </c>
      <c r="L66" s="31">
        <f t="shared" si="17"/>
        <v>0</v>
      </c>
      <c r="M66" s="31">
        <f t="shared" si="0"/>
        <v>0</v>
      </c>
      <c r="N66" s="31">
        <v>0</v>
      </c>
      <c r="O66" s="32">
        <f t="shared" si="1"/>
        <v>0</v>
      </c>
      <c r="P66" s="53">
        <v>61</v>
      </c>
      <c r="Q66" s="31">
        <f t="shared" si="18"/>
        <v>0</v>
      </c>
      <c r="R66" s="31">
        <f t="shared" si="19"/>
        <v>0</v>
      </c>
      <c r="S66" s="31">
        <f t="shared" si="2"/>
        <v>0</v>
      </c>
      <c r="T66" s="31">
        <f t="shared" si="3"/>
        <v>0</v>
      </c>
      <c r="U66" s="31">
        <f t="shared" si="20"/>
        <v>0</v>
      </c>
      <c r="V66" s="31">
        <f t="shared" si="4"/>
        <v>0</v>
      </c>
      <c r="W66" s="31">
        <v>0</v>
      </c>
      <c r="X66" s="31">
        <f t="shared" si="5"/>
        <v>0</v>
      </c>
      <c r="Y66" s="36">
        <f t="shared" si="6"/>
        <v>0</v>
      </c>
      <c r="AA66" s="69">
        <v>61</v>
      </c>
      <c r="AB66" s="31">
        <f t="shared" si="7"/>
        <v>0</v>
      </c>
      <c r="AC66" s="203">
        <f t="shared" si="42"/>
        <v>0</v>
      </c>
      <c r="AD66" s="99">
        <f t="shared" si="9"/>
        <v>0</v>
      </c>
      <c r="AE66" s="99">
        <f t="shared" si="10"/>
        <v>0</v>
      </c>
      <c r="AF66" s="188">
        <f t="shared" si="36"/>
        <v>0</v>
      </c>
      <c r="AG66" s="188">
        <f t="shared" si="37"/>
        <v>0</v>
      </c>
      <c r="AH66" s="188">
        <f t="shared" si="38"/>
        <v>0</v>
      </c>
      <c r="AI66" s="193">
        <f t="shared" si="39"/>
        <v>0</v>
      </c>
      <c r="AK66" s="69">
        <v>61</v>
      </c>
      <c r="AL66" s="31">
        <f t="shared" si="11"/>
        <v>0</v>
      </c>
      <c r="AM66" s="31">
        <f t="shared" si="12"/>
        <v>0</v>
      </c>
      <c r="AN66" s="31">
        <f t="shared" si="13"/>
        <v>0</v>
      </c>
      <c r="AO66" s="31">
        <f t="shared" si="14"/>
        <v>0</v>
      </c>
      <c r="AP66" s="31">
        <f t="shared" si="15"/>
        <v>0</v>
      </c>
      <c r="AQ66" s="188">
        <f t="shared" si="43"/>
        <v>0</v>
      </c>
      <c r="AR66" s="188">
        <f t="shared" si="43"/>
        <v>0</v>
      </c>
      <c r="AS66" s="188">
        <f t="shared" si="43"/>
        <v>0</v>
      </c>
      <c r="AT66" s="188">
        <f t="shared" si="43"/>
        <v>0</v>
      </c>
      <c r="AU66" s="31"/>
      <c r="AV66" s="31"/>
      <c r="AW66" s="31"/>
      <c r="AX66" s="31"/>
      <c r="AY66" s="74"/>
    </row>
    <row r="67" spans="2:51" x14ac:dyDescent="0.3">
      <c r="B67" s="38"/>
      <c r="C67" s="155"/>
      <c r="D67" s="136"/>
      <c r="E67" s="141"/>
      <c r="F67" s="40"/>
      <c r="G67" s="49"/>
      <c r="I67" s="53">
        <v>62</v>
      </c>
      <c r="J67" s="31">
        <f t="shared" si="26"/>
        <v>0</v>
      </c>
      <c r="K67" s="31">
        <f t="shared" si="16"/>
        <v>0</v>
      </c>
      <c r="L67" s="31">
        <f t="shared" si="17"/>
        <v>0</v>
      </c>
      <c r="M67" s="31">
        <f t="shared" si="0"/>
        <v>0</v>
      </c>
      <c r="N67" s="31">
        <v>0</v>
      </c>
      <c r="O67" s="32">
        <f t="shared" si="1"/>
        <v>0</v>
      </c>
      <c r="P67" s="53">
        <v>62</v>
      </c>
      <c r="Q67" s="31">
        <f t="shared" si="18"/>
        <v>0</v>
      </c>
      <c r="R67" s="31">
        <f t="shared" si="19"/>
        <v>0</v>
      </c>
      <c r="S67" s="31">
        <f t="shared" si="2"/>
        <v>0</v>
      </c>
      <c r="T67" s="31">
        <f t="shared" si="3"/>
        <v>0</v>
      </c>
      <c r="U67" s="31">
        <f t="shared" si="20"/>
        <v>0</v>
      </c>
      <c r="V67" s="31">
        <f t="shared" si="4"/>
        <v>0</v>
      </c>
      <c r="W67" s="31">
        <v>0</v>
      </c>
      <c r="X67" s="31">
        <f t="shared" si="5"/>
        <v>0</v>
      </c>
      <c r="Y67" s="36">
        <f t="shared" si="6"/>
        <v>0</v>
      </c>
      <c r="AA67" s="69">
        <v>62</v>
      </c>
      <c r="AB67" s="31">
        <f t="shared" si="7"/>
        <v>0</v>
      </c>
      <c r="AC67" s="203">
        <f t="shared" si="42"/>
        <v>0</v>
      </c>
      <c r="AD67" s="99">
        <f t="shared" si="9"/>
        <v>0</v>
      </c>
      <c r="AE67" s="99">
        <f t="shared" si="10"/>
        <v>0</v>
      </c>
      <c r="AF67" s="188">
        <f t="shared" si="36"/>
        <v>0</v>
      </c>
      <c r="AG67" s="188">
        <f t="shared" si="37"/>
        <v>0</v>
      </c>
      <c r="AH67" s="188">
        <f t="shared" si="38"/>
        <v>0</v>
      </c>
      <c r="AI67" s="193">
        <f t="shared" si="39"/>
        <v>0</v>
      </c>
      <c r="AK67" s="69">
        <v>62</v>
      </c>
      <c r="AL67" s="31">
        <f t="shared" si="11"/>
        <v>0</v>
      </c>
      <c r="AM67" s="31">
        <f t="shared" si="12"/>
        <v>0</v>
      </c>
      <c r="AN67" s="31">
        <f t="shared" si="13"/>
        <v>0</v>
      </c>
      <c r="AO67" s="31">
        <f t="shared" si="14"/>
        <v>0</v>
      </c>
      <c r="AP67" s="31">
        <f t="shared" si="15"/>
        <v>0</v>
      </c>
      <c r="AQ67" s="188">
        <f t="shared" si="43"/>
        <v>0</v>
      </c>
      <c r="AR67" s="188">
        <f t="shared" si="43"/>
        <v>0</v>
      </c>
      <c r="AS67" s="188">
        <f t="shared" si="43"/>
        <v>0</v>
      </c>
      <c r="AT67" s="188">
        <f t="shared" si="43"/>
        <v>0</v>
      </c>
      <c r="AU67" s="31"/>
      <c r="AV67" s="31"/>
      <c r="AW67" s="31"/>
      <c r="AX67" s="31"/>
      <c r="AY67" s="74"/>
    </row>
    <row r="68" spans="2:51" x14ac:dyDescent="0.3">
      <c r="B68" s="38"/>
      <c r="C68" s="155"/>
      <c r="D68" s="136"/>
      <c r="E68" s="141"/>
      <c r="F68" s="40"/>
      <c r="G68" s="49"/>
      <c r="I68" s="53">
        <v>63</v>
      </c>
      <c r="J68" s="31">
        <f t="shared" si="26"/>
        <v>0</v>
      </c>
      <c r="K68" s="31">
        <f t="shared" si="16"/>
        <v>0</v>
      </c>
      <c r="L68" s="31">
        <f t="shared" si="17"/>
        <v>0</v>
      </c>
      <c r="M68" s="31">
        <f t="shared" si="0"/>
        <v>0</v>
      </c>
      <c r="N68" s="31">
        <v>0</v>
      </c>
      <c r="O68" s="32">
        <f t="shared" si="1"/>
        <v>0</v>
      </c>
      <c r="P68" s="53">
        <v>63</v>
      </c>
      <c r="Q68" s="31">
        <f t="shared" si="18"/>
        <v>0</v>
      </c>
      <c r="R68" s="31">
        <f t="shared" si="19"/>
        <v>0</v>
      </c>
      <c r="S68" s="31">
        <f t="shared" si="2"/>
        <v>0</v>
      </c>
      <c r="T68" s="31">
        <f t="shared" si="3"/>
        <v>0</v>
      </c>
      <c r="U68" s="31">
        <f t="shared" si="20"/>
        <v>0</v>
      </c>
      <c r="V68" s="31">
        <f t="shared" si="4"/>
        <v>0</v>
      </c>
      <c r="W68" s="31">
        <v>0</v>
      </c>
      <c r="X68" s="31">
        <f t="shared" si="5"/>
        <v>0</v>
      </c>
      <c r="Y68" s="36">
        <f t="shared" si="6"/>
        <v>0</v>
      </c>
      <c r="AA68" s="69">
        <v>63</v>
      </c>
      <c r="AB68" s="31">
        <f t="shared" si="7"/>
        <v>0</v>
      </c>
      <c r="AC68" s="203">
        <f t="shared" si="42"/>
        <v>0</v>
      </c>
      <c r="AD68" s="99">
        <f t="shared" si="9"/>
        <v>0</v>
      </c>
      <c r="AE68" s="99">
        <f t="shared" si="10"/>
        <v>0</v>
      </c>
      <c r="AF68" s="188">
        <f t="shared" si="36"/>
        <v>0</v>
      </c>
      <c r="AG68" s="188">
        <f t="shared" si="37"/>
        <v>0</v>
      </c>
      <c r="AH68" s="188">
        <f t="shared" si="38"/>
        <v>0</v>
      </c>
      <c r="AI68" s="193">
        <f t="shared" si="39"/>
        <v>0</v>
      </c>
      <c r="AK68" s="69">
        <v>63</v>
      </c>
      <c r="AL68" s="31">
        <f t="shared" si="11"/>
        <v>0</v>
      </c>
      <c r="AM68" s="31">
        <f t="shared" si="12"/>
        <v>0</v>
      </c>
      <c r="AN68" s="31">
        <f t="shared" si="13"/>
        <v>0</v>
      </c>
      <c r="AO68" s="31">
        <f t="shared" si="14"/>
        <v>0</v>
      </c>
      <c r="AP68" s="31">
        <f t="shared" si="15"/>
        <v>0</v>
      </c>
      <c r="AQ68" s="188">
        <f t="shared" si="43"/>
        <v>0</v>
      </c>
      <c r="AR68" s="188">
        <f t="shared" si="43"/>
        <v>0</v>
      </c>
      <c r="AS68" s="188">
        <f t="shared" si="43"/>
        <v>0</v>
      </c>
      <c r="AT68" s="188">
        <f t="shared" si="43"/>
        <v>0</v>
      </c>
      <c r="AU68" s="31"/>
      <c r="AV68" s="31"/>
      <c r="AW68" s="31"/>
      <c r="AX68" s="31"/>
      <c r="AY68" s="74"/>
    </row>
    <row r="69" spans="2:51" x14ac:dyDescent="0.3">
      <c r="B69" s="38"/>
      <c r="C69" s="155"/>
      <c r="D69" s="136"/>
      <c r="E69" s="141"/>
      <c r="F69" s="40"/>
      <c r="G69" s="49"/>
      <c r="I69" s="53">
        <v>64</v>
      </c>
      <c r="J69" s="31">
        <f t="shared" si="26"/>
        <v>0</v>
      </c>
      <c r="K69" s="31">
        <f t="shared" si="16"/>
        <v>0</v>
      </c>
      <c r="L69" s="31">
        <f t="shared" si="17"/>
        <v>0</v>
      </c>
      <c r="M69" s="31">
        <f t="shared" ref="M69:M132" si="44">IF(I69&lt;=$F$10,IF(I69&lt;=30,I69*($F$9-$F$6)/30,$F$9-$F$6),)</f>
        <v>0</v>
      </c>
      <c r="N69" s="31">
        <v>0</v>
      </c>
      <c r="O69" s="32">
        <f t="shared" ref="O69:O132" si="45">((J69+K69)*0.475+L69+M69+N69)*44/12</f>
        <v>0</v>
      </c>
      <c r="P69" s="53">
        <v>64</v>
      </c>
      <c r="Q69" s="31">
        <f t="shared" si="18"/>
        <v>0</v>
      </c>
      <c r="R69" s="31">
        <f t="shared" si="19"/>
        <v>0</v>
      </c>
      <c r="S69" s="31">
        <f t="shared" ref="S69:S132" si="46">$F$19*R69</f>
        <v>0</v>
      </c>
      <c r="T69" s="31">
        <f t="shared" ref="T69:T132" si="47">IF(S69=0,0,EXP(-1.0587+0.8836*LN(S69)+0.284))</f>
        <v>0</v>
      </c>
      <c r="U69" s="31">
        <f t="shared" si="20"/>
        <v>0</v>
      </c>
      <c r="V69" s="31">
        <f t="shared" ref="V69:V132" si="48">IF(P69&lt;=$F$18,IF(P69&lt;=30,P69*($F$16-$F$6)/30,$F$16-$F$6),)</f>
        <v>0</v>
      </c>
      <c r="W69" s="31">
        <v>0</v>
      </c>
      <c r="X69" s="31">
        <f t="shared" ref="X69:X132" si="49">((S69+T69)*0.475+U69+V69+W69)*44/12</f>
        <v>0</v>
      </c>
      <c r="Y69" s="36">
        <f t="shared" ref="Y69:Y132" si="50">IF(P69&lt;=$F$18,X69-O69,)</f>
        <v>0</v>
      </c>
      <c r="AA69" s="69">
        <v>64</v>
      </c>
      <c r="AB69" s="31">
        <f t="shared" ref="AB69:AB132" si="51">IF(AA69&lt;=$F$18,IFERROR(VLOOKUP($AA69,$B$82:$G$94,2,FALSE),0),)</f>
        <v>0</v>
      </c>
      <c r="AC69" s="203">
        <f t="shared" si="42"/>
        <v>0</v>
      </c>
      <c r="AD69" s="99">
        <f t="shared" ref="AD69:AD132" si="52">IF(AA69&lt;=$F$18,IFERROR(VLOOKUP($AA69,$B$82:$G$94,4,FALSE),0),)</f>
        <v>0</v>
      </c>
      <c r="AE69" s="99">
        <f t="shared" ref="AE69:AE132" si="53">IF(AA69&lt;=$F$18,IFERROR(VLOOKUP($AA69,$B$82:$G$94,5,FALSE),0),)</f>
        <v>0</v>
      </c>
      <c r="AF69" s="188">
        <f t="shared" si="36"/>
        <v>0</v>
      </c>
      <c r="AG69" s="188">
        <f t="shared" si="37"/>
        <v>0</v>
      </c>
      <c r="AH69" s="188">
        <f t="shared" si="38"/>
        <v>0</v>
      </c>
      <c r="AI69" s="193">
        <f t="shared" si="39"/>
        <v>0</v>
      </c>
      <c r="AK69" s="69">
        <v>64</v>
      </c>
      <c r="AL69" s="31">
        <f t="shared" ref="AL69:AL132" si="54">IF(AK69&lt;=$F$18,IFERROR(VLOOKUP($AA69,$B$82:$G$94,2,FALSE),0),)</f>
        <v>0</v>
      </c>
      <c r="AM69" s="31">
        <f t="shared" ref="AM69:AM132" si="55">IF(AK69&lt;=$F$18,IFERROR(VLOOKUP($AA69,$B$82:$G$94,3,FALSE),0),)</f>
        <v>0</v>
      </c>
      <c r="AN69" s="31">
        <f t="shared" ref="AN69:AN132" si="56">IF(AK69&lt;=$F$18,IFERROR(VLOOKUP($AA69,$B$82:$G$94,4,FALSE),0),)</f>
        <v>0</v>
      </c>
      <c r="AO69" s="31">
        <f t="shared" ref="AO69:AO132" si="57">IF(AK69&lt;=$F$18,IFERROR(VLOOKUP($AA69,$B$82:$G$94,5,FALSE),0),)</f>
        <v>0</v>
      </c>
      <c r="AP69" s="31">
        <f t="shared" ref="AP69:AP132" si="58">IF(AK69&lt;=$F$18,IFERROR(VLOOKUP($AA69,$B$82:$G$94,6,FALSE),0),)</f>
        <v>0</v>
      </c>
      <c r="AQ69" s="188">
        <f t="shared" si="43"/>
        <v>0</v>
      </c>
      <c r="AR69" s="188">
        <f t="shared" si="43"/>
        <v>0</v>
      </c>
      <c r="AS69" s="188">
        <f t="shared" si="43"/>
        <v>0</v>
      </c>
      <c r="AT69" s="188">
        <f t="shared" si="43"/>
        <v>0</v>
      </c>
      <c r="AU69" s="31"/>
      <c r="AV69" s="31"/>
      <c r="AW69" s="31"/>
      <c r="AX69" s="31"/>
      <c r="AY69" s="74"/>
    </row>
    <row r="70" spans="2:51" x14ac:dyDescent="0.3">
      <c r="B70" s="38"/>
      <c r="C70" s="155"/>
      <c r="D70" s="136"/>
      <c r="E70" s="141"/>
      <c r="F70" s="40"/>
      <c r="G70" s="49"/>
      <c r="I70" s="53">
        <v>65</v>
      </c>
      <c r="J70" s="31">
        <f t="shared" ref="J70:J133" si="59">IF($I70&lt;=$F$10,$F$11*$F$13+J69,)</f>
        <v>0</v>
      </c>
      <c r="K70" s="31">
        <f t="shared" ref="K70:K133" si="60">IF(J70=0,0,EXP(-1.0587+0.8836*LN(J70)+0.284))</f>
        <v>0</v>
      </c>
      <c r="L70" s="31">
        <f t="shared" ref="L70:L133" si="61">IF(I70&lt;=$F$10,$F$5+($F$8-$F$5)*(1-EXP(-0.0175*I70)),)</f>
        <v>0</v>
      </c>
      <c r="M70" s="31">
        <f t="shared" si="44"/>
        <v>0</v>
      </c>
      <c r="N70" s="31">
        <v>0</v>
      </c>
      <c r="O70" s="32">
        <f t="shared" si="45"/>
        <v>0</v>
      </c>
      <c r="P70" s="53">
        <v>65</v>
      </c>
      <c r="Q70" s="31">
        <f t="shared" ref="Q70:Q133" si="62">IF(P70&lt;=$F$18,LOOKUP(P70-1,$B$25:$B$78,$G$25:$G$78),)</f>
        <v>0</v>
      </c>
      <c r="R70" s="31">
        <f t="shared" ref="R70:R133" si="63">IF(P70&lt;=$F$18,Q70+R69,)</f>
        <v>0</v>
      </c>
      <c r="S70" s="31">
        <f t="shared" si="46"/>
        <v>0</v>
      </c>
      <c r="T70" s="31">
        <f t="shared" si="47"/>
        <v>0</v>
      </c>
      <c r="U70" s="31">
        <f t="shared" ref="U70:U133" si="64">IF(P70&lt;=$F$18,$F$5+($F$15-$F$5)*(1-EXP(-0.0175*P70)),)</f>
        <v>0</v>
      </c>
      <c r="V70" s="31">
        <f t="shared" si="48"/>
        <v>0</v>
      </c>
      <c r="W70" s="31">
        <v>0</v>
      </c>
      <c r="X70" s="31">
        <f t="shared" si="49"/>
        <v>0</v>
      </c>
      <c r="Y70" s="36">
        <f t="shared" si="50"/>
        <v>0</v>
      </c>
      <c r="AA70" s="69">
        <v>65</v>
      </c>
      <c r="AB70" s="31">
        <f t="shared" si="51"/>
        <v>0</v>
      </c>
      <c r="AC70" s="203">
        <f t="shared" si="42"/>
        <v>0</v>
      </c>
      <c r="AD70" s="99">
        <f t="shared" si="52"/>
        <v>0</v>
      </c>
      <c r="AE70" s="99">
        <f t="shared" si="53"/>
        <v>0</v>
      </c>
      <c r="AF70" s="188">
        <f t="shared" si="36"/>
        <v>0</v>
      </c>
      <c r="AG70" s="188">
        <f t="shared" si="37"/>
        <v>0</v>
      </c>
      <c r="AH70" s="188">
        <f t="shared" si="38"/>
        <v>0</v>
      </c>
      <c r="AI70" s="193">
        <f t="shared" si="39"/>
        <v>0</v>
      </c>
      <c r="AK70" s="69">
        <v>65</v>
      </c>
      <c r="AL70" s="31">
        <f t="shared" si="54"/>
        <v>0</v>
      </c>
      <c r="AM70" s="31">
        <f t="shared" si="55"/>
        <v>0</v>
      </c>
      <c r="AN70" s="31">
        <f t="shared" si="56"/>
        <v>0</v>
      </c>
      <c r="AO70" s="31">
        <f t="shared" si="57"/>
        <v>0</v>
      </c>
      <c r="AP70" s="31">
        <f t="shared" si="58"/>
        <v>0</v>
      </c>
      <c r="AQ70" s="188">
        <f t="shared" si="43"/>
        <v>0</v>
      </c>
      <c r="AR70" s="188">
        <f t="shared" si="43"/>
        <v>0</v>
      </c>
      <c r="AS70" s="188">
        <f t="shared" si="43"/>
        <v>0</v>
      </c>
      <c r="AT70" s="188">
        <f t="shared" si="43"/>
        <v>0</v>
      </c>
      <c r="AU70" s="31"/>
      <c r="AV70" s="31"/>
      <c r="AW70" s="31"/>
      <c r="AX70" s="31"/>
      <c r="AY70" s="74"/>
    </row>
    <row r="71" spans="2:51" x14ac:dyDescent="0.3">
      <c r="B71" s="38"/>
      <c r="C71" s="155"/>
      <c r="D71" s="136"/>
      <c r="E71" s="141"/>
      <c r="F71" s="40"/>
      <c r="G71" s="49"/>
      <c r="I71" s="53">
        <v>66</v>
      </c>
      <c r="J71" s="31">
        <f t="shared" si="59"/>
        <v>0</v>
      </c>
      <c r="K71" s="31">
        <f t="shared" si="60"/>
        <v>0</v>
      </c>
      <c r="L71" s="31">
        <f t="shared" si="61"/>
        <v>0</v>
      </c>
      <c r="M71" s="31">
        <f t="shared" si="44"/>
        <v>0</v>
      </c>
      <c r="N71" s="31">
        <v>0</v>
      </c>
      <c r="O71" s="32">
        <f t="shared" si="45"/>
        <v>0</v>
      </c>
      <c r="P71" s="53">
        <v>66</v>
      </c>
      <c r="Q71" s="31">
        <f t="shared" si="62"/>
        <v>0</v>
      </c>
      <c r="R71" s="31">
        <f t="shared" si="63"/>
        <v>0</v>
      </c>
      <c r="S71" s="31">
        <f t="shared" si="46"/>
        <v>0</v>
      </c>
      <c r="T71" s="31">
        <f t="shared" si="47"/>
        <v>0</v>
      </c>
      <c r="U71" s="31">
        <f t="shared" si="64"/>
        <v>0</v>
      </c>
      <c r="V71" s="31">
        <f t="shared" si="48"/>
        <v>0</v>
      </c>
      <c r="W71" s="31">
        <v>0</v>
      </c>
      <c r="X71" s="31">
        <f t="shared" si="49"/>
        <v>0</v>
      </c>
      <c r="Y71" s="36">
        <f t="shared" si="50"/>
        <v>0</v>
      </c>
      <c r="AA71" s="69">
        <v>66</v>
      </c>
      <c r="AB71" s="31">
        <f t="shared" si="51"/>
        <v>0</v>
      </c>
      <c r="AC71" s="203">
        <f t="shared" si="42"/>
        <v>0</v>
      </c>
      <c r="AD71" s="99">
        <f t="shared" si="52"/>
        <v>0</v>
      </c>
      <c r="AE71" s="99">
        <f t="shared" si="53"/>
        <v>0</v>
      </c>
      <c r="AF71" s="188">
        <f t="shared" si="36"/>
        <v>0</v>
      </c>
      <c r="AG71" s="188">
        <f t="shared" si="37"/>
        <v>0</v>
      </c>
      <c r="AH71" s="188">
        <f t="shared" si="38"/>
        <v>0</v>
      </c>
      <c r="AI71" s="193">
        <f t="shared" si="39"/>
        <v>0</v>
      </c>
      <c r="AK71" s="69">
        <v>66</v>
      </c>
      <c r="AL71" s="31">
        <f t="shared" si="54"/>
        <v>0</v>
      </c>
      <c r="AM71" s="31">
        <f t="shared" si="55"/>
        <v>0</v>
      </c>
      <c r="AN71" s="31">
        <f t="shared" si="56"/>
        <v>0</v>
      </c>
      <c r="AO71" s="31">
        <f t="shared" si="57"/>
        <v>0</v>
      </c>
      <c r="AP71" s="31">
        <f t="shared" si="58"/>
        <v>0</v>
      </c>
      <c r="AQ71" s="188">
        <f t="shared" si="43"/>
        <v>0</v>
      </c>
      <c r="AR71" s="188">
        <f t="shared" si="43"/>
        <v>0</v>
      </c>
      <c r="AS71" s="188">
        <f t="shared" si="43"/>
        <v>0</v>
      </c>
      <c r="AT71" s="188">
        <f t="shared" si="43"/>
        <v>0</v>
      </c>
      <c r="AU71" s="31"/>
      <c r="AV71" s="31"/>
      <c r="AW71" s="31"/>
      <c r="AX71" s="31"/>
      <c r="AY71" s="74"/>
    </row>
    <row r="72" spans="2:51" x14ac:dyDescent="0.3">
      <c r="B72" s="38"/>
      <c r="C72" s="155"/>
      <c r="D72" s="136"/>
      <c r="E72" s="141"/>
      <c r="F72" s="40"/>
      <c r="G72" s="49"/>
      <c r="I72" s="53">
        <v>67</v>
      </c>
      <c r="J72" s="31">
        <f t="shared" si="59"/>
        <v>0</v>
      </c>
      <c r="K72" s="31">
        <f t="shared" si="60"/>
        <v>0</v>
      </c>
      <c r="L72" s="31">
        <f t="shared" si="61"/>
        <v>0</v>
      </c>
      <c r="M72" s="31">
        <f t="shared" si="44"/>
        <v>0</v>
      </c>
      <c r="N72" s="31">
        <v>0</v>
      </c>
      <c r="O72" s="32">
        <f t="shared" si="45"/>
        <v>0</v>
      </c>
      <c r="P72" s="53">
        <v>67</v>
      </c>
      <c r="Q72" s="31">
        <f t="shared" si="62"/>
        <v>0</v>
      </c>
      <c r="R72" s="31">
        <f t="shared" si="63"/>
        <v>0</v>
      </c>
      <c r="S72" s="31">
        <f t="shared" si="46"/>
        <v>0</v>
      </c>
      <c r="T72" s="31">
        <f t="shared" si="47"/>
        <v>0</v>
      </c>
      <c r="U72" s="31">
        <f t="shared" si="64"/>
        <v>0</v>
      </c>
      <c r="V72" s="31">
        <f t="shared" si="48"/>
        <v>0</v>
      </c>
      <c r="W72" s="31">
        <v>0</v>
      </c>
      <c r="X72" s="31">
        <f t="shared" si="49"/>
        <v>0</v>
      </c>
      <c r="Y72" s="36">
        <f t="shared" si="50"/>
        <v>0</v>
      </c>
      <c r="AA72" s="69">
        <v>67</v>
      </c>
      <c r="AB72" s="31">
        <f t="shared" si="51"/>
        <v>0</v>
      </c>
      <c r="AC72" s="203">
        <f t="shared" si="42"/>
        <v>0</v>
      </c>
      <c r="AD72" s="99">
        <f t="shared" si="52"/>
        <v>0</v>
      </c>
      <c r="AE72" s="99">
        <f t="shared" si="53"/>
        <v>0</v>
      </c>
      <c r="AF72" s="188">
        <f t="shared" si="36"/>
        <v>0</v>
      </c>
      <c r="AG72" s="188">
        <f t="shared" si="37"/>
        <v>0</v>
      </c>
      <c r="AH72" s="188">
        <f t="shared" si="38"/>
        <v>0</v>
      </c>
      <c r="AI72" s="193">
        <f t="shared" si="39"/>
        <v>0</v>
      </c>
      <c r="AK72" s="69">
        <v>67</v>
      </c>
      <c r="AL72" s="31">
        <f t="shared" si="54"/>
        <v>0</v>
      </c>
      <c r="AM72" s="31">
        <f t="shared" si="55"/>
        <v>0</v>
      </c>
      <c r="AN72" s="31">
        <f t="shared" si="56"/>
        <v>0</v>
      </c>
      <c r="AO72" s="31">
        <f t="shared" si="57"/>
        <v>0</v>
      </c>
      <c r="AP72" s="31">
        <f t="shared" si="58"/>
        <v>0</v>
      </c>
      <c r="AQ72" s="188">
        <f t="shared" si="43"/>
        <v>0</v>
      </c>
      <c r="AR72" s="188">
        <f t="shared" si="43"/>
        <v>0</v>
      </c>
      <c r="AS72" s="188">
        <f t="shared" si="43"/>
        <v>0</v>
      </c>
      <c r="AT72" s="188">
        <f t="shared" si="43"/>
        <v>0</v>
      </c>
      <c r="AU72" s="31"/>
      <c r="AV72" s="31"/>
      <c r="AW72" s="31"/>
      <c r="AX72" s="31"/>
      <c r="AY72" s="74"/>
    </row>
    <row r="73" spans="2:51" x14ac:dyDescent="0.3">
      <c r="B73" s="38"/>
      <c r="C73" s="155"/>
      <c r="D73" s="136"/>
      <c r="E73" s="141"/>
      <c r="F73" s="40"/>
      <c r="G73" s="49"/>
      <c r="I73" s="53">
        <v>68</v>
      </c>
      <c r="J73" s="31">
        <f t="shared" si="59"/>
        <v>0</v>
      </c>
      <c r="K73" s="31">
        <f t="shared" si="60"/>
        <v>0</v>
      </c>
      <c r="L73" s="31">
        <f t="shared" si="61"/>
        <v>0</v>
      </c>
      <c r="M73" s="31">
        <f t="shared" si="44"/>
        <v>0</v>
      </c>
      <c r="N73" s="31">
        <v>0</v>
      </c>
      <c r="O73" s="32">
        <f t="shared" si="45"/>
        <v>0</v>
      </c>
      <c r="P73" s="53">
        <v>68</v>
      </c>
      <c r="Q73" s="31">
        <f t="shared" si="62"/>
        <v>0</v>
      </c>
      <c r="R73" s="31">
        <f t="shared" si="63"/>
        <v>0</v>
      </c>
      <c r="S73" s="31">
        <f t="shared" si="46"/>
        <v>0</v>
      </c>
      <c r="T73" s="31">
        <f t="shared" si="47"/>
        <v>0</v>
      </c>
      <c r="U73" s="31">
        <f t="shared" si="64"/>
        <v>0</v>
      </c>
      <c r="V73" s="31">
        <f t="shared" si="48"/>
        <v>0</v>
      </c>
      <c r="W73" s="31">
        <v>0</v>
      </c>
      <c r="X73" s="31">
        <f t="shared" si="49"/>
        <v>0</v>
      </c>
      <c r="Y73" s="36">
        <f t="shared" si="50"/>
        <v>0</v>
      </c>
      <c r="AA73" s="69">
        <v>68</v>
      </c>
      <c r="AB73" s="31">
        <f t="shared" si="51"/>
        <v>0</v>
      </c>
      <c r="AC73" s="203">
        <f t="shared" si="42"/>
        <v>0</v>
      </c>
      <c r="AD73" s="99">
        <f t="shared" si="52"/>
        <v>0</v>
      </c>
      <c r="AE73" s="99">
        <f t="shared" si="53"/>
        <v>0</v>
      </c>
      <c r="AF73" s="188">
        <f t="shared" si="36"/>
        <v>0</v>
      </c>
      <c r="AG73" s="188">
        <f t="shared" si="37"/>
        <v>0</v>
      </c>
      <c r="AH73" s="188">
        <f t="shared" si="38"/>
        <v>0</v>
      </c>
      <c r="AI73" s="193">
        <f t="shared" si="39"/>
        <v>0</v>
      </c>
      <c r="AK73" s="69">
        <v>68</v>
      </c>
      <c r="AL73" s="31">
        <f t="shared" si="54"/>
        <v>0</v>
      </c>
      <c r="AM73" s="31">
        <f t="shared" si="55"/>
        <v>0</v>
      </c>
      <c r="AN73" s="31">
        <f t="shared" si="56"/>
        <v>0</v>
      </c>
      <c r="AO73" s="31">
        <f t="shared" si="57"/>
        <v>0</v>
      </c>
      <c r="AP73" s="31">
        <f t="shared" si="58"/>
        <v>0</v>
      </c>
      <c r="AQ73" s="188">
        <f t="shared" si="43"/>
        <v>0</v>
      </c>
      <c r="AR73" s="188">
        <f t="shared" si="43"/>
        <v>0</v>
      </c>
      <c r="AS73" s="188">
        <f t="shared" si="43"/>
        <v>0</v>
      </c>
      <c r="AT73" s="188">
        <f t="shared" si="43"/>
        <v>0</v>
      </c>
      <c r="AU73" s="31"/>
      <c r="AV73" s="31"/>
      <c r="AW73" s="31"/>
      <c r="AX73" s="31"/>
      <c r="AY73" s="74"/>
    </row>
    <row r="74" spans="2:51" x14ac:dyDescent="0.3">
      <c r="B74" s="38"/>
      <c r="C74" s="155"/>
      <c r="D74" s="136"/>
      <c r="E74" s="141"/>
      <c r="F74" s="40"/>
      <c r="G74" s="49"/>
      <c r="I74" s="53">
        <v>69</v>
      </c>
      <c r="J74" s="31">
        <f t="shared" si="59"/>
        <v>0</v>
      </c>
      <c r="K74" s="31">
        <f t="shared" si="60"/>
        <v>0</v>
      </c>
      <c r="L74" s="31">
        <f t="shared" si="61"/>
        <v>0</v>
      </c>
      <c r="M74" s="31">
        <f t="shared" si="44"/>
        <v>0</v>
      </c>
      <c r="N74" s="31">
        <v>0</v>
      </c>
      <c r="O74" s="32">
        <f t="shared" si="45"/>
        <v>0</v>
      </c>
      <c r="P74" s="53">
        <v>69</v>
      </c>
      <c r="Q74" s="31">
        <f t="shared" si="62"/>
        <v>0</v>
      </c>
      <c r="R74" s="31">
        <f t="shared" si="63"/>
        <v>0</v>
      </c>
      <c r="S74" s="31">
        <f t="shared" si="46"/>
        <v>0</v>
      </c>
      <c r="T74" s="31">
        <f t="shared" si="47"/>
        <v>0</v>
      </c>
      <c r="U74" s="31">
        <f t="shared" si="64"/>
        <v>0</v>
      </c>
      <c r="V74" s="31">
        <f t="shared" si="48"/>
        <v>0</v>
      </c>
      <c r="W74" s="31">
        <v>0</v>
      </c>
      <c r="X74" s="31">
        <f t="shared" si="49"/>
        <v>0</v>
      </c>
      <c r="Y74" s="36">
        <f t="shared" si="50"/>
        <v>0</v>
      </c>
      <c r="AA74" s="69">
        <v>69</v>
      </c>
      <c r="AB74" s="31">
        <f t="shared" si="51"/>
        <v>0</v>
      </c>
      <c r="AC74" s="203">
        <f t="shared" si="42"/>
        <v>0</v>
      </c>
      <c r="AD74" s="99">
        <f t="shared" si="52"/>
        <v>0</v>
      </c>
      <c r="AE74" s="99">
        <f t="shared" si="53"/>
        <v>0</v>
      </c>
      <c r="AF74" s="188">
        <f t="shared" si="36"/>
        <v>0</v>
      </c>
      <c r="AG74" s="188">
        <f t="shared" si="37"/>
        <v>0</v>
      </c>
      <c r="AH74" s="188">
        <f t="shared" si="38"/>
        <v>0</v>
      </c>
      <c r="AI74" s="193">
        <f t="shared" si="39"/>
        <v>0</v>
      </c>
      <c r="AK74" s="69">
        <v>69</v>
      </c>
      <c r="AL74" s="31">
        <f t="shared" si="54"/>
        <v>0</v>
      </c>
      <c r="AM74" s="31">
        <f t="shared" si="55"/>
        <v>0</v>
      </c>
      <c r="AN74" s="31">
        <f t="shared" si="56"/>
        <v>0</v>
      </c>
      <c r="AO74" s="31">
        <f t="shared" si="57"/>
        <v>0</v>
      </c>
      <c r="AP74" s="31">
        <f t="shared" si="58"/>
        <v>0</v>
      </c>
      <c r="AQ74" s="188">
        <f t="shared" si="43"/>
        <v>0</v>
      </c>
      <c r="AR74" s="188">
        <f t="shared" si="43"/>
        <v>0</v>
      </c>
      <c r="AS74" s="188">
        <f t="shared" si="43"/>
        <v>0</v>
      </c>
      <c r="AT74" s="188">
        <f t="shared" si="43"/>
        <v>0</v>
      </c>
      <c r="AU74" s="31"/>
      <c r="AV74" s="31"/>
      <c r="AW74" s="31"/>
      <c r="AX74" s="31"/>
      <c r="AY74" s="74"/>
    </row>
    <row r="75" spans="2:51" x14ac:dyDescent="0.3">
      <c r="B75" s="38"/>
      <c r="C75" s="155"/>
      <c r="D75" s="136"/>
      <c r="E75" s="141"/>
      <c r="F75" s="40"/>
      <c r="G75" s="49"/>
      <c r="I75" s="53">
        <v>70</v>
      </c>
      <c r="J75" s="31">
        <f t="shared" si="59"/>
        <v>0</v>
      </c>
      <c r="K75" s="31">
        <f t="shared" si="60"/>
        <v>0</v>
      </c>
      <c r="L75" s="31">
        <f t="shared" si="61"/>
        <v>0</v>
      </c>
      <c r="M75" s="31">
        <f t="shared" si="44"/>
        <v>0</v>
      </c>
      <c r="N75" s="31">
        <v>0</v>
      </c>
      <c r="O75" s="32">
        <f t="shared" si="45"/>
        <v>0</v>
      </c>
      <c r="P75" s="53">
        <v>70</v>
      </c>
      <c r="Q75" s="31">
        <f t="shared" si="62"/>
        <v>0</v>
      </c>
      <c r="R75" s="31">
        <f t="shared" si="63"/>
        <v>0</v>
      </c>
      <c r="S75" s="31">
        <f t="shared" si="46"/>
        <v>0</v>
      </c>
      <c r="T75" s="31">
        <f t="shared" si="47"/>
        <v>0</v>
      </c>
      <c r="U75" s="31">
        <f t="shared" si="64"/>
        <v>0</v>
      </c>
      <c r="V75" s="31">
        <f t="shared" si="48"/>
        <v>0</v>
      </c>
      <c r="W75" s="31">
        <v>0</v>
      </c>
      <c r="X75" s="31">
        <f t="shared" si="49"/>
        <v>0</v>
      </c>
      <c r="Y75" s="36">
        <f t="shared" si="50"/>
        <v>0</v>
      </c>
      <c r="AA75" s="69">
        <v>70</v>
      </c>
      <c r="AB75" s="31">
        <f t="shared" si="51"/>
        <v>0</v>
      </c>
      <c r="AC75" s="203">
        <f t="shared" si="42"/>
        <v>0</v>
      </c>
      <c r="AD75" s="99">
        <f t="shared" si="52"/>
        <v>0</v>
      </c>
      <c r="AE75" s="99">
        <f t="shared" si="53"/>
        <v>0</v>
      </c>
      <c r="AF75" s="188">
        <f t="shared" si="36"/>
        <v>0</v>
      </c>
      <c r="AG75" s="188">
        <f t="shared" si="37"/>
        <v>0</v>
      </c>
      <c r="AH75" s="188">
        <f t="shared" si="38"/>
        <v>0</v>
      </c>
      <c r="AI75" s="193">
        <f t="shared" si="39"/>
        <v>0</v>
      </c>
      <c r="AK75" s="69">
        <v>70</v>
      </c>
      <c r="AL75" s="31">
        <f t="shared" si="54"/>
        <v>0</v>
      </c>
      <c r="AM75" s="31">
        <f t="shared" si="55"/>
        <v>0</v>
      </c>
      <c r="AN75" s="31">
        <f t="shared" si="56"/>
        <v>0</v>
      </c>
      <c r="AO75" s="31">
        <f t="shared" si="57"/>
        <v>0</v>
      </c>
      <c r="AP75" s="31">
        <f t="shared" si="58"/>
        <v>0</v>
      </c>
      <c r="AQ75" s="188">
        <f t="shared" si="43"/>
        <v>0</v>
      </c>
      <c r="AR75" s="188">
        <f t="shared" si="43"/>
        <v>0</v>
      </c>
      <c r="AS75" s="188">
        <f t="shared" si="43"/>
        <v>0</v>
      </c>
      <c r="AT75" s="188">
        <f t="shared" si="43"/>
        <v>0</v>
      </c>
      <c r="AU75" s="31"/>
      <c r="AV75" s="31"/>
      <c r="AW75" s="31"/>
      <c r="AX75" s="31"/>
      <c r="AY75" s="74"/>
    </row>
    <row r="76" spans="2:51" x14ac:dyDescent="0.3">
      <c r="B76" s="38"/>
      <c r="C76" s="155"/>
      <c r="D76" s="136"/>
      <c r="E76" s="141"/>
      <c r="F76" s="40"/>
      <c r="G76" s="49"/>
      <c r="I76" s="53">
        <v>71</v>
      </c>
      <c r="J76" s="31">
        <f t="shared" si="59"/>
        <v>0</v>
      </c>
      <c r="K76" s="31">
        <f t="shared" si="60"/>
        <v>0</v>
      </c>
      <c r="L76" s="31">
        <f t="shared" si="61"/>
        <v>0</v>
      </c>
      <c r="M76" s="31">
        <f t="shared" si="44"/>
        <v>0</v>
      </c>
      <c r="N76" s="31">
        <v>0</v>
      </c>
      <c r="O76" s="32">
        <f t="shared" si="45"/>
        <v>0</v>
      </c>
      <c r="P76" s="53">
        <v>71</v>
      </c>
      <c r="Q76" s="31">
        <f t="shared" si="62"/>
        <v>0</v>
      </c>
      <c r="R76" s="31">
        <f t="shared" si="63"/>
        <v>0</v>
      </c>
      <c r="S76" s="31">
        <f t="shared" si="46"/>
        <v>0</v>
      </c>
      <c r="T76" s="31">
        <f t="shared" si="47"/>
        <v>0</v>
      </c>
      <c r="U76" s="31">
        <f t="shared" si="64"/>
        <v>0</v>
      </c>
      <c r="V76" s="31">
        <f t="shared" si="48"/>
        <v>0</v>
      </c>
      <c r="W76" s="31">
        <v>0</v>
      </c>
      <c r="X76" s="31">
        <f t="shared" si="49"/>
        <v>0</v>
      </c>
      <c r="Y76" s="36">
        <f t="shared" si="50"/>
        <v>0</v>
      </c>
      <c r="AA76" s="69">
        <v>71</v>
      </c>
      <c r="AB76" s="31">
        <f t="shared" si="51"/>
        <v>0</v>
      </c>
      <c r="AC76" s="203">
        <f t="shared" si="42"/>
        <v>0</v>
      </c>
      <c r="AD76" s="99">
        <f t="shared" si="52"/>
        <v>0</v>
      </c>
      <c r="AE76" s="99">
        <f t="shared" si="53"/>
        <v>0</v>
      </c>
      <c r="AF76" s="188">
        <f t="shared" si="36"/>
        <v>0</v>
      </c>
      <c r="AG76" s="188">
        <f t="shared" si="37"/>
        <v>0</v>
      </c>
      <c r="AH76" s="188">
        <f t="shared" si="38"/>
        <v>0</v>
      </c>
      <c r="AI76" s="193">
        <f t="shared" si="39"/>
        <v>0</v>
      </c>
      <c r="AK76" s="69">
        <v>71</v>
      </c>
      <c r="AL76" s="31">
        <f t="shared" si="54"/>
        <v>0</v>
      </c>
      <c r="AM76" s="31">
        <f t="shared" si="55"/>
        <v>0</v>
      </c>
      <c r="AN76" s="31">
        <f t="shared" si="56"/>
        <v>0</v>
      </c>
      <c r="AO76" s="31">
        <f t="shared" si="57"/>
        <v>0</v>
      </c>
      <c r="AP76" s="31">
        <f t="shared" si="58"/>
        <v>0</v>
      </c>
      <c r="AQ76" s="188">
        <f t="shared" si="43"/>
        <v>0</v>
      </c>
      <c r="AR76" s="188">
        <f t="shared" si="43"/>
        <v>0</v>
      </c>
      <c r="AS76" s="188">
        <f t="shared" si="43"/>
        <v>0</v>
      </c>
      <c r="AT76" s="188">
        <f t="shared" si="43"/>
        <v>0</v>
      </c>
      <c r="AU76" s="31"/>
      <c r="AV76" s="31"/>
      <c r="AW76" s="31"/>
      <c r="AX76" s="31"/>
      <c r="AY76" s="74"/>
    </row>
    <row r="77" spans="2:51" x14ac:dyDescent="0.3">
      <c r="B77" s="38"/>
      <c r="C77" s="155"/>
      <c r="D77" s="136"/>
      <c r="E77" s="141"/>
      <c r="F77" s="40"/>
      <c r="G77" s="49"/>
      <c r="I77" s="53">
        <v>72</v>
      </c>
      <c r="J77" s="31">
        <f t="shared" si="59"/>
        <v>0</v>
      </c>
      <c r="K77" s="31">
        <f t="shared" si="60"/>
        <v>0</v>
      </c>
      <c r="L77" s="31">
        <f t="shared" si="61"/>
        <v>0</v>
      </c>
      <c r="M77" s="31">
        <f t="shared" si="44"/>
        <v>0</v>
      </c>
      <c r="N77" s="31">
        <v>0</v>
      </c>
      <c r="O77" s="32">
        <f t="shared" si="45"/>
        <v>0</v>
      </c>
      <c r="P77" s="53">
        <v>72</v>
      </c>
      <c r="Q77" s="31">
        <f t="shared" si="62"/>
        <v>0</v>
      </c>
      <c r="R77" s="31">
        <f t="shared" si="63"/>
        <v>0</v>
      </c>
      <c r="S77" s="31">
        <f t="shared" si="46"/>
        <v>0</v>
      </c>
      <c r="T77" s="31">
        <f t="shared" si="47"/>
        <v>0</v>
      </c>
      <c r="U77" s="31">
        <f t="shared" si="64"/>
        <v>0</v>
      </c>
      <c r="V77" s="31">
        <f t="shared" si="48"/>
        <v>0</v>
      </c>
      <c r="W77" s="31">
        <v>0</v>
      </c>
      <c r="X77" s="31">
        <f t="shared" si="49"/>
        <v>0</v>
      </c>
      <c r="Y77" s="36">
        <f t="shared" si="50"/>
        <v>0</v>
      </c>
      <c r="AA77" s="69">
        <v>72</v>
      </c>
      <c r="AB77" s="31">
        <f t="shared" si="51"/>
        <v>0</v>
      </c>
      <c r="AC77" s="203">
        <f t="shared" si="42"/>
        <v>0</v>
      </c>
      <c r="AD77" s="99">
        <f t="shared" si="52"/>
        <v>0</v>
      </c>
      <c r="AE77" s="99">
        <f t="shared" si="53"/>
        <v>0</v>
      </c>
      <c r="AF77" s="188">
        <f t="shared" si="36"/>
        <v>0</v>
      </c>
      <c r="AG77" s="188">
        <f t="shared" si="37"/>
        <v>0</v>
      </c>
      <c r="AH77" s="188">
        <f t="shared" si="38"/>
        <v>0</v>
      </c>
      <c r="AI77" s="193">
        <f t="shared" si="39"/>
        <v>0</v>
      </c>
      <c r="AK77" s="69">
        <v>72</v>
      </c>
      <c r="AL77" s="31">
        <f t="shared" si="54"/>
        <v>0</v>
      </c>
      <c r="AM77" s="31">
        <f t="shared" si="55"/>
        <v>0</v>
      </c>
      <c r="AN77" s="31">
        <f t="shared" si="56"/>
        <v>0</v>
      </c>
      <c r="AO77" s="31">
        <f t="shared" si="57"/>
        <v>0</v>
      </c>
      <c r="AP77" s="31">
        <f t="shared" si="58"/>
        <v>0</v>
      </c>
      <c r="AQ77" s="188">
        <f t="shared" si="43"/>
        <v>0</v>
      </c>
      <c r="AR77" s="188">
        <f t="shared" si="43"/>
        <v>0</v>
      </c>
      <c r="AS77" s="188">
        <f t="shared" si="43"/>
        <v>0</v>
      </c>
      <c r="AT77" s="188">
        <f t="shared" si="43"/>
        <v>0</v>
      </c>
      <c r="AU77" s="31"/>
      <c r="AV77" s="31"/>
      <c r="AW77" s="31"/>
      <c r="AX77" s="31"/>
      <c r="AY77" s="74"/>
    </row>
    <row r="78" spans="2:51" x14ac:dyDescent="0.3">
      <c r="B78" s="41"/>
      <c r="C78" s="156"/>
      <c r="D78" s="157"/>
      <c r="E78" s="144"/>
      <c r="F78" s="42"/>
      <c r="G78" s="50"/>
      <c r="I78" s="53">
        <v>73</v>
      </c>
      <c r="J78" s="31">
        <f t="shared" si="59"/>
        <v>0</v>
      </c>
      <c r="K78" s="31">
        <f t="shared" si="60"/>
        <v>0</v>
      </c>
      <c r="L78" s="31">
        <f t="shared" si="61"/>
        <v>0</v>
      </c>
      <c r="M78" s="31">
        <f t="shared" si="44"/>
        <v>0</v>
      </c>
      <c r="N78" s="31">
        <v>0</v>
      </c>
      <c r="O78" s="32">
        <f t="shared" si="45"/>
        <v>0</v>
      </c>
      <c r="P78" s="53">
        <v>73</v>
      </c>
      <c r="Q78" s="31">
        <f t="shared" si="62"/>
        <v>0</v>
      </c>
      <c r="R78" s="31">
        <f t="shared" si="63"/>
        <v>0</v>
      </c>
      <c r="S78" s="31">
        <f t="shared" si="46"/>
        <v>0</v>
      </c>
      <c r="T78" s="31">
        <f t="shared" si="47"/>
        <v>0</v>
      </c>
      <c r="U78" s="31">
        <f t="shared" si="64"/>
        <v>0</v>
      </c>
      <c r="V78" s="31">
        <f t="shared" si="48"/>
        <v>0</v>
      </c>
      <c r="W78" s="31">
        <v>0</v>
      </c>
      <c r="X78" s="31">
        <f t="shared" si="49"/>
        <v>0</v>
      </c>
      <c r="Y78" s="36">
        <f t="shared" si="50"/>
        <v>0</v>
      </c>
      <c r="AA78" s="69">
        <v>73</v>
      </c>
      <c r="AB78" s="31">
        <f t="shared" si="51"/>
        <v>0</v>
      </c>
      <c r="AC78" s="203">
        <f t="shared" si="42"/>
        <v>0</v>
      </c>
      <c r="AD78" s="99">
        <f t="shared" si="52"/>
        <v>0</v>
      </c>
      <c r="AE78" s="99">
        <f t="shared" si="53"/>
        <v>0</v>
      </c>
      <c r="AF78" s="188">
        <f t="shared" si="36"/>
        <v>0</v>
      </c>
      <c r="AG78" s="188">
        <f t="shared" si="37"/>
        <v>0</v>
      </c>
      <c r="AH78" s="188">
        <f t="shared" si="38"/>
        <v>0</v>
      </c>
      <c r="AI78" s="193">
        <f t="shared" si="39"/>
        <v>0</v>
      </c>
      <c r="AK78" s="69">
        <v>73</v>
      </c>
      <c r="AL78" s="31">
        <f t="shared" si="54"/>
        <v>0</v>
      </c>
      <c r="AM78" s="31">
        <f t="shared" si="55"/>
        <v>0</v>
      </c>
      <c r="AN78" s="31">
        <f t="shared" si="56"/>
        <v>0</v>
      </c>
      <c r="AO78" s="31">
        <f t="shared" si="57"/>
        <v>0</v>
      </c>
      <c r="AP78" s="31">
        <f t="shared" si="58"/>
        <v>0</v>
      </c>
      <c r="AQ78" s="188">
        <f t="shared" si="43"/>
        <v>0</v>
      </c>
      <c r="AR78" s="188">
        <f t="shared" si="43"/>
        <v>0</v>
      </c>
      <c r="AS78" s="188">
        <f t="shared" si="43"/>
        <v>0</v>
      </c>
      <c r="AT78" s="188">
        <f t="shared" si="43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9"/>
        <v>0</v>
      </c>
      <c r="K79" s="31">
        <f t="shared" si="60"/>
        <v>0</v>
      </c>
      <c r="L79" s="31">
        <f t="shared" si="61"/>
        <v>0</v>
      </c>
      <c r="M79" s="31">
        <f t="shared" si="44"/>
        <v>0</v>
      </c>
      <c r="N79" s="31">
        <v>0</v>
      </c>
      <c r="O79" s="32">
        <f t="shared" si="45"/>
        <v>0</v>
      </c>
      <c r="P79" s="53">
        <v>74</v>
      </c>
      <c r="Q79" s="31">
        <f t="shared" si="62"/>
        <v>0</v>
      </c>
      <c r="R79" s="31">
        <f t="shared" si="63"/>
        <v>0</v>
      </c>
      <c r="S79" s="31">
        <f t="shared" si="46"/>
        <v>0</v>
      </c>
      <c r="T79" s="31">
        <f t="shared" si="47"/>
        <v>0</v>
      </c>
      <c r="U79" s="31">
        <f t="shared" si="64"/>
        <v>0</v>
      </c>
      <c r="V79" s="31">
        <f t="shared" si="48"/>
        <v>0</v>
      </c>
      <c r="W79" s="31">
        <v>0</v>
      </c>
      <c r="X79" s="31">
        <f t="shared" si="49"/>
        <v>0</v>
      </c>
      <c r="Y79" s="36">
        <f t="shared" si="50"/>
        <v>0</v>
      </c>
      <c r="AA79" s="69">
        <v>74</v>
      </c>
      <c r="AB79" s="31">
        <f t="shared" si="51"/>
        <v>0</v>
      </c>
      <c r="AC79" s="203">
        <f t="shared" si="42"/>
        <v>0</v>
      </c>
      <c r="AD79" s="99">
        <f t="shared" si="52"/>
        <v>0</v>
      </c>
      <c r="AE79" s="99">
        <f t="shared" si="53"/>
        <v>0</v>
      </c>
      <c r="AF79" s="188">
        <f t="shared" si="36"/>
        <v>0</v>
      </c>
      <c r="AG79" s="188">
        <f t="shared" si="37"/>
        <v>0</v>
      </c>
      <c r="AH79" s="188">
        <f t="shared" si="38"/>
        <v>0</v>
      </c>
      <c r="AI79" s="193">
        <f t="shared" si="39"/>
        <v>0</v>
      </c>
      <c r="AK79" s="69">
        <v>74</v>
      </c>
      <c r="AL79" s="31">
        <f t="shared" si="54"/>
        <v>0</v>
      </c>
      <c r="AM79" s="31">
        <f t="shared" si="55"/>
        <v>0</v>
      </c>
      <c r="AN79" s="31">
        <f t="shared" si="56"/>
        <v>0</v>
      </c>
      <c r="AO79" s="31">
        <f t="shared" si="57"/>
        <v>0</v>
      </c>
      <c r="AP79" s="31">
        <f t="shared" si="58"/>
        <v>0</v>
      </c>
      <c r="AQ79" s="188">
        <f t="shared" si="43"/>
        <v>0</v>
      </c>
      <c r="AR79" s="188">
        <f t="shared" si="43"/>
        <v>0</v>
      </c>
      <c r="AS79" s="188">
        <f t="shared" si="43"/>
        <v>0</v>
      </c>
      <c r="AT79" s="188">
        <f t="shared" si="43"/>
        <v>0</v>
      </c>
      <c r="AU79" s="31"/>
      <c r="AV79" s="31"/>
      <c r="AW79" s="31"/>
      <c r="AX79" s="31"/>
      <c r="AY79" s="74"/>
    </row>
    <row r="80" spans="2:51" x14ac:dyDescent="0.3">
      <c r="B80" s="234" t="s">
        <v>203</v>
      </c>
      <c r="C80" s="235"/>
      <c r="D80" s="235"/>
      <c r="E80" s="235"/>
      <c r="F80" s="235"/>
      <c r="G80" s="236"/>
      <c r="H80" s="21"/>
      <c r="I80" s="53">
        <v>75</v>
      </c>
      <c r="J80" s="31">
        <f t="shared" si="59"/>
        <v>0</v>
      </c>
      <c r="K80" s="31">
        <f t="shared" si="60"/>
        <v>0</v>
      </c>
      <c r="L80" s="31">
        <f t="shared" si="61"/>
        <v>0</v>
      </c>
      <c r="M80" s="31">
        <f t="shared" si="44"/>
        <v>0</v>
      </c>
      <c r="N80" s="31">
        <v>0</v>
      </c>
      <c r="O80" s="32">
        <f t="shared" si="45"/>
        <v>0</v>
      </c>
      <c r="P80" s="53">
        <v>75</v>
      </c>
      <c r="Q80" s="31">
        <f t="shared" si="62"/>
        <v>0</v>
      </c>
      <c r="R80" s="31">
        <f t="shared" si="63"/>
        <v>0</v>
      </c>
      <c r="S80" s="31">
        <f t="shared" si="46"/>
        <v>0</v>
      </c>
      <c r="T80" s="31">
        <f t="shared" si="47"/>
        <v>0</v>
      </c>
      <c r="U80" s="31">
        <f t="shared" si="64"/>
        <v>0</v>
      </c>
      <c r="V80" s="31">
        <f t="shared" si="48"/>
        <v>0</v>
      </c>
      <c r="W80" s="31">
        <v>0</v>
      </c>
      <c r="X80" s="31">
        <f t="shared" si="49"/>
        <v>0</v>
      </c>
      <c r="Y80" s="36">
        <f t="shared" si="50"/>
        <v>0</v>
      </c>
      <c r="AA80" s="69">
        <v>75</v>
      </c>
      <c r="AB80" s="31">
        <f t="shared" si="51"/>
        <v>0</v>
      </c>
      <c r="AC80" s="203">
        <f t="shared" si="42"/>
        <v>0</v>
      </c>
      <c r="AD80" s="99">
        <f t="shared" si="52"/>
        <v>0</v>
      </c>
      <c r="AE80" s="99">
        <f t="shared" si="53"/>
        <v>0</v>
      </c>
      <c r="AF80" s="188">
        <f t="shared" si="36"/>
        <v>0</v>
      </c>
      <c r="AG80" s="188">
        <f t="shared" si="37"/>
        <v>0</v>
      </c>
      <c r="AH80" s="188">
        <f t="shared" si="38"/>
        <v>0</v>
      </c>
      <c r="AI80" s="193">
        <f t="shared" si="39"/>
        <v>0</v>
      </c>
      <c r="AK80" s="69">
        <v>75</v>
      </c>
      <c r="AL80" s="31">
        <f t="shared" si="54"/>
        <v>0</v>
      </c>
      <c r="AM80" s="31">
        <f t="shared" si="55"/>
        <v>0</v>
      </c>
      <c r="AN80" s="31">
        <f t="shared" si="56"/>
        <v>0</v>
      </c>
      <c r="AO80" s="31">
        <f t="shared" si="57"/>
        <v>0</v>
      </c>
      <c r="AP80" s="31">
        <f t="shared" si="58"/>
        <v>0</v>
      </c>
      <c r="AQ80" s="188">
        <f t="shared" si="43"/>
        <v>0</v>
      </c>
      <c r="AR80" s="188">
        <f t="shared" si="43"/>
        <v>0</v>
      </c>
      <c r="AS80" s="188">
        <f t="shared" si="43"/>
        <v>0</v>
      </c>
      <c r="AT80" s="188">
        <f t="shared" si="43"/>
        <v>0</v>
      </c>
      <c r="AU80" s="31"/>
      <c r="AV80" s="31"/>
      <c r="AW80" s="31"/>
      <c r="AX80" s="31"/>
      <c r="AY80" s="74"/>
    </row>
    <row r="81" spans="1:51" x14ac:dyDescent="0.3">
      <c r="A81" t="s">
        <v>192</v>
      </c>
      <c r="B81" s="160" t="s">
        <v>76</v>
      </c>
      <c r="C81" s="127" t="s">
        <v>152</v>
      </c>
      <c r="D81" s="125" t="s">
        <v>78</v>
      </c>
      <c r="E81" s="125" t="s">
        <v>81</v>
      </c>
      <c r="F81" s="125" t="s">
        <v>80</v>
      </c>
      <c r="G81" s="126" t="s">
        <v>79</v>
      </c>
      <c r="H81" s="55"/>
      <c r="I81" s="53">
        <v>76</v>
      </c>
      <c r="J81" s="31">
        <f t="shared" si="59"/>
        <v>0</v>
      </c>
      <c r="K81" s="31">
        <f t="shared" si="60"/>
        <v>0</v>
      </c>
      <c r="L81" s="31">
        <f t="shared" si="61"/>
        <v>0</v>
      </c>
      <c r="M81" s="31">
        <f t="shared" si="44"/>
        <v>0</v>
      </c>
      <c r="N81" s="31">
        <v>0</v>
      </c>
      <c r="O81" s="32">
        <f t="shared" si="45"/>
        <v>0</v>
      </c>
      <c r="P81" s="53">
        <v>76</v>
      </c>
      <c r="Q81" s="31">
        <f t="shared" si="62"/>
        <v>0</v>
      </c>
      <c r="R81" s="31">
        <f t="shared" si="63"/>
        <v>0</v>
      </c>
      <c r="S81" s="31">
        <f t="shared" si="46"/>
        <v>0</v>
      </c>
      <c r="T81" s="31">
        <f t="shared" si="47"/>
        <v>0</v>
      </c>
      <c r="U81" s="31">
        <f t="shared" si="64"/>
        <v>0</v>
      </c>
      <c r="V81" s="31">
        <f t="shared" si="48"/>
        <v>0</v>
      </c>
      <c r="W81" s="31">
        <v>0</v>
      </c>
      <c r="X81" s="31">
        <f t="shared" si="49"/>
        <v>0</v>
      </c>
      <c r="Y81" s="36">
        <f t="shared" si="50"/>
        <v>0</v>
      </c>
      <c r="AA81" s="69">
        <v>76</v>
      </c>
      <c r="AB81" s="31">
        <f t="shared" si="51"/>
        <v>0</v>
      </c>
      <c r="AC81" s="203">
        <f t="shared" si="42"/>
        <v>0</v>
      </c>
      <c r="AD81" s="99">
        <f t="shared" si="52"/>
        <v>0</v>
      </c>
      <c r="AE81" s="99">
        <f t="shared" si="53"/>
        <v>0</v>
      </c>
      <c r="AF81" s="188">
        <f t="shared" si="36"/>
        <v>0</v>
      </c>
      <c r="AG81" s="188">
        <f t="shared" si="37"/>
        <v>0</v>
      </c>
      <c r="AH81" s="188">
        <f t="shared" si="38"/>
        <v>0</v>
      </c>
      <c r="AI81" s="193">
        <f t="shared" si="39"/>
        <v>0</v>
      </c>
      <c r="AK81" s="69">
        <v>76</v>
      </c>
      <c r="AL81" s="31">
        <f t="shared" si="54"/>
        <v>0</v>
      </c>
      <c r="AM81" s="31">
        <f t="shared" si="55"/>
        <v>0</v>
      </c>
      <c r="AN81" s="31">
        <f t="shared" si="56"/>
        <v>0</v>
      </c>
      <c r="AO81" s="31">
        <f t="shared" si="57"/>
        <v>0</v>
      </c>
      <c r="AP81" s="31">
        <f t="shared" si="58"/>
        <v>0</v>
      </c>
      <c r="AQ81" s="188">
        <f t="shared" si="43"/>
        <v>0</v>
      </c>
      <c r="AR81" s="188">
        <f t="shared" si="43"/>
        <v>0</v>
      </c>
      <c r="AS81" s="188">
        <f t="shared" si="43"/>
        <v>0</v>
      </c>
      <c r="AT81" s="188">
        <f t="shared" si="43"/>
        <v>0</v>
      </c>
      <c r="AU81" s="31"/>
      <c r="AV81" s="31"/>
      <c r="AW81" s="31"/>
      <c r="AX81" s="31"/>
      <c r="AY81" s="74"/>
    </row>
    <row r="82" spans="1:51" x14ac:dyDescent="0.3">
      <c r="B82" s="145">
        <v>25</v>
      </c>
      <c r="C82" s="146">
        <v>300</v>
      </c>
      <c r="D82" s="170">
        <v>0.46200000000000002</v>
      </c>
      <c r="E82" s="176">
        <f>IF(G82+D82&lt;&gt;1,(1-(G82+D82))*56%,0)</f>
        <v>0.1288</v>
      </c>
      <c r="F82" s="176">
        <f>IF(G82+D82&lt;&gt;1,(1-(G82+D82))*44%,0)</f>
        <v>0.1012</v>
      </c>
      <c r="G82" s="171">
        <v>0.308</v>
      </c>
      <c r="H82" s="56">
        <f t="shared" ref="H82:H94" si="65">IF(C82=0,0,IF(SUM(D82:G82)&lt;&gt;1,"erreur",))</f>
        <v>0</v>
      </c>
      <c r="I82" s="53">
        <v>77</v>
      </c>
      <c r="J82" s="31">
        <f t="shared" si="59"/>
        <v>0</v>
      </c>
      <c r="K82" s="31">
        <f t="shared" si="60"/>
        <v>0</v>
      </c>
      <c r="L82" s="31">
        <f t="shared" si="61"/>
        <v>0</v>
      </c>
      <c r="M82" s="31">
        <f t="shared" si="44"/>
        <v>0</v>
      </c>
      <c r="N82" s="31">
        <v>0</v>
      </c>
      <c r="O82" s="32">
        <f t="shared" si="45"/>
        <v>0</v>
      </c>
      <c r="P82" s="53">
        <v>77</v>
      </c>
      <c r="Q82" s="31">
        <f t="shared" si="62"/>
        <v>0</v>
      </c>
      <c r="R82" s="31">
        <f t="shared" si="63"/>
        <v>0</v>
      </c>
      <c r="S82" s="31">
        <f t="shared" si="46"/>
        <v>0</v>
      </c>
      <c r="T82" s="31">
        <f t="shared" si="47"/>
        <v>0</v>
      </c>
      <c r="U82" s="31">
        <f t="shared" si="64"/>
        <v>0</v>
      </c>
      <c r="V82" s="31">
        <f t="shared" si="48"/>
        <v>0</v>
      </c>
      <c r="W82" s="31">
        <v>0</v>
      </c>
      <c r="X82" s="31">
        <f t="shared" si="49"/>
        <v>0</v>
      </c>
      <c r="Y82" s="36">
        <f t="shared" si="50"/>
        <v>0</v>
      </c>
      <c r="AA82" s="69">
        <v>77</v>
      </c>
      <c r="AB82" s="31">
        <f t="shared" si="51"/>
        <v>0</v>
      </c>
      <c r="AC82" s="203">
        <f t="shared" si="42"/>
        <v>0</v>
      </c>
      <c r="AD82" s="99">
        <f t="shared" si="52"/>
        <v>0</v>
      </c>
      <c r="AE82" s="99">
        <f t="shared" si="53"/>
        <v>0</v>
      </c>
      <c r="AF82" s="188">
        <f t="shared" si="36"/>
        <v>0</v>
      </c>
      <c r="AG82" s="188">
        <f t="shared" si="37"/>
        <v>0</v>
      </c>
      <c r="AH82" s="188">
        <f t="shared" si="38"/>
        <v>0</v>
      </c>
      <c r="AI82" s="193">
        <f t="shared" si="39"/>
        <v>0</v>
      </c>
      <c r="AK82" s="69">
        <v>77</v>
      </c>
      <c r="AL82" s="31">
        <f t="shared" si="54"/>
        <v>0</v>
      </c>
      <c r="AM82" s="31">
        <f t="shared" si="55"/>
        <v>0</v>
      </c>
      <c r="AN82" s="31">
        <f t="shared" si="56"/>
        <v>0</v>
      </c>
      <c r="AO82" s="31">
        <f t="shared" si="57"/>
        <v>0</v>
      </c>
      <c r="AP82" s="31">
        <f t="shared" si="58"/>
        <v>0</v>
      </c>
      <c r="AQ82" s="188">
        <f t="shared" si="43"/>
        <v>0</v>
      </c>
      <c r="AR82" s="188">
        <f t="shared" si="43"/>
        <v>0</v>
      </c>
      <c r="AS82" s="188">
        <f t="shared" si="43"/>
        <v>0</v>
      </c>
      <c r="AT82" s="188">
        <f t="shared" si="43"/>
        <v>0</v>
      </c>
      <c r="AU82" s="31"/>
      <c r="AV82" s="31"/>
      <c r="AW82" s="31"/>
      <c r="AX82" s="31"/>
      <c r="AY82" s="74"/>
    </row>
    <row r="83" spans="1:51" x14ac:dyDescent="0.3">
      <c r="A83" t="s">
        <v>190</v>
      </c>
      <c r="B83" s="128"/>
      <c r="C83" s="149"/>
      <c r="D83" s="150"/>
      <c r="E83" s="124">
        <f t="shared" ref="E83:E94" si="66">IF(G83+D83&lt;&gt;1,(1-(G83+D83))*56%,0)</f>
        <v>0.56000000000000005</v>
      </c>
      <c r="F83" s="124">
        <f t="shared" ref="F83:F94" si="67">IF(G83+D83&lt;&gt;1,(1-(G83+D83))*44%,0)</f>
        <v>0.44</v>
      </c>
      <c r="G83" s="151"/>
      <c r="H83" s="56">
        <f t="shared" si="65"/>
        <v>0</v>
      </c>
      <c r="I83" s="53">
        <v>78</v>
      </c>
      <c r="J83" s="31">
        <f t="shared" si="59"/>
        <v>0</v>
      </c>
      <c r="K83" s="31">
        <f t="shared" si="60"/>
        <v>0</v>
      </c>
      <c r="L83" s="31">
        <f t="shared" si="61"/>
        <v>0</v>
      </c>
      <c r="M83" s="31">
        <f t="shared" si="44"/>
        <v>0</v>
      </c>
      <c r="N83" s="31">
        <v>0</v>
      </c>
      <c r="O83" s="32">
        <f t="shared" si="45"/>
        <v>0</v>
      </c>
      <c r="P83" s="53">
        <v>78</v>
      </c>
      <c r="Q83" s="31">
        <f t="shared" si="62"/>
        <v>0</v>
      </c>
      <c r="R83" s="31">
        <f t="shared" si="63"/>
        <v>0</v>
      </c>
      <c r="S83" s="31">
        <f t="shared" si="46"/>
        <v>0</v>
      </c>
      <c r="T83" s="31">
        <f t="shared" si="47"/>
        <v>0</v>
      </c>
      <c r="U83" s="31">
        <f t="shared" si="64"/>
        <v>0</v>
      </c>
      <c r="V83" s="31">
        <f t="shared" si="48"/>
        <v>0</v>
      </c>
      <c r="W83" s="31">
        <v>0</v>
      </c>
      <c r="X83" s="31">
        <f t="shared" si="49"/>
        <v>0</v>
      </c>
      <c r="Y83" s="36">
        <f t="shared" si="50"/>
        <v>0</v>
      </c>
      <c r="AA83" s="69">
        <v>78</v>
      </c>
      <c r="AB83" s="31">
        <f t="shared" si="51"/>
        <v>0</v>
      </c>
      <c r="AC83" s="203">
        <f t="shared" si="42"/>
        <v>0</v>
      </c>
      <c r="AD83" s="99">
        <f t="shared" si="52"/>
        <v>0</v>
      </c>
      <c r="AE83" s="99">
        <f t="shared" si="53"/>
        <v>0</v>
      </c>
      <c r="AF83" s="188">
        <f t="shared" si="36"/>
        <v>0</v>
      </c>
      <c r="AG83" s="188">
        <f t="shared" si="37"/>
        <v>0</v>
      </c>
      <c r="AH83" s="188">
        <f t="shared" si="38"/>
        <v>0</v>
      </c>
      <c r="AI83" s="193">
        <f t="shared" si="39"/>
        <v>0</v>
      </c>
      <c r="AK83" s="69">
        <v>78</v>
      </c>
      <c r="AL83" s="31">
        <f t="shared" si="54"/>
        <v>0</v>
      </c>
      <c r="AM83" s="31">
        <f t="shared" si="55"/>
        <v>0</v>
      </c>
      <c r="AN83" s="31">
        <f t="shared" si="56"/>
        <v>0</v>
      </c>
      <c r="AO83" s="31">
        <f t="shared" si="57"/>
        <v>0</v>
      </c>
      <c r="AP83" s="31">
        <f t="shared" si="58"/>
        <v>0</v>
      </c>
      <c r="AQ83" s="188">
        <f t="shared" si="43"/>
        <v>0</v>
      </c>
      <c r="AR83" s="188">
        <f t="shared" si="43"/>
        <v>0</v>
      </c>
      <c r="AS83" s="188">
        <f t="shared" si="43"/>
        <v>0</v>
      </c>
      <c r="AT83" s="188">
        <f t="shared" si="43"/>
        <v>0</v>
      </c>
      <c r="AU83" s="31"/>
      <c r="AV83" s="31"/>
      <c r="AW83" s="31"/>
      <c r="AX83" s="31"/>
      <c r="AY83" s="74"/>
    </row>
    <row r="84" spans="1:51" x14ac:dyDescent="0.3">
      <c r="A84" t="s">
        <v>190</v>
      </c>
      <c r="B84" s="128"/>
      <c r="C84" s="149"/>
      <c r="D84" s="150"/>
      <c r="E84" s="124">
        <f t="shared" si="66"/>
        <v>0.56000000000000005</v>
      </c>
      <c r="F84" s="124">
        <f t="shared" si="67"/>
        <v>0.44</v>
      </c>
      <c r="G84" s="151"/>
      <c r="H84" s="56">
        <f t="shared" si="65"/>
        <v>0</v>
      </c>
      <c r="I84" s="53">
        <v>79</v>
      </c>
      <c r="J84" s="31">
        <f t="shared" si="59"/>
        <v>0</v>
      </c>
      <c r="K84" s="31">
        <f t="shared" si="60"/>
        <v>0</v>
      </c>
      <c r="L84" s="31">
        <f t="shared" si="61"/>
        <v>0</v>
      </c>
      <c r="M84" s="31">
        <f t="shared" si="44"/>
        <v>0</v>
      </c>
      <c r="N84" s="31">
        <v>0</v>
      </c>
      <c r="O84" s="32">
        <f t="shared" si="45"/>
        <v>0</v>
      </c>
      <c r="P84" s="53">
        <v>79</v>
      </c>
      <c r="Q84" s="31">
        <f t="shared" si="62"/>
        <v>0</v>
      </c>
      <c r="R84" s="31">
        <f t="shared" si="63"/>
        <v>0</v>
      </c>
      <c r="S84" s="31">
        <f t="shared" si="46"/>
        <v>0</v>
      </c>
      <c r="T84" s="31">
        <f t="shared" si="47"/>
        <v>0</v>
      </c>
      <c r="U84" s="31">
        <f t="shared" si="64"/>
        <v>0</v>
      </c>
      <c r="V84" s="31">
        <f t="shared" si="48"/>
        <v>0</v>
      </c>
      <c r="W84" s="31">
        <v>0</v>
      </c>
      <c r="X84" s="31">
        <f t="shared" si="49"/>
        <v>0</v>
      </c>
      <c r="Y84" s="36">
        <f t="shared" si="50"/>
        <v>0</v>
      </c>
      <c r="AA84" s="69">
        <v>79</v>
      </c>
      <c r="AB84" s="31">
        <f t="shared" si="51"/>
        <v>0</v>
      </c>
      <c r="AC84" s="203">
        <f t="shared" si="42"/>
        <v>0</v>
      </c>
      <c r="AD84" s="99">
        <f t="shared" si="52"/>
        <v>0</v>
      </c>
      <c r="AE84" s="99">
        <f t="shared" si="53"/>
        <v>0</v>
      </c>
      <c r="AF84" s="188">
        <f t="shared" si="36"/>
        <v>0</v>
      </c>
      <c r="AG84" s="188">
        <f t="shared" si="37"/>
        <v>0</v>
      </c>
      <c r="AH84" s="188">
        <f t="shared" si="38"/>
        <v>0</v>
      </c>
      <c r="AI84" s="193">
        <f t="shared" si="39"/>
        <v>0</v>
      </c>
      <c r="AK84" s="69">
        <v>79</v>
      </c>
      <c r="AL84" s="31">
        <f t="shared" si="54"/>
        <v>0</v>
      </c>
      <c r="AM84" s="31">
        <f t="shared" si="55"/>
        <v>0</v>
      </c>
      <c r="AN84" s="31">
        <f t="shared" si="56"/>
        <v>0</v>
      </c>
      <c r="AO84" s="31">
        <f t="shared" si="57"/>
        <v>0</v>
      </c>
      <c r="AP84" s="31">
        <f t="shared" si="58"/>
        <v>0</v>
      </c>
      <c r="AQ84" s="188">
        <f t="shared" si="43"/>
        <v>0</v>
      </c>
      <c r="AR84" s="188">
        <f t="shared" si="43"/>
        <v>0</v>
      </c>
      <c r="AS84" s="188">
        <f t="shared" si="43"/>
        <v>0</v>
      </c>
      <c r="AT84" s="188">
        <f t="shared" si="43"/>
        <v>0</v>
      </c>
      <c r="AU84" s="31"/>
      <c r="AV84" s="31"/>
      <c r="AW84" s="31"/>
      <c r="AX84" s="31"/>
      <c r="AY84" s="74"/>
    </row>
    <row r="85" spans="1:51" x14ac:dyDescent="0.3">
      <c r="B85" s="128"/>
      <c r="C85" s="149"/>
      <c r="D85" s="150"/>
      <c r="E85" s="124">
        <f t="shared" si="66"/>
        <v>0.56000000000000005</v>
      </c>
      <c r="F85" s="124">
        <f t="shared" si="67"/>
        <v>0.44</v>
      </c>
      <c r="G85" s="151"/>
      <c r="H85" s="56">
        <f t="shared" si="65"/>
        <v>0</v>
      </c>
      <c r="I85" s="53">
        <v>80</v>
      </c>
      <c r="J85" s="31">
        <f t="shared" si="59"/>
        <v>0</v>
      </c>
      <c r="K85" s="31">
        <f t="shared" si="60"/>
        <v>0</v>
      </c>
      <c r="L85" s="31">
        <f t="shared" si="61"/>
        <v>0</v>
      </c>
      <c r="M85" s="31">
        <f t="shared" si="44"/>
        <v>0</v>
      </c>
      <c r="N85" s="31">
        <v>0</v>
      </c>
      <c r="O85" s="32">
        <f t="shared" si="45"/>
        <v>0</v>
      </c>
      <c r="P85" s="53">
        <v>80</v>
      </c>
      <c r="Q85" s="31">
        <f t="shared" si="62"/>
        <v>0</v>
      </c>
      <c r="R85" s="31">
        <f t="shared" si="63"/>
        <v>0</v>
      </c>
      <c r="S85" s="31">
        <f t="shared" si="46"/>
        <v>0</v>
      </c>
      <c r="T85" s="31">
        <f t="shared" si="47"/>
        <v>0</v>
      </c>
      <c r="U85" s="31">
        <f t="shared" si="64"/>
        <v>0</v>
      </c>
      <c r="V85" s="31">
        <f t="shared" si="48"/>
        <v>0</v>
      </c>
      <c r="W85" s="31">
        <v>0</v>
      </c>
      <c r="X85" s="31">
        <f t="shared" si="49"/>
        <v>0</v>
      </c>
      <c r="Y85" s="36">
        <f t="shared" si="50"/>
        <v>0</v>
      </c>
      <c r="AA85" s="69">
        <v>80</v>
      </c>
      <c r="AB85" s="31">
        <f t="shared" si="51"/>
        <v>0</v>
      </c>
      <c r="AC85" s="203">
        <f t="shared" si="42"/>
        <v>0</v>
      </c>
      <c r="AD85" s="99">
        <f t="shared" si="52"/>
        <v>0</v>
      </c>
      <c r="AE85" s="99">
        <f t="shared" si="53"/>
        <v>0</v>
      </c>
      <c r="AF85" s="188">
        <f t="shared" si="36"/>
        <v>0</v>
      </c>
      <c r="AG85" s="188">
        <f t="shared" si="37"/>
        <v>0</v>
      </c>
      <c r="AH85" s="188">
        <f t="shared" si="38"/>
        <v>0</v>
      </c>
      <c r="AI85" s="193">
        <f t="shared" si="39"/>
        <v>0</v>
      </c>
      <c r="AK85" s="69">
        <v>80</v>
      </c>
      <c r="AL85" s="31">
        <f t="shared" si="54"/>
        <v>0</v>
      </c>
      <c r="AM85" s="31">
        <f t="shared" si="55"/>
        <v>0</v>
      </c>
      <c r="AN85" s="31">
        <f t="shared" si="56"/>
        <v>0</v>
      </c>
      <c r="AO85" s="31">
        <f t="shared" si="57"/>
        <v>0</v>
      </c>
      <c r="AP85" s="31">
        <f t="shared" si="58"/>
        <v>0</v>
      </c>
      <c r="AQ85" s="188">
        <f t="shared" si="43"/>
        <v>0</v>
      </c>
      <c r="AR85" s="188">
        <f t="shared" si="43"/>
        <v>0</v>
      </c>
      <c r="AS85" s="188">
        <f t="shared" si="43"/>
        <v>0</v>
      </c>
      <c r="AT85" s="188">
        <f t="shared" si="43"/>
        <v>0</v>
      </c>
      <c r="AU85" s="31"/>
      <c r="AV85" s="31"/>
      <c r="AW85" s="31"/>
      <c r="AX85" s="31"/>
      <c r="AY85" s="74"/>
    </row>
    <row r="86" spans="1:51" x14ac:dyDescent="0.3">
      <c r="A86" t="s">
        <v>191</v>
      </c>
      <c r="B86" s="128"/>
      <c r="C86" s="149"/>
      <c r="D86" s="150"/>
      <c r="E86" s="124">
        <f t="shared" si="66"/>
        <v>0.56000000000000005</v>
      </c>
      <c r="F86" s="124">
        <f t="shared" si="67"/>
        <v>0.44</v>
      </c>
      <c r="G86" s="151"/>
      <c r="H86" s="56">
        <f t="shared" si="65"/>
        <v>0</v>
      </c>
      <c r="I86" s="53">
        <v>81</v>
      </c>
      <c r="J86" s="31">
        <f t="shared" si="59"/>
        <v>0</v>
      </c>
      <c r="K86" s="31">
        <f t="shared" si="60"/>
        <v>0</v>
      </c>
      <c r="L86" s="31">
        <f t="shared" si="61"/>
        <v>0</v>
      </c>
      <c r="M86" s="31">
        <f t="shared" si="44"/>
        <v>0</v>
      </c>
      <c r="N86" s="31">
        <v>0</v>
      </c>
      <c r="O86" s="32">
        <f t="shared" si="45"/>
        <v>0</v>
      </c>
      <c r="P86" s="53">
        <v>81</v>
      </c>
      <c r="Q86" s="31">
        <f t="shared" si="62"/>
        <v>0</v>
      </c>
      <c r="R86" s="31">
        <f t="shared" si="63"/>
        <v>0</v>
      </c>
      <c r="S86" s="31">
        <f t="shared" si="46"/>
        <v>0</v>
      </c>
      <c r="T86" s="31">
        <f t="shared" si="47"/>
        <v>0</v>
      </c>
      <c r="U86" s="31">
        <f t="shared" si="64"/>
        <v>0</v>
      </c>
      <c r="V86" s="31">
        <f t="shared" si="48"/>
        <v>0</v>
      </c>
      <c r="W86" s="31">
        <v>0</v>
      </c>
      <c r="X86" s="31">
        <f t="shared" si="49"/>
        <v>0</v>
      </c>
      <c r="Y86" s="36">
        <f t="shared" si="50"/>
        <v>0</v>
      </c>
      <c r="AA86" s="69">
        <v>81</v>
      </c>
      <c r="AB86" s="31">
        <f t="shared" si="51"/>
        <v>0</v>
      </c>
      <c r="AC86" s="203">
        <f t="shared" si="42"/>
        <v>0</v>
      </c>
      <c r="AD86" s="99">
        <f t="shared" si="52"/>
        <v>0</v>
      </c>
      <c r="AE86" s="99">
        <f t="shared" si="53"/>
        <v>0</v>
      </c>
      <c r="AF86" s="188">
        <f t="shared" si="36"/>
        <v>0</v>
      </c>
      <c r="AG86" s="188">
        <f t="shared" si="37"/>
        <v>0</v>
      </c>
      <c r="AH86" s="188">
        <f t="shared" si="38"/>
        <v>0</v>
      </c>
      <c r="AI86" s="193">
        <f t="shared" si="39"/>
        <v>0</v>
      </c>
      <c r="AK86" s="69">
        <v>81</v>
      </c>
      <c r="AL86" s="31">
        <f t="shared" si="54"/>
        <v>0</v>
      </c>
      <c r="AM86" s="31">
        <f t="shared" si="55"/>
        <v>0</v>
      </c>
      <c r="AN86" s="31">
        <f t="shared" si="56"/>
        <v>0</v>
      </c>
      <c r="AO86" s="31">
        <f t="shared" si="57"/>
        <v>0</v>
      </c>
      <c r="AP86" s="31">
        <f t="shared" si="58"/>
        <v>0</v>
      </c>
      <c r="AQ86" s="188">
        <f t="shared" si="43"/>
        <v>0</v>
      </c>
      <c r="AR86" s="188">
        <f t="shared" si="43"/>
        <v>0</v>
      </c>
      <c r="AS86" s="188">
        <f t="shared" si="43"/>
        <v>0</v>
      </c>
      <c r="AT86" s="188">
        <f t="shared" si="43"/>
        <v>0</v>
      </c>
      <c r="AU86" s="31"/>
      <c r="AV86" s="31"/>
      <c r="AW86" s="31"/>
      <c r="AX86" s="31"/>
      <c r="AY86" s="74"/>
    </row>
    <row r="87" spans="1:51" x14ac:dyDescent="0.3">
      <c r="A87" t="s">
        <v>191</v>
      </c>
      <c r="B87" s="128"/>
      <c r="C87" s="149"/>
      <c r="D87" s="150"/>
      <c r="E87" s="124">
        <f t="shared" si="66"/>
        <v>0.56000000000000005</v>
      </c>
      <c r="F87" s="124">
        <f t="shared" si="67"/>
        <v>0.44</v>
      </c>
      <c r="G87" s="151"/>
      <c r="H87" s="56">
        <f t="shared" si="65"/>
        <v>0</v>
      </c>
      <c r="I87" s="53">
        <v>82</v>
      </c>
      <c r="J87" s="31">
        <f t="shared" si="59"/>
        <v>0</v>
      </c>
      <c r="K87" s="31">
        <f t="shared" si="60"/>
        <v>0</v>
      </c>
      <c r="L87" s="31">
        <f t="shared" si="61"/>
        <v>0</v>
      </c>
      <c r="M87" s="31">
        <f t="shared" si="44"/>
        <v>0</v>
      </c>
      <c r="N87" s="31">
        <v>0</v>
      </c>
      <c r="O87" s="32">
        <f t="shared" si="45"/>
        <v>0</v>
      </c>
      <c r="P87" s="53">
        <v>82</v>
      </c>
      <c r="Q87" s="31">
        <f t="shared" si="62"/>
        <v>0</v>
      </c>
      <c r="R87" s="31">
        <f t="shared" si="63"/>
        <v>0</v>
      </c>
      <c r="S87" s="31">
        <f t="shared" si="46"/>
        <v>0</v>
      </c>
      <c r="T87" s="31">
        <f t="shared" si="47"/>
        <v>0</v>
      </c>
      <c r="U87" s="31">
        <f t="shared" si="64"/>
        <v>0</v>
      </c>
      <c r="V87" s="31">
        <f t="shared" si="48"/>
        <v>0</v>
      </c>
      <c r="W87" s="31">
        <v>0</v>
      </c>
      <c r="X87" s="31">
        <f t="shared" si="49"/>
        <v>0</v>
      </c>
      <c r="Y87" s="36">
        <f t="shared" si="50"/>
        <v>0</v>
      </c>
      <c r="AA87" s="69">
        <v>82</v>
      </c>
      <c r="AB87" s="31">
        <f t="shared" si="51"/>
        <v>0</v>
      </c>
      <c r="AC87" s="203">
        <f t="shared" si="42"/>
        <v>0</v>
      </c>
      <c r="AD87" s="99">
        <f t="shared" si="52"/>
        <v>0</v>
      </c>
      <c r="AE87" s="99">
        <f t="shared" si="53"/>
        <v>0</v>
      </c>
      <c r="AF87" s="188">
        <f t="shared" si="36"/>
        <v>0</v>
      </c>
      <c r="AG87" s="188">
        <f t="shared" si="37"/>
        <v>0</v>
      </c>
      <c r="AH87" s="188">
        <f t="shared" si="38"/>
        <v>0</v>
      </c>
      <c r="AI87" s="193">
        <f t="shared" si="39"/>
        <v>0</v>
      </c>
      <c r="AK87" s="69">
        <v>82</v>
      </c>
      <c r="AL87" s="31">
        <f t="shared" si="54"/>
        <v>0</v>
      </c>
      <c r="AM87" s="31">
        <f t="shared" si="55"/>
        <v>0</v>
      </c>
      <c r="AN87" s="31">
        <f t="shared" si="56"/>
        <v>0</v>
      </c>
      <c r="AO87" s="31">
        <f t="shared" si="57"/>
        <v>0</v>
      </c>
      <c r="AP87" s="31">
        <f t="shared" si="58"/>
        <v>0</v>
      </c>
      <c r="AQ87" s="188">
        <f t="shared" si="43"/>
        <v>0</v>
      </c>
      <c r="AR87" s="188">
        <f t="shared" si="43"/>
        <v>0</v>
      </c>
      <c r="AS87" s="188">
        <f t="shared" si="43"/>
        <v>0</v>
      </c>
      <c r="AT87" s="188">
        <f t="shared" si="43"/>
        <v>0</v>
      </c>
      <c r="AU87" s="31"/>
      <c r="AV87" s="31"/>
      <c r="AW87" s="31"/>
      <c r="AX87" s="31"/>
      <c r="AY87" s="74"/>
    </row>
    <row r="88" spans="1:51" x14ac:dyDescent="0.3">
      <c r="A88" t="s">
        <v>191</v>
      </c>
      <c r="B88" s="128"/>
      <c r="C88" s="149"/>
      <c r="D88" s="150"/>
      <c r="E88" s="124">
        <f t="shared" si="66"/>
        <v>0.56000000000000005</v>
      </c>
      <c r="F88" s="124">
        <f t="shared" si="67"/>
        <v>0.44</v>
      </c>
      <c r="G88" s="151"/>
      <c r="H88" s="56">
        <f t="shared" si="65"/>
        <v>0</v>
      </c>
      <c r="I88" s="53">
        <v>83</v>
      </c>
      <c r="J88" s="31">
        <f t="shared" si="59"/>
        <v>0</v>
      </c>
      <c r="K88" s="31">
        <f t="shared" si="60"/>
        <v>0</v>
      </c>
      <c r="L88" s="31">
        <f t="shared" si="61"/>
        <v>0</v>
      </c>
      <c r="M88" s="31">
        <f t="shared" si="44"/>
        <v>0</v>
      </c>
      <c r="N88" s="31">
        <v>0</v>
      </c>
      <c r="O88" s="32">
        <f t="shared" si="45"/>
        <v>0</v>
      </c>
      <c r="P88" s="53">
        <v>83</v>
      </c>
      <c r="Q88" s="31">
        <f t="shared" si="62"/>
        <v>0</v>
      </c>
      <c r="R88" s="31">
        <f t="shared" si="63"/>
        <v>0</v>
      </c>
      <c r="S88" s="31">
        <f t="shared" si="46"/>
        <v>0</v>
      </c>
      <c r="T88" s="31">
        <f t="shared" si="47"/>
        <v>0</v>
      </c>
      <c r="U88" s="31">
        <f t="shared" si="64"/>
        <v>0</v>
      </c>
      <c r="V88" s="31">
        <f t="shared" si="48"/>
        <v>0</v>
      </c>
      <c r="W88" s="31">
        <v>0</v>
      </c>
      <c r="X88" s="31">
        <f t="shared" si="49"/>
        <v>0</v>
      </c>
      <c r="Y88" s="36">
        <f t="shared" si="50"/>
        <v>0</v>
      </c>
      <c r="AA88" s="69">
        <v>83</v>
      </c>
      <c r="AB88" s="31">
        <f t="shared" si="51"/>
        <v>0</v>
      </c>
      <c r="AC88" s="203">
        <f t="shared" si="42"/>
        <v>0</v>
      </c>
      <c r="AD88" s="99">
        <f t="shared" si="52"/>
        <v>0</v>
      </c>
      <c r="AE88" s="99">
        <f t="shared" si="53"/>
        <v>0</v>
      </c>
      <c r="AF88" s="188">
        <f t="shared" si="36"/>
        <v>0</v>
      </c>
      <c r="AG88" s="188">
        <f t="shared" si="37"/>
        <v>0</v>
      </c>
      <c r="AH88" s="188">
        <f t="shared" si="38"/>
        <v>0</v>
      </c>
      <c r="AI88" s="193">
        <f t="shared" si="39"/>
        <v>0</v>
      </c>
      <c r="AK88" s="69">
        <v>83</v>
      </c>
      <c r="AL88" s="31">
        <f t="shared" si="54"/>
        <v>0</v>
      </c>
      <c r="AM88" s="31">
        <f t="shared" si="55"/>
        <v>0</v>
      </c>
      <c r="AN88" s="31">
        <f t="shared" si="56"/>
        <v>0</v>
      </c>
      <c r="AO88" s="31">
        <f t="shared" si="57"/>
        <v>0</v>
      </c>
      <c r="AP88" s="31">
        <f t="shared" si="58"/>
        <v>0</v>
      </c>
      <c r="AQ88" s="188">
        <f t="shared" si="43"/>
        <v>0</v>
      </c>
      <c r="AR88" s="188">
        <f t="shared" si="43"/>
        <v>0</v>
      </c>
      <c r="AS88" s="188">
        <f t="shared" si="43"/>
        <v>0</v>
      </c>
      <c r="AT88" s="188">
        <f t="shared" si="43"/>
        <v>0</v>
      </c>
      <c r="AU88" s="31"/>
      <c r="AV88" s="31"/>
      <c r="AW88" s="31"/>
      <c r="AX88" s="31"/>
      <c r="AY88" s="74"/>
    </row>
    <row r="89" spans="1:51" x14ac:dyDescent="0.3">
      <c r="A89" t="s">
        <v>191</v>
      </c>
      <c r="B89" s="128"/>
      <c r="C89" s="149"/>
      <c r="D89" s="150"/>
      <c r="E89" s="124">
        <f t="shared" si="66"/>
        <v>0.56000000000000005</v>
      </c>
      <c r="F89" s="124">
        <f t="shared" si="67"/>
        <v>0.44</v>
      </c>
      <c r="G89" s="151"/>
      <c r="H89" s="56">
        <f t="shared" si="65"/>
        <v>0</v>
      </c>
      <c r="I89" s="53">
        <v>84</v>
      </c>
      <c r="J89" s="31">
        <f t="shared" si="59"/>
        <v>0</v>
      </c>
      <c r="K89" s="31">
        <f t="shared" si="60"/>
        <v>0</v>
      </c>
      <c r="L89" s="31">
        <f t="shared" si="61"/>
        <v>0</v>
      </c>
      <c r="M89" s="31">
        <f t="shared" si="44"/>
        <v>0</v>
      </c>
      <c r="N89" s="31">
        <v>0</v>
      </c>
      <c r="O89" s="32">
        <f t="shared" si="45"/>
        <v>0</v>
      </c>
      <c r="P89" s="53">
        <v>84</v>
      </c>
      <c r="Q89" s="31">
        <f t="shared" si="62"/>
        <v>0</v>
      </c>
      <c r="R89" s="31">
        <f t="shared" si="63"/>
        <v>0</v>
      </c>
      <c r="S89" s="31">
        <f t="shared" si="46"/>
        <v>0</v>
      </c>
      <c r="T89" s="31">
        <f t="shared" si="47"/>
        <v>0</v>
      </c>
      <c r="U89" s="31">
        <f t="shared" si="64"/>
        <v>0</v>
      </c>
      <c r="V89" s="31">
        <f t="shared" si="48"/>
        <v>0</v>
      </c>
      <c r="W89" s="31">
        <v>0</v>
      </c>
      <c r="X89" s="31">
        <f t="shared" si="49"/>
        <v>0</v>
      </c>
      <c r="Y89" s="36">
        <f t="shared" si="50"/>
        <v>0</v>
      </c>
      <c r="AA89" s="69">
        <v>84</v>
      </c>
      <c r="AB89" s="31">
        <f t="shared" si="51"/>
        <v>0</v>
      </c>
      <c r="AC89" s="203">
        <f t="shared" si="42"/>
        <v>0</v>
      </c>
      <c r="AD89" s="99">
        <f t="shared" si="52"/>
        <v>0</v>
      </c>
      <c r="AE89" s="99">
        <f t="shared" si="53"/>
        <v>0</v>
      </c>
      <c r="AF89" s="188">
        <f t="shared" si="36"/>
        <v>0</v>
      </c>
      <c r="AG89" s="188">
        <f t="shared" si="37"/>
        <v>0</v>
      </c>
      <c r="AH89" s="188">
        <f t="shared" si="38"/>
        <v>0</v>
      </c>
      <c r="AI89" s="193">
        <f t="shared" si="39"/>
        <v>0</v>
      </c>
      <c r="AK89" s="69">
        <v>84</v>
      </c>
      <c r="AL89" s="31">
        <f t="shared" si="54"/>
        <v>0</v>
      </c>
      <c r="AM89" s="31">
        <f t="shared" si="55"/>
        <v>0</v>
      </c>
      <c r="AN89" s="31">
        <f t="shared" si="56"/>
        <v>0</v>
      </c>
      <c r="AO89" s="31">
        <f t="shared" si="57"/>
        <v>0</v>
      </c>
      <c r="AP89" s="31">
        <f t="shared" si="58"/>
        <v>0</v>
      </c>
      <c r="AQ89" s="188">
        <f t="shared" si="43"/>
        <v>0</v>
      </c>
      <c r="AR89" s="188">
        <f t="shared" si="43"/>
        <v>0</v>
      </c>
      <c r="AS89" s="188">
        <f t="shared" si="43"/>
        <v>0</v>
      </c>
      <c r="AT89" s="188">
        <f t="shared" si="43"/>
        <v>0</v>
      </c>
      <c r="AU89" s="31"/>
      <c r="AV89" s="31"/>
      <c r="AW89" s="31"/>
      <c r="AX89" s="31"/>
      <c r="AY89" s="74"/>
    </row>
    <row r="90" spans="1:51" x14ac:dyDescent="0.3">
      <c r="A90" t="s">
        <v>191</v>
      </c>
      <c r="B90" s="128"/>
      <c r="C90" s="149"/>
      <c r="D90" s="150"/>
      <c r="E90" s="124">
        <f t="shared" si="66"/>
        <v>0.56000000000000005</v>
      </c>
      <c r="F90" s="124">
        <f t="shared" si="67"/>
        <v>0.44</v>
      </c>
      <c r="G90" s="151"/>
      <c r="H90" s="56">
        <f t="shared" si="65"/>
        <v>0</v>
      </c>
      <c r="I90" s="53">
        <v>85</v>
      </c>
      <c r="J90" s="31">
        <f t="shared" si="59"/>
        <v>0</v>
      </c>
      <c r="K90" s="31">
        <f t="shared" si="60"/>
        <v>0</v>
      </c>
      <c r="L90" s="31">
        <f t="shared" si="61"/>
        <v>0</v>
      </c>
      <c r="M90" s="31">
        <f t="shared" si="44"/>
        <v>0</v>
      </c>
      <c r="N90" s="31">
        <v>0</v>
      </c>
      <c r="O90" s="32">
        <f t="shared" si="45"/>
        <v>0</v>
      </c>
      <c r="P90" s="53">
        <v>85</v>
      </c>
      <c r="Q90" s="31">
        <f t="shared" si="62"/>
        <v>0</v>
      </c>
      <c r="R90" s="31">
        <f t="shared" si="63"/>
        <v>0</v>
      </c>
      <c r="S90" s="31">
        <f t="shared" si="46"/>
        <v>0</v>
      </c>
      <c r="T90" s="31">
        <f t="shared" si="47"/>
        <v>0</v>
      </c>
      <c r="U90" s="31">
        <f t="shared" si="64"/>
        <v>0</v>
      </c>
      <c r="V90" s="31">
        <f t="shared" si="48"/>
        <v>0</v>
      </c>
      <c r="W90" s="31">
        <v>0</v>
      </c>
      <c r="X90" s="31">
        <f t="shared" si="49"/>
        <v>0</v>
      </c>
      <c r="Y90" s="36">
        <f t="shared" si="50"/>
        <v>0</v>
      </c>
      <c r="AA90" s="69">
        <v>85</v>
      </c>
      <c r="AB90" s="31">
        <f t="shared" si="51"/>
        <v>0</v>
      </c>
      <c r="AC90" s="203">
        <f t="shared" si="42"/>
        <v>0</v>
      </c>
      <c r="AD90" s="99">
        <f t="shared" si="52"/>
        <v>0</v>
      </c>
      <c r="AE90" s="99">
        <f t="shared" si="53"/>
        <v>0</v>
      </c>
      <c r="AF90" s="188">
        <f t="shared" si="36"/>
        <v>0</v>
      </c>
      <c r="AG90" s="188">
        <f t="shared" si="37"/>
        <v>0</v>
      </c>
      <c r="AH90" s="188">
        <f t="shared" si="38"/>
        <v>0</v>
      </c>
      <c r="AI90" s="193">
        <f t="shared" si="39"/>
        <v>0</v>
      </c>
      <c r="AK90" s="69">
        <v>85</v>
      </c>
      <c r="AL90" s="31">
        <f t="shared" si="54"/>
        <v>0</v>
      </c>
      <c r="AM90" s="31">
        <f t="shared" si="55"/>
        <v>0</v>
      </c>
      <c r="AN90" s="31">
        <f t="shared" si="56"/>
        <v>0</v>
      </c>
      <c r="AO90" s="31">
        <f t="shared" si="57"/>
        <v>0</v>
      </c>
      <c r="AP90" s="31">
        <f t="shared" si="58"/>
        <v>0</v>
      </c>
      <c r="AQ90" s="188">
        <f t="shared" si="43"/>
        <v>0</v>
      </c>
      <c r="AR90" s="188">
        <f t="shared" si="43"/>
        <v>0</v>
      </c>
      <c r="AS90" s="188">
        <f t="shared" si="43"/>
        <v>0</v>
      </c>
      <c r="AT90" s="188">
        <f t="shared" si="43"/>
        <v>0</v>
      </c>
      <c r="AU90" s="31"/>
      <c r="AV90" s="31"/>
      <c r="AW90" s="31"/>
      <c r="AX90" s="31"/>
      <c r="AY90" s="74"/>
    </row>
    <row r="91" spans="1:51" x14ac:dyDescent="0.3">
      <c r="A91" t="s">
        <v>191</v>
      </c>
      <c r="B91" s="128"/>
      <c r="C91" s="149"/>
      <c r="D91" s="150"/>
      <c r="E91" s="124">
        <f t="shared" si="66"/>
        <v>0.56000000000000005</v>
      </c>
      <c r="F91" s="124">
        <f t="shared" si="67"/>
        <v>0.44</v>
      </c>
      <c r="G91" s="151"/>
      <c r="H91" s="56">
        <f t="shared" si="65"/>
        <v>0</v>
      </c>
      <c r="I91" s="53">
        <v>86</v>
      </c>
      <c r="J91" s="31">
        <f t="shared" si="59"/>
        <v>0</v>
      </c>
      <c r="K91" s="31">
        <f t="shared" si="60"/>
        <v>0</v>
      </c>
      <c r="L91" s="31">
        <f t="shared" si="61"/>
        <v>0</v>
      </c>
      <c r="M91" s="31">
        <f t="shared" si="44"/>
        <v>0</v>
      </c>
      <c r="N91" s="31">
        <v>0</v>
      </c>
      <c r="O91" s="32">
        <f t="shared" si="45"/>
        <v>0</v>
      </c>
      <c r="P91" s="53">
        <v>86</v>
      </c>
      <c r="Q91" s="31">
        <f t="shared" si="62"/>
        <v>0</v>
      </c>
      <c r="R91" s="31">
        <f t="shared" si="63"/>
        <v>0</v>
      </c>
      <c r="S91" s="31">
        <f t="shared" si="46"/>
        <v>0</v>
      </c>
      <c r="T91" s="31">
        <f t="shared" si="47"/>
        <v>0</v>
      </c>
      <c r="U91" s="31">
        <f t="shared" si="64"/>
        <v>0</v>
      </c>
      <c r="V91" s="31">
        <f t="shared" si="48"/>
        <v>0</v>
      </c>
      <c r="W91" s="31">
        <v>0</v>
      </c>
      <c r="X91" s="31">
        <f t="shared" si="49"/>
        <v>0</v>
      </c>
      <c r="Y91" s="36">
        <f t="shared" si="50"/>
        <v>0</v>
      </c>
      <c r="AA91" s="69">
        <v>86</v>
      </c>
      <c r="AB91" s="31">
        <f t="shared" si="51"/>
        <v>0</v>
      </c>
      <c r="AC91" s="203">
        <f t="shared" si="42"/>
        <v>0</v>
      </c>
      <c r="AD91" s="99">
        <f t="shared" si="52"/>
        <v>0</v>
      </c>
      <c r="AE91" s="99">
        <f t="shared" si="53"/>
        <v>0</v>
      </c>
      <c r="AF91" s="188">
        <f t="shared" ref="AF91:AF154" si="68">IF(OR(AA91&lt;=$F$18,AA91&lt;=30),EXP(-LN(2)/$D$104)*AF90+((1-EXP(-LN(2)/$D$104))/(LN(2)/$D$104))*$AB91*AC91*0.475*$F$19*44/12,)</f>
        <v>0</v>
      </c>
      <c r="AG91" s="188">
        <f t="shared" ref="AG91:AG154" si="69">IF(OR(AA91&lt;=$F$18,AA91&lt;=30),EXP(-LN(2)/$D$106)*AG90+((1-EXP(-LN(2)/$D$106))/(LN(2)/$D$106))*$AB91*AD91*0.475*$F$19*44/12,)</f>
        <v>0</v>
      </c>
      <c r="AH91" s="188">
        <f t="shared" ref="AH91:AH154" si="70">IF(OR(AA91&lt;=$F$18,AA91&lt;=30),EXP(-LN(2)/$D$105)*AH90+((1-EXP(-LN(2)/$D$105))/(LN(2)/$D$105))*$AB91*AE91*0.475*$F$19*44/12,)</f>
        <v>0</v>
      </c>
      <c r="AI91" s="193">
        <f t="shared" ref="AI91:AI154" si="71">IF(OR(AA91&lt;=$F$18,AA91&lt;=30),SUM(AF91:AH91),)</f>
        <v>0</v>
      </c>
      <c r="AK91" s="69">
        <v>86</v>
      </c>
      <c r="AL91" s="31">
        <f t="shared" si="54"/>
        <v>0</v>
      </c>
      <c r="AM91" s="31">
        <f t="shared" si="55"/>
        <v>0</v>
      </c>
      <c r="AN91" s="31">
        <f t="shared" si="56"/>
        <v>0</v>
      </c>
      <c r="AO91" s="31">
        <f t="shared" si="57"/>
        <v>0</v>
      </c>
      <c r="AP91" s="31">
        <f t="shared" si="58"/>
        <v>0</v>
      </c>
      <c r="AQ91" s="188">
        <f t="shared" si="43"/>
        <v>0</v>
      </c>
      <c r="AR91" s="188">
        <f t="shared" si="43"/>
        <v>0</v>
      </c>
      <c r="AS91" s="188">
        <f t="shared" si="43"/>
        <v>0</v>
      </c>
      <c r="AT91" s="188">
        <f t="shared" si="43"/>
        <v>0</v>
      </c>
      <c r="AU91" s="31"/>
      <c r="AV91" s="31"/>
      <c r="AW91" s="31"/>
      <c r="AX91" s="31"/>
      <c r="AY91" s="74"/>
    </row>
    <row r="92" spans="1:51" x14ac:dyDescent="0.3">
      <c r="B92" s="128"/>
      <c r="C92" s="149"/>
      <c r="D92" s="150"/>
      <c r="E92" s="124">
        <f t="shared" si="66"/>
        <v>0.56000000000000005</v>
      </c>
      <c r="F92" s="124">
        <f t="shared" si="67"/>
        <v>0.44</v>
      </c>
      <c r="G92" s="151"/>
      <c r="H92" s="56">
        <f t="shared" si="65"/>
        <v>0</v>
      </c>
      <c r="I92" s="53">
        <v>87</v>
      </c>
      <c r="J92" s="31">
        <f t="shared" si="59"/>
        <v>0</v>
      </c>
      <c r="K92" s="31">
        <f t="shared" si="60"/>
        <v>0</v>
      </c>
      <c r="L92" s="31">
        <f t="shared" si="61"/>
        <v>0</v>
      </c>
      <c r="M92" s="31">
        <f t="shared" si="44"/>
        <v>0</v>
      </c>
      <c r="N92" s="31">
        <v>0</v>
      </c>
      <c r="O92" s="32">
        <f t="shared" si="45"/>
        <v>0</v>
      </c>
      <c r="P92" s="53">
        <v>87</v>
      </c>
      <c r="Q92" s="31">
        <f t="shared" si="62"/>
        <v>0</v>
      </c>
      <c r="R92" s="31">
        <f t="shared" si="63"/>
        <v>0</v>
      </c>
      <c r="S92" s="31">
        <f t="shared" si="46"/>
        <v>0</v>
      </c>
      <c r="T92" s="31">
        <f t="shared" si="47"/>
        <v>0</v>
      </c>
      <c r="U92" s="31">
        <f t="shared" si="64"/>
        <v>0</v>
      </c>
      <c r="V92" s="31">
        <f t="shared" si="48"/>
        <v>0</v>
      </c>
      <c r="W92" s="31">
        <v>0</v>
      </c>
      <c r="X92" s="31">
        <f t="shared" si="49"/>
        <v>0</v>
      </c>
      <c r="Y92" s="36">
        <f t="shared" si="50"/>
        <v>0</v>
      </c>
      <c r="AA92" s="69">
        <v>87</v>
      </c>
      <c r="AB92" s="31">
        <f t="shared" si="51"/>
        <v>0</v>
      </c>
      <c r="AC92" s="203">
        <f t="shared" si="42"/>
        <v>0</v>
      </c>
      <c r="AD92" s="99">
        <f t="shared" si="52"/>
        <v>0</v>
      </c>
      <c r="AE92" s="99">
        <f t="shared" si="53"/>
        <v>0</v>
      </c>
      <c r="AF92" s="188">
        <f t="shared" si="68"/>
        <v>0</v>
      </c>
      <c r="AG92" s="188">
        <f t="shared" si="69"/>
        <v>0</v>
      </c>
      <c r="AH92" s="188">
        <f t="shared" si="70"/>
        <v>0</v>
      </c>
      <c r="AI92" s="193">
        <f t="shared" si="71"/>
        <v>0</v>
      </c>
      <c r="AK92" s="69">
        <v>87</v>
      </c>
      <c r="AL92" s="31">
        <f t="shared" si="54"/>
        <v>0</v>
      </c>
      <c r="AM92" s="31">
        <f t="shared" si="55"/>
        <v>0</v>
      </c>
      <c r="AN92" s="31">
        <f t="shared" si="56"/>
        <v>0</v>
      </c>
      <c r="AO92" s="31">
        <f t="shared" si="57"/>
        <v>0</v>
      </c>
      <c r="AP92" s="31">
        <f t="shared" si="58"/>
        <v>0</v>
      </c>
      <c r="AQ92" s="188">
        <f t="shared" si="43"/>
        <v>0</v>
      </c>
      <c r="AR92" s="188">
        <f t="shared" si="43"/>
        <v>0</v>
      </c>
      <c r="AS92" s="188">
        <f t="shared" si="43"/>
        <v>0</v>
      </c>
      <c r="AT92" s="188">
        <f t="shared" si="43"/>
        <v>0</v>
      </c>
      <c r="AU92" s="31"/>
      <c r="AV92" s="31"/>
      <c r="AW92" s="31"/>
      <c r="AX92" s="31"/>
      <c r="AY92" s="74"/>
    </row>
    <row r="93" spans="1:51" x14ac:dyDescent="0.3">
      <c r="B93" s="128"/>
      <c r="C93" s="149"/>
      <c r="D93" s="150"/>
      <c r="E93" s="124">
        <f t="shared" si="66"/>
        <v>0.56000000000000005</v>
      </c>
      <c r="F93" s="124">
        <f t="shared" si="67"/>
        <v>0.44</v>
      </c>
      <c r="G93" s="151"/>
      <c r="H93" s="56">
        <f t="shared" si="65"/>
        <v>0</v>
      </c>
      <c r="I93" s="53">
        <v>88</v>
      </c>
      <c r="J93" s="31">
        <f t="shared" si="59"/>
        <v>0</v>
      </c>
      <c r="K93" s="31">
        <f t="shared" si="60"/>
        <v>0</v>
      </c>
      <c r="L93" s="31">
        <f t="shared" si="61"/>
        <v>0</v>
      </c>
      <c r="M93" s="31">
        <f t="shared" si="44"/>
        <v>0</v>
      </c>
      <c r="N93" s="31">
        <v>0</v>
      </c>
      <c r="O93" s="32">
        <f t="shared" si="45"/>
        <v>0</v>
      </c>
      <c r="P93" s="53">
        <v>88</v>
      </c>
      <c r="Q93" s="31">
        <f t="shared" si="62"/>
        <v>0</v>
      </c>
      <c r="R93" s="31">
        <f t="shared" si="63"/>
        <v>0</v>
      </c>
      <c r="S93" s="31">
        <f t="shared" si="46"/>
        <v>0</v>
      </c>
      <c r="T93" s="31">
        <f t="shared" si="47"/>
        <v>0</v>
      </c>
      <c r="U93" s="31">
        <f t="shared" si="64"/>
        <v>0</v>
      </c>
      <c r="V93" s="31">
        <f t="shared" si="48"/>
        <v>0</v>
      </c>
      <c r="W93" s="31">
        <v>0</v>
      </c>
      <c r="X93" s="31">
        <f t="shared" si="49"/>
        <v>0</v>
      </c>
      <c r="Y93" s="36">
        <f t="shared" si="50"/>
        <v>0</v>
      </c>
      <c r="AA93" s="69">
        <v>88</v>
      </c>
      <c r="AB93" s="31">
        <f t="shared" si="51"/>
        <v>0</v>
      </c>
      <c r="AC93" s="203">
        <f t="shared" si="42"/>
        <v>0</v>
      </c>
      <c r="AD93" s="99">
        <f t="shared" si="52"/>
        <v>0</v>
      </c>
      <c r="AE93" s="99">
        <f t="shared" si="53"/>
        <v>0</v>
      </c>
      <c r="AF93" s="188">
        <f t="shared" si="68"/>
        <v>0</v>
      </c>
      <c r="AG93" s="188">
        <f t="shared" si="69"/>
        <v>0</v>
      </c>
      <c r="AH93" s="188">
        <f t="shared" si="70"/>
        <v>0</v>
      </c>
      <c r="AI93" s="193">
        <f t="shared" si="71"/>
        <v>0</v>
      </c>
      <c r="AK93" s="69">
        <v>88</v>
      </c>
      <c r="AL93" s="31">
        <f t="shared" si="54"/>
        <v>0</v>
      </c>
      <c r="AM93" s="31">
        <f t="shared" si="55"/>
        <v>0</v>
      </c>
      <c r="AN93" s="31">
        <f t="shared" si="56"/>
        <v>0</v>
      </c>
      <c r="AO93" s="31">
        <f t="shared" si="57"/>
        <v>0</v>
      </c>
      <c r="AP93" s="31">
        <f t="shared" si="58"/>
        <v>0</v>
      </c>
      <c r="AQ93" s="188">
        <f t="shared" si="43"/>
        <v>0</v>
      </c>
      <c r="AR93" s="188">
        <f t="shared" si="43"/>
        <v>0</v>
      </c>
      <c r="AS93" s="188">
        <f t="shared" si="43"/>
        <v>0</v>
      </c>
      <c r="AT93" s="188">
        <f t="shared" si="43"/>
        <v>0</v>
      </c>
      <c r="AU93" s="31"/>
      <c r="AV93" s="31"/>
      <c r="AW93" s="31"/>
      <c r="AX93" s="31"/>
      <c r="AY93" s="74"/>
    </row>
    <row r="94" spans="1:51" x14ac:dyDescent="0.3">
      <c r="A94" t="s">
        <v>207</v>
      </c>
      <c r="B94" s="129"/>
      <c r="C94" s="152"/>
      <c r="D94" s="153"/>
      <c r="E94" s="123">
        <f t="shared" si="66"/>
        <v>0.56000000000000005</v>
      </c>
      <c r="F94" s="123">
        <f t="shared" si="67"/>
        <v>0.44</v>
      </c>
      <c r="G94" s="154"/>
      <c r="H94" s="56">
        <f t="shared" si="65"/>
        <v>0</v>
      </c>
      <c r="I94" s="53">
        <v>89</v>
      </c>
      <c r="J94" s="31">
        <f t="shared" si="59"/>
        <v>0</v>
      </c>
      <c r="K94" s="31">
        <f t="shared" si="60"/>
        <v>0</v>
      </c>
      <c r="L94" s="31">
        <f t="shared" si="61"/>
        <v>0</v>
      </c>
      <c r="M94" s="31">
        <f t="shared" si="44"/>
        <v>0</v>
      </c>
      <c r="N94" s="31">
        <v>0</v>
      </c>
      <c r="O94" s="32">
        <f t="shared" si="45"/>
        <v>0</v>
      </c>
      <c r="P94" s="53">
        <v>89</v>
      </c>
      <c r="Q94" s="31">
        <f t="shared" si="62"/>
        <v>0</v>
      </c>
      <c r="R94" s="31">
        <f t="shared" si="63"/>
        <v>0</v>
      </c>
      <c r="S94" s="31">
        <f t="shared" si="46"/>
        <v>0</v>
      </c>
      <c r="T94" s="31">
        <f t="shared" si="47"/>
        <v>0</v>
      </c>
      <c r="U94" s="31">
        <f t="shared" si="64"/>
        <v>0</v>
      </c>
      <c r="V94" s="31">
        <f t="shared" si="48"/>
        <v>0</v>
      </c>
      <c r="W94" s="31">
        <v>0</v>
      </c>
      <c r="X94" s="31">
        <f t="shared" si="49"/>
        <v>0</v>
      </c>
      <c r="Y94" s="36">
        <f t="shared" si="50"/>
        <v>0</v>
      </c>
      <c r="AA94" s="69">
        <v>89</v>
      </c>
      <c r="AB94" s="31">
        <f t="shared" si="51"/>
        <v>0</v>
      </c>
      <c r="AC94" s="203">
        <f t="shared" si="42"/>
        <v>0</v>
      </c>
      <c r="AD94" s="99">
        <f t="shared" si="52"/>
        <v>0</v>
      </c>
      <c r="AE94" s="99">
        <f t="shared" si="53"/>
        <v>0</v>
      </c>
      <c r="AF94" s="188">
        <f t="shared" si="68"/>
        <v>0</v>
      </c>
      <c r="AG94" s="188">
        <f t="shared" si="69"/>
        <v>0</v>
      </c>
      <c r="AH94" s="188">
        <f t="shared" si="70"/>
        <v>0</v>
      </c>
      <c r="AI94" s="193">
        <f t="shared" si="71"/>
        <v>0</v>
      </c>
      <c r="AK94" s="69">
        <v>89</v>
      </c>
      <c r="AL94" s="31">
        <f t="shared" si="54"/>
        <v>0</v>
      </c>
      <c r="AM94" s="31">
        <f t="shared" si="55"/>
        <v>0</v>
      </c>
      <c r="AN94" s="31">
        <f t="shared" si="56"/>
        <v>0</v>
      </c>
      <c r="AO94" s="31">
        <f t="shared" si="57"/>
        <v>0</v>
      </c>
      <c r="AP94" s="31">
        <f t="shared" si="58"/>
        <v>0</v>
      </c>
      <c r="AQ94" s="188">
        <f t="shared" si="43"/>
        <v>0</v>
      </c>
      <c r="AR94" s="188">
        <f t="shared" si="43"/>
        <v>0</v>
      </c>
      <c r="AS94" s="188">
        <f t="shared" si="43"/>
        <v>0</v>
      </c>
      <c r="AT94" s="188">
        <f t="shared" si="43"/>
        <v>0</v>
      </c>
      <c r="AU94" s="31"/>
      <c r="AV94" s="31"/>
      <c r="AW94" s="31"/>
      <c r="AX94" s="31"/>
      <c r="AY94" s="74"/>
    </row>
    <row r="95" spans="1:51" x14ac:dyDescent="0.3">
      <c r="I95" s="53">
        <v>90</v>
      </c>
      <c r="J95" s="31">
        <f t="shared" si="59"/>
        <v>0</v>
      </c>
      <c r="K95" s="31">
        <f t="shared" si="60"/>
        <v>0</v>
      </c>
      <c r="L95" s="31">
        <f t="shared" si="61"/>
        <v>0</v>
      </c>
      <c r="M95" s="31">
        <f t="shared" si="44"/>
        <v>0</v>
      </c>
      <c r="N95" s="31">
        <v>0</v>
      </c>
      <c r="O95" s="32">
        <f t="shared" si="45"/>
        <v>0</v>
      </c>
      <c r="P95" s="53">
        <v>90</v>
      </c>
      <c r="Q95" s="31">
        <f t="shared" si="62"/>
        <v>0</v>
      </c>
      <c r="R95" s="31">
        <f t="shared" si="63"/>
        <v>0</v>
      </c>
      <c r="S95" s="31">
        <f t="shared" si="46"/>
        <v>0</v>
      </c>
      <c r="T95" s="31">
        <f t="shared" si="47"/>
        <v>0</v>
      </c>
      <c r="U95" s="31">
        <f t="shared" si="64"/>
        <v>0</v>
      </c>
      <c r="V95" s="31">
        <f t="shared" si="48"/>
        <v>0</v>
      </c>
      <c r="W95" s="31">
        <v>0</v>
      </c>
      <c r="X95" s="31">
        <f t="shared" si="49"/>
        <v>0</v>
      </c>
      <c r="Y95" s="36">
        <f t="shared" si="50"/>
        <v>0</v>
      </c>
      <c r="AA95" s="69">
        <v>90</v>
      </c>
      <c r="AB95" s="31">
        <f t="shared" si="51"/>
        <v>0</v>
      </c>
      <c r="AC95" s="203">
        <f t="shared" ref="AC95:AC158" si="72">IF(AA95&lt;=$F$18,IFERROR(VLOOKUP($AA95,$B$82:$G$94,3,FALSE),0),)*50%</f>
        <v>0</v>
      </c>
      <c r="AD95" s="99">
        <f t="shared" si="52"/>
        <v>0</v>
      </c>
      <c r="AE95" s="99">
        <f t="shared" si="53"/>
        <v>0</v>
      </c>
      <c r="AF95" s="188">
        <f t="shared" si="68"/>
        <v>0</v>
      </c>
      <c r="AG95" s="188">
        <f t="shared" si="69"/>
        <v>0</v>
      </c>
      <c r="AH95" s="188">
        <f t="shared" si="70"/>
        <v>0</v>
      </c>
      <c r="AI95" s="193">
        <f t="shared" si="71"/>
        <v>0</v>
      </c>
      <c r="AK95" s="69">
        <v>90</v>
      </c>
      <c r="AL95" s="31">
        <f t="shared" si="54"/>
        <v>0</v>
      </c>
      <c r="AM95" s="31">
        <f t="shared" si="55"/>
        <v>0</v>
      </c>
      <c r="AN95" s="31">
        <f t="shared" si="56"/>
        <v>0</v>
      </c>
      <c r="AO95" s="31">
        <f t="shared" si="57"/>
        <v>0</v>
      </c>
      <c r="AP95" s="31">
        <f t="shared" si="58"/>
        <v>0</v>
      </c>
      <c r="AQ95" s="188">
        <f t="shared" si="43"/>
        <v>0</v>
      </c>
      <c r="AR95" s="188">
        <f t="shared" si="43"/>
        <v>0</v>
      </c>
      <c r="AS95" s="188">
        <f t="shared" si="43"/>
        <v>0</v>
      </c>
      <c r="AT95" s="188">
        <f t="shared" si="43"/>
        <v>0</v>
      </c>
      <c r="AU95" s="31"/>
      <c r="AV95" s="31"/>
      <c r="AW95" s="31"/>
      <c r="AX95" s="31"/>
      <c r="AY95" s="74"/>
    </row>
    <row r="96" spans="1:51" x14ac:dyDescent="0.3">
      <c r="C96" s="65" t="s">
        <v>150</v>
      </c>
      <c r="D96" t="s">
        <v>133</v>
      </c>
      <c r="E96" s="6"/>
      <c r="I96" s="53">
        <v>91</v>
      </c>
      <c r="J96" s="31">
        <f t="shared" si="59"/>
        <v>0</v>
      </c>
      <c r="K96" s="31">
        <f t="shared" si="60"/>
        <v>0</v>
      </c>
      <c r="L96" s="31">
        <f t="shared" si="61"/>
        <v>0</v>
      </c>
      <c r="M96" s="31">
        <f t="shared" si="44"/>
        <v>0</v>
      </c>
      <c r="N96" s="31">
        <v>0</v>
      </c>
      <c r="O96" s="32">
        <f t="shared" si="45"/>
        <v>0</v>
      </c>
      <c r="P96" s="53">
        <v>91</v>
      </c>
      <c r="Q96" s="31">
        <f t="shared" si="62"/>
        <v>0</v>
      </c>
      <c r="R96" s="31">
        <f t="shared" si="63"/>
        <v>0</v>
      </c>
      <c r="S96" s="31">
        <f t="shared" si="46"/>
        <v>0</v>
      </c>
      <c r="T96" s="31">
        <f t="shared" si="47"/>
        <v>0</v>
      </c>
      <c r="U96" s="31">
        <f t="shared" si="64"/>
        <v>0</v>
      </c>
      <c r="V96" s="31">
        <f t="shared" si="48"/>
        <v>0</v>
      </c>
      <c r="W96" s="31">
        <v>0</v>
      </c>
      <c r="X96" s="31">
        <f t="shared" si="49"/>
        <v>0</v>
      </c>
      <c r="Y96" s="36">
        <f t="shared" si="50"/>
        <v>0</v>
      </c>
      <c r="AA96" s="69">
        <v>91</v>
      </c>
      <c r="AB96" s="31">
        <f t="shared" si="51"/>
        <v>0</v>
      </c>
      <c r="AC96" s="203">
        <f t="shared" si="72"/>
        <v>0</v>
      </c>
      <c r="AD96" s="99">
        <f t="shared" si="52"/>
        <v>0</v>
      </c>
      <c r="AE96" s="99">
        <f t="shared" si="53"/>
        <v>0</v>
      </c>
      <c r="AF96" s="188">
        <f t="shared" si="68"/>
        <v>0</v>
      </c>
      <c r="AG96" s="188">
        <f t="shared" si="69"/>
        <v>0</v>
      </c>
      <c r="AH96" s="188">
        <f t="shared" si="70"/>
        <v>0</v>
      </c>
      <c r="AI96" s="193">
        <f t="shared" si="71"/>
        <v>0</v>
      </c>
      <c r="AK96" s="69">
        <v>91</v>
      </c>
      <c r="AL96" s="31">
        <f t="shared" si="54"/>
        <v>0</v>
      </c>
      <c r="AM96" s="31">
        <f t="shared" si="55"/>
        <v>0</v>
      </c>
      <c r="AN96" s="31">
        <f t="shared" si="56"/>
        <v>0</v>
      </c>
      <c r="AO96" s="31">
        <f t="shared" si="57"/>
        <v>0</v>
      </c>
      <c r="AP96" s="31">
        <f t="shared" si="58"/>
        <v>0</v>
      </c>
      <c r="AQ96" s="188">
        <f t="shared" si="43"/>
        <v>0</v>
      </c>
      <c r="AR96" s="188">
        <f t="shared" si="43"/>
        <v>0</v>
      </c>
      <c r="AS96" s="188">
        <f t="shared" si="43"/>
        <v>0</v>
      </c>
      <c r="AT96" s="188">
        <f t="shared" si="43"/>
        <v>0</v>
      </c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9"/>
        <v>0</v>
      </c>
      <c r="K97" s="31">
        <f t="shared" si="60"/>
        <v>0</v>
      </c>
      <c r="L97" s="31">
        <f t="shared" si="61"/>
        <v>0</v>
      </c>
      <c r="M97" s="31">
        <f t="shared" si="44"/>
        <v>0</v>
      </c>
      <c r="N97" s="31">
        <v>0</v>
      </c>
      <c r="O97" s="32">
        <f t="shared" si="45"/>
        <v>0</v>
      </c>
      <c r="P97" s="53">
        <v>92</v>
      </c>
      <c r="Q97" s="31">
        <f t="shared" si="62"/>
        <v>0</v>
      </c>
      <c r="R97" s="31">
        <f t="shared" si="63"/>
        <v>0</v>
      </c>
      <c r="S97" s="31">
        <f t="shared" si="46"/>
        <v>0</v>
      </c>
      <c r="T97" s="31">
        <f t="shared" si="47"/>
        <v>0</v>
      </c>
      <c r="U97" s="31">
        <f t="shared" si="64"/>
        <v>0</v>
      </c>
      <c r="V97" s="31">
        <f t="shared" si="48"/>
        <v>0</v>
      </c>
      <c r="W97" s="31">
        <v>0</v>
      </c>
      <c r="X97" s="31">
        <f t="shared" si="49"/>
        <v>0</v>
      </c>
      <c r="Y97" s="36">
        <f t="shared" si="50"/>
        <v>0</v>
      </c>
      <c r="AA97" s="69">
        <v>92</v>
      </c>
      <c r="AB97" s="31">
        <f t="shared" si="51"/>
        <v>0</v>
      </c>
      <c r="AC97" s="203">
        <f t="shared" si="72"/>
        <v>0</v>
      </c>
      <c r="AD97" s="99">
        <f t="shared" si="52"/>
        <v>0</v>
      </c>
      <c r="AE97" s="99">
        <f t="shared" si="53"/>
        <v>0</v>
      </c>
      <c r="AF97" s="188">
        <f t="shared" si="68"/>
        <v>0</v>
      </c>
      <c r="AG97" s="188">
        <f t="shared" si="69"/>
        <v>0</v>
      </c>
      <c r="AH97" s="188">
        <f t="shared" si="70"/>
        <v>0</v>
      </c>
      <c r="AI97" s="193">
        <f t="shared" si="71"/>
        <v>0</v>
      </c>
      <c r="AK97" s="69">
        <v>92</v>
      </c>
      <c r="AL97" s="31">
        <f t="shared" si="54"/>
        <v>0</v>
      </c>
      <c r="AM97" s="31">
        <f t="shared" si="55"/>
        <v>0</v>
      </c>
      <c r="AN97" s="31">
        <f t="shared" si="56"/>
        <v>0</v>
      </c>
      <c r="AO97" s="31">
        <f t="shared" si="57"/>
        <v>0</v>
      </c>
      <c r="AP97" s="31">
        <f t="shared" si="58"/>
        <v>0</v>
      </c>
      <c r="AQ97" s="188">
        <f t="shared" si="43"/>
        <v>0</v>
      </c>
      <c r="AR97" s="188">
        <f t="shared" si="43"/>
        <v>0</v>
      </c>
      <c r="AS97" s="188">
        <f t="shared" si="43"/>
        <v>0</v>
      </c>
      <c r="AT97" s="188">
        <f t="shared" si="43"/>
        <v>0</v>
      </c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9"/>
        <v>0</v>
      </c>
      <c r="K98" s="31">
        <f t="shared" si="60"/>
        <v>0</v>
      </c>
      <c r="L98" s="31">
        <f t="shared" si="61"/>
        <v>0</v>
      </c>
      <c r="M98" s="31">
        <f t="shared" si="44"/>
        <v>0</v>
      </c>
      <c r="N98" s="31">
        <v>0</v>
      </c>
      <c r="O98" s="32">
        <f t="shared" si="45"/>
        <v>0</v>
      </c>
      <c r="P98" s="53">
        <v>93</v>
      </c>
      <c r="Q98" s="31">
        <f t="shared" si="62"/>
        <v>0</v>
      </c>
      <c r="R98" s="31">
        <f t="shared" si="63"/>
        <v>0</v>
      </c>
      <c r="S98" s="31">
        <f t="shared" si="46"/>
        <v>0</v>
      </c>
      <c r="T98" s="31">
        <f t="shared" si="47"/>
        <v>0</v>
      </c>
      <c r="U98" s="31">
        <f t="shared" si="64"/>
        <v>0</v>
      </c>
      <c r="V98" s="31">
        <f t="shared" si="48"/>
        <v>0</v>
      </c>
      <c r="W98" s="31">
        <v>0</v>
      </c>
      <c r="X98" s="31">
        <f t="shared" si="49"/>
        <v>0</v>
      </c>
      <c r="Y98" s="36">
        <f t="shared" si="50"/>
        <v>0</v>
      </c>
      <c r="AA98" s="69">
        <v>93</v>
      </c>
      <c r="AB98" s="31">
        <f t="shared" si="51"/>
        <v>0</v>
      </c>
      <c r="AC98" s="203">
        <f t="shared" si="72"/>
        <v>0</v>
      </c>
      <c r="AD98" s="99">
        <f t="shared" si="52"/>
        <v>0</v>
      </c>
      <c r="AE98" s="99">
        <f t="shared" si="53"/>
        <v>0</v>
      </c>
      <c r="AF98" s="188">
        <f t="shared" si="68"/>
        <v>0</v>
      </c>
      <c r="AG98" s="188">
        <f t="shared" si="69"/>
        <v>0</v>
      </c>
      <c r="AH98" s="188">
        <f t="shared" si="70"/>
        <v>0</v>
      </c>
      <c r="AI98" s="193">
        <f t="shared" si="71"/>
        <v>0</v>
      </c>
      <c r="AK98" s="69">
        <v>93</v>
      </c>
      <c r="AL98" s="31">
        <f t="shared" si="54"/>
        <v>0</v>
      </c>
      <c r="AM98" s="31">
        <f t="shared" si="55"/>
        <v>0</v>
      </c>
      <c r="AN98" s="31">
        <f t="shared" si="56"/>
        <v>0</v>
      </c>
      <c r="AO98" s="31">
        <f t="shared" si="57"/>
        <v>0</v>
      </c>
      <c r="AP98" s="31">
        <f t="shared" si="58"/>
        <v>0</v>
      </c>
      <c r="AQ98" s="188">
        <f t="shared" si="43"/>
        <v>0</v>
      </c>
      <c r="AR98" s="188">
        <f t="shared" si="43"/>
        <v>0</v>
      </c>
      <c r="AS98" s="188">
        <f t="shared" si="43"/>
        <v>0</v>
      </c>
      <c r="AT98" s="188">
        <f t="shared" si="43"/>
        <v>0</v>
      </c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9"/>
        <v>0</v>
      </c>
      <c r="K99" s="31">
        <f t="shared" si="60"/>
        <v>0</v>
      </c>
      <c r="L99" s="31">
        <f t="shared" si="61"/>
        <v>0</v>
      </c>
      <c r="M99" s="31">
        <f t="shared" si="44"/>
        <v>0</v>
      </c>
      <c r="N99" s="31">
        <v>0</v>
      </c>
      <c r="O99" s="32">
        <f t="shared" si="45"/>
        <v>0</v>
      </c>
      <c r="P99" s="53">
        <v>94</v>
      </c>
      <c r="Q99" s="31">
        <f t="shared" si="62"/>
        <v>0</v>
      </c>
      <c r="R99" s="31">
        <f t="shared" si="63"/>
        <v>0</v>
      </c>
      <c r="S99" s="31">
        <f t="shared" si="46"/>
        <v>0</v>
      </c>
      <c r="T99" s="31">
        <f t="shared" si="47"/>
        <v>0</v>
      </c>
      <c r="U99" s="31">
        <f t="shared" si="64"/>
        <v>0</v>
      </c>
      <c r="V99" s="31">
        <f t="shared" si="48"/>
        <v>0</v>
      </c>
      <c r="W99" s="31">
        <v>0</v>
      </c>
      <c r="X99" s="31">
        <f t="shared" si="49"/>
        <v>0</v>
      </c>
      <c r="Y99" s="36">
        <f t="shared" si="50"/>
        <v>0</v>
      </c>
      <c r="AA99" s="69">
        <v>94</v>
      </c>
      <c r="AB99" s="31">
        <f t="shared" si="51"/>
        <v>0</v>
      </c>
      <c r="AC99" s="203">
        <f t="shared" si="72"/>
        <v>0</v>
      </c>
      <c r="AD99" s="99">
        <f t="shared" si="52"/>
        <v>0</v>
      </c>
      <c r="AE99" s="99">
        <f t="shared" si="53"/>
        <v>0</v>
      </c>
      <c r="AF99" s="188">
        <f t="shared" si="68"/>
        <v>0</v>
      </c>
      <c r="AG99" s="188">
        <f t="shared" si="69"/>
        <v>0</v>
      </c>
      <c r="AH99" s="188">
        <f t="shared" si="70"/>
        <v>0</v>
      </c>
      <c r="AI99" s="193">
        <f t="shared" si="71"/>
        <v>0</v>
      </c>
      <c r="AK99" s="69">
        <v>94</v>
      </c>
      <c r="AL99" s="31">
        <f t="shared" si="54"/>
        <v>0</v>
      </c>
      <c r="AM99" s="31">
        <f t="shared" si="55"/>
        <v>0</v>
      </c>
      <c r="AN99" s="31">
        <f t="shared" si="56"/>
        <v>0</v>
      </c>
      <c r="AO99" s="31">
        <f t="shared" si="57"/>
        <v>0</v>
      </c>
      <c r="AP99" s="31">
        <f t="shared" si="58"/>
        <v>0</v>
      </c>
      <c r="AQ99" s="188">
        <f t="shared" si="43"/>
        <v>0</v>
      </c>
      <c r="AR99" s="188">
        <f t="shared" si="43"/>
        <v>0</v>
      </c>
      <c r="AS99" s="188">
        <f t="shared" si="43"/>
        <v>0</v>
      </c>
      <c r="AT99" s="188">
        <f t="shared" si="43"/>
        <v>0</v>
      </c>
      <c r="AU99" s="31"/>
      <c r="AV99" s="31"/>
      <c r="AW99" s="31"/>
      <c r="AX99" s="31"/>
      <c r="AY99" s="74"/>
    </row>
    <row r="100" spans="2:51" x14ac:dyDescent="0.3">
      <c r="B100" s="2" t="s">
        <v>131</v>
      </c>
      <c r="C100">
        <v>70</v>
      </c>
      <c r="D100">
        <v>0</v>
      </c>
      <c r="E100" s="6"/>
      <c r="I100" s="53">
        <v>95</v>
      </c>
      <c r="J100" s="31">
        <f t="shared" si="59"/>
        <v>0</v>
      </c>
      <c r="K100" s="31">
        <f t="shared" si="60"/>
        <v>0</v>
      </c>
      <c r="L100" s="31">
        <f t="shared" si="61"/>
        <v>0</v>
      </c>
      <c r="M100" s="31">
        <f t="shared" si="44"/>
        <v>0</v>
      </c>
      <c r="N100" s="31">
        <v>0</v>
      </c>
      <c r="O100" s="32">
        <f t="shared" si="45"/>
        <v>0</v>
      </c>
      <c r="P100" s="53">
        <v>95</v>
      </c>
      <c r="Q100" s="31">
        <f t="shared" si="62"/>
        <v>0</v>
      </c>
      <c r="R100" s="31">
        <f t="shared" si="63"/>
        <v>0</v>
      </c>
      <c r="S100" s="31">
        <f t="shared" si="46"/>
        <v>0</v>
      </c>
      <c r="T100" s="31">
        <f t="shared" si="47"/>
        <v>0</v>
      </c>
      <c r="U100" s="31">
        <f t="shared" si="64"/>
        <v>0</v>
      </c>
      <c r="V100" s="31">
        <f t="shared" si="48"/>
        <v>0</v>
      </c>
      <c r="W100" s="31">
        <v>0</v>
      </c>
      <c r="X100" s="31">
        <f t="shared" si="49"/>
        <v>0</v>
      </c>
      <c r="Y100" s="36">
        <f t="shared" si="50"/>
        <v>0</v>
      </c>
      <c r="AA100" s="69">
        <v>95</v>
      </c>
      <c r="AB100" s="31">
        <f t="shared" si="51"/>
        <v>0</v>
      </c>
      <c r="AC100" s="203">
        <f t="shared" si="72"/>
        <v>0</v>
      </c>
      <c r="AD100" s="99">
        <f t="shared" si="52"/>
        <v>0</v>
      </c>
      <c r="AE100" s="99">
        <f t="shared" si="53"/>
        <v>0</v>
      </c>
      <c r="AF100" s="188">
        <f t="shared" si="68"/>
        <v>0</v>
      </c>
      <c r="AG100" s="188">
        <f t="shared" si="69"/>
        <v>0</v>
      </c>
      <c r="AH100" s="188">
        <f t="shared" si="70"/>
        <v>0</v>
      </c>
      <c r="AI100" s="193">
        <f t="shared" si="71"/>
        <v>0</v>
      </c>
      <c r="AK100" s="69">
        <v>95</v>
      </c>
      <c r="AL100" s="31">
        <f t="shared" si="54"/>
        <v>0</v>
      </c>
      <c r="AM100" s="31">
        <f t="shared" si="55"/>
        <v>0</v>
      </c>
      <c r="AN100" s="31">
        <f t="shared" si="56"/>
        <v>0</v>
      </c>
      <c r="AO100" s="31">
        <f t="shared" si="57"/>
        <v>0</v>
      </c>
      <c r="AP100" s="31">
        <f t="shared" si="58"/>
        <v>0</v>
      </c>
      <c r="AQ100" s="188">
        <f t="shared" si="43"/>
        <v>0</v>
      </c>
      <c r="AR100" s="188">
        <f t="shared" si="43"/>
        <v>0</v>
      </c>
      <c r="AS100" s="188">
        <f t="shared" si="43"/>
        <v>0</v>
      </c>
      <c r="AT100" s="188">
        <f t="shared" si="43"/>
        <v>0</v>
      </c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59"/>
        <v>0</v>
      </c>
      <c r="K101" s="31">
        <f t="shared" si="60"/>
        <v>0</v>
      </c>
      <c r="L101" s="31">
        <f t="shared" si="61"/>
        <v>0</v>
      </c>
      <c r="M101" s="31">
        <f t="shared" si="44"/>
        <v>0</v>
      </c>
      <c r="N101" s="31">
        <v>0</v>
      </c>
      <c r="O101" s="32">
        <f t="shared" si="45"/>
        <v>0</v>
      </c>
      <c r="P101" s="53">
        <v>96</v>
      </c>
      <c r="Q101" s="31">
        <f t="shared" si="62"/>
        <v>0</v>
      </c>
      <c r="R101" s="31">
        <f t="shared" si="63"/>
        <v>0</v>
      </c>
      <c r="S101" s="31">
        <f t="shared" si="46"/>
        <v>0</v>
      </c>
      <c r="T101" s="31">
        <f t="shared" si="47"/>
        <v>0</v>
      </c>
      <c r="U101" s="31">
        <f t="shared" si="64"/>
        <v>0</v>
      </c>
      <c r="V101" s="31">
        <f t="shared" si="48"/>
        <v>0</v>
      </c>
      <c r="W101" s="31">
        <v>0</v>
      </c>
      <c r="X101" s="31">
        <f t="shared" si="49"/>
        <v>0</v>
      </c>
      <c r="Y101" s="36">
        <f t="shared" si="50"/>
        <v>0</v>
      </c>
      <c r="AA101" s="69">
        <v>96</v>
      </c>
      <c r="AB101" s="31">
        <f t="shared" si="51"/>
        <v>0</v>
      </c>
      <c r="AC101" s="203">
        <f t="shared" si="72"/>
        <v>0</v>
      </c>
      <c r="AD101" s="99">
        <f t="shared" si="52"/>
        <v>0</v>
      </c>
      <c r="AE101" s="99">
        <f t="shared" si="53"/>
        <v>0</v>
      </c>
      <c r="AF101" s="188">
        <f t="shared" si="68"/>
        <v>0</v>
      </c>
      <c r="AG101" s="188">
        <f t="shared" si="69"/>
        <v>0</v>
      </c>
      <c r="AH101" s="188">
        <f t="shared" si="70"/>
        <v>0</v>
      </c>
      <c r="AI101" s="193">
        <f t="shared" si="71"/>
        <v>0</v>
      </c>
      <c r="AK101" s="69">
        <v>96</v>
      </c>
      <c r="AL101" s="31">
        <f t="shared" si="54"/>
        <v>0</v>
      </c>
      <c r="AM101" s="31">
        <f t="shared" si="55"/>
        <v>0</v>
      </c>
      <c r="AN101" s="31">
        <f t="shared" si="56"/>
        <v>0</v>
      </c>
      <c r="AO101" s="31">
        <f t="shared" si="57"/>
        <v>0</v>
      </c>
      <c r="AP101" s="31">
        <f t="shared" si="58"/>
        <v>0</v>
      </c>
      <c r="AQ101" s="188">
        <f t="shared" si="43"/>
        <v>0</v>
      </c>
      <c r="AR101" s="188">
        <f t="shared" si="43"/>
        <v>0</v>
      </c>
      <c r="AS101" s="188">
        <f t="shared" si="43"/>
        <v>0</v>
      </c>
      <c r="AT101" s="188">
        <f t="shared" si="43"/>
        <v>0</v>
      </c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59"/>
        <v>0</v>
      </c>
      <c r="K102" s="31">
        <f t="shared" si="60"/>
        <v>0</v>
      </c>
      <c r="L102" s="31">
        <f t="shared" si="61"/>
        <v>0</v>
      </c>
      <c r="M102" s="31">
        <f t="shared" si="44"/>
        <v>0</v>
      </c>
      <c r="N102" s="31">
        <v>0</v>
      </c>
      <c r="O102" s="32">
        <f t="shared" si="45"/>
        <v>0</v>
      </c>
      <c r="P102" s="53">
        <v>97</v>
      </c>
      <c r="Q102" s="31">
        <f t="shared" si="62"/>
        <v>0</v>
      </c>
      <c r="R102" s="31">
        <f t="shared" si="63"/>
        <v>0</v>
      </c>
      <c r="S102" s="31">
        <f t="shared" si="46"/>
        <v>0</v>
      </c>
      <c r="T102" s="31">
        <f t="shared" si="47"/>
        <v>0</v>
      </c>
      <c r="U102" s="31">
        <f t="shared" si="64"/>
        <v>0</v>
      </c>
      <c r="V102" s="31">
        <f t="shared" si="48"/>
        <v>0</v>
      </c>
      <c r="W102" s="31">
        <v>0</v>
      </c>
      <c r="X102" s="31">
        <f t="shared" si="49"/>
        <v>0</v>
      </c>
      <c r="Y102" s="36">
        <f t="shared" si="50"/>
        <v>0</v>
      </c>
      <c r="AA102" s="69">
        <v>97</v>
      </c>
      <c r="AB102" s="31">
        <f t="shared" si="51"/>
        <v>0</v>
      </c>
      <c r="AC102" s="203">
        <f t="shared" si="72"/>
        <v>0</v>
      </c>
      <c r="AD102" s="99">
        <f t="shared" si="52"/>
        <v>0</v>
      </c>
      <c r="AE102" s="99">
        <f t="shared" si="53"/>
        <v>0</v>
      </c>
      <c r="AF102" s="188">
        <f t="shared" si="68"/>
        <v>0</v>
      </c>
      <c r="AG102" s="188">
        <f t="shared" si="69"/>
        <v>0</v>
      </c>
      <c r="AH102" s="188">
        <f t="shared" si="70"/>
        <v>0</v>
      </c>
      <c r="AI102" s="193">
        <f t="shared" si="71"/>
        <v>0</v>
      </c>
      <c r="AK102" s="69">
        <v>97</v>
      </c>
      <c r="AL102" s="31">
        <f t="shared" si="54"/>
        <v>0</v>
      </c>
      <c r="AM102" s="31">
        <f t="shared" si="55"/>
        <v>0</v>
      </c>
      <c r="AN102" s="31">
        <f t="shared" si="56"/>
        <v>0</v>
      </c>
      <c r="AO102" s="31">
        <f t="shared" si="57"/>
        <v>0</v>
      </c>
      <c r="AP102" s="31">
        <f t="shared" si="58"/>
        <v>0</v>
      </c>
      <c r="AQ102" s="188">
        <f t="shared" si="43"/>
        <v>0</v>
      </c>
      <c r="AR102" s="188">
        <f t="shared" si="43"/>
        <v>0</v>
      </c>
      <c r="AS102" s="188">
        <f t="shared" si="43"/>
        <v>0</v>
      </c>
      <c r="AT102" s="188">
        <f t="shared" si="43"/>
        <v>0</v>
      </c>
      <c r="AU102" s="31"/>
      <c r="AV102" s="31"/>
      <c r="AW102" s="31"/>
      <c r="AX102" s="31"/>
      <c r="AY102" s="74"/>
    </row>
    <row r="103" spans="2:51" x14ac:dyDescent="0.3">
      <c r="C103" s="23" t="s">
        <v>153</v>
      </c>
      <c r="D103" s="161" t="s">
        <v>154</v>
      </c>
      <c r="F103" s="186" t="s">
        <v>198</v>
      </c>
      <c r="I103" s="53">
        <v>98</v>
      </c>
      <c r="J103" s="31">
        <f t="shared" si="59"/>
        <v>0</v>
      </c>
      <c r="K103" s="31">
        <f t="shared" si="60"/>
        <v>0</v>
      </c>
      <c r="L103" s="31">
        <f t="shared" si="61"/>
        <v>0</v>
      </c>
      <c r="M103" s="31">
        <f t="shared" si="44"/>
        <v>0</v>
      </c>
      <c r="N103" s="31">
        <v>0</v>
      </c>
      <c r="O103" s="32">
        <f t="shared" si="45"/>
        <v>0</v>
      </c>
      <c r="P103" s="53">
        <v>98</v>
      </c>
      <c r="Q103" s="31">
        <f t="shared" si="62"/>
        <v>0</v>
      </c>
      <c r="R103" s="31">
        <f t="shared" si="63"/>
        <v>0</v>
      </c>
      <c r="S103" s="31">
        <f t="shared" si="46"/>
        <v>0</v>
      </c>
      <c r="T103" s="31">
        <f t="shared" si="47"/>
        <v>0</v>
      </c>
      <c r="U103" s="31">
        <f t="shared" si="64"/>
        <v>0</v>
      </c>
      <c r="V103" s="31">
        <f t="shared" si="48"/>
        <v>0</v>
      </c>
      <c r="W103" s="31">
        <v>0</v>
      </c>
      <c r="X103" s="31">
        <f t="shared" si="49"/>
        <v>0</v>
      </c>
      <c r="Y103" s="36">
        <f t="shared" si="50"/>
        <v>0</v>
      </c>
      <c r="AA103" s="69">
        <v>98</v>
      </c>
      <c r="AB103" s="31">
        <f t="shared" si="51"/>
        <v>0</v>
      </c>
      <c r="AC103" s="203">
        <f t="shared" si="72"/>
        <v>0</v>
      </c>
      <c r="AD103" s="99">
        <f t="shared" si="52"/>
        <v>0</v>
      </c>
      <c r="AE103" s="99">
        <f t="shared" si="53"/>
        <v>0</v>
      </c>
      <c r="AF103" s="188">
        <f t="shared" si="68"/>
        <v>0</v>
      </c>
      <c r="AG103" s="188">
        <f t="shared" si="69"/>
        <v>0</v>
      </c>
      <c r="AH103" s="188">
        <f t="shared" si="70"/>
        <v>0</v>
      </c>
      <c r="AI103" s="193">
        <f t="shared" si="71"/>
        <v>0</v>
      </c>
      <c r="AK103" s="69">
        <v>98</v>
      </c>
      <c r="AL103" s="31">
        <f t="shared" si="54"/>
        <v>0</v>
      </c>
      <c r="AM103" s="31">
        <f t="shared" si="55"/>
        <v>0</v>
      </c>
      <c r="AN103" s="31">
        <f t="shared" si="56"/>
        <v>0</v>
      </c>
      <c r="AO103" s="31">
        <f t="shared" si="57"/>
        <v>0</v>
      </c>
      <c r="AP103" s="31">
        <f t="shared" si="58"/>
        <v>0</v>
      </c>
      <c r="AQ103" s="188">
        <f t="shared" si="43"/>
        <v>0</v>
      </c>
      <c r="AR103" s="188">
        <f t="shared" si="43"/>
        <v>0</v>
      </c>
      <c r="AS103" s="188">
        <f t="shared" si="43"/>
        <v>0</v>
      </c>
      <c r="AT103" s="188">
        <f t="shared" si="43"/>
        <v>0</v>
      </c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85" t="s">
        <v>194</v>
      </c>
      <c r="G104" s="22">
        <v>0.25</v>
      </c>
      <c r="I104" s="53">
        <v>99</v>
      </c>
      <c r="J104" s="31">
        <f t="shared" si="59"/>
        <v>0</v>
      </c>
      <c r="K104" s="31">
        <f t="shared" si="60"/>
        <v>0</v>
      </c>
      <c r="L104" s="31">
        <f t="shared" si="61"/>
        <v>0</v>
      </c>
      <c r="M104" s="31">
        <f t="shared" si="44"/>
        <v>0</v>
      </c>
      <c r="N104" s="31">
        <v>0</v>
      </c>
      <c r="O104" s="32">
        <f t="shared" si="45"/>
        <v>0</v>
      </c>
      <c r="P104" s="53">
        <v>99</v>
      </c>
      <c r="Q104" s="31">
        <f t="shared" si="62"/>
        <v>0</v>
      </c>
      <c r="R104" s="31">
        <f t="shared" si="63"/>
        <v>0</v>
      </c>
      <c r="S104" s="31">
        <f t="shared" si="46"/>
        <v>0</v>
      </c>
      <c r="T104" s="31">
        <f t="shared" si="47"/>
        <v>0</v>
      </c>
      <c r="U104" s="31">
        <f t="shared" si="64"/>
        <v>0</v>
      </c>
      <c r="V104" s="31">
        <f t="shared" si="48"/>
        <v>0</v>
      </c>
      <c r="W104" s="31">
        <v>0</v>
      </c>
      <c r="X104" s="31">
        <f t="shared" si="49"/>
        <v>0</v>
      </c>
      <c r="Y104" s="36">
        <f t="shared" si="50"/>
        <v>0</v>
      </c>
      <c r="AA104" s="69">
        <v>99</v>
      </c>
      <c r="AB104" s="31">
        <f t="shared" si="51"/>
        <v>0</v>
      </c>
      <c r="AC104" s="203">
        <f t="shared" si="72"/>
        <v>0</v>
      </c>
      <c r="AD104" s="99">
        <f t="shared" si="52"/>
        <v>0</v>
      </c>
      <c r="AE104" s="99">
        <f t="shared" si="53"/>
        <v>0</v>
      </c>
      <c r="AF104" s="188">
        <f t="shared" si="68"/>
        <v>0</v>
      </c>
      <c r="AG104" s="188">
        <f t="shared" si="69"/>
        <v>0</v>
      </c>
      <c r="AH104" s="188">
        <f t="shared" si="70"/>
        <v>0</v>
      </c>
      <c r="AI104" s="193">
        <f t="shared" si="71"/>
        <v>0</v>
      </c>
      <c r="AK104" s="69">
        <v>99</v>
      </c>
      <c r="AL104" s="31">
        <f t="shared" si="54"/>
        <v>0</v>
      </c>
      <c r="AM104" s="31">
        <f t="shared" si="55"/>
        <v>0</v>
      </c>
      <c r="AN104" s="31">
        <f t="shared" si="56"/>
        <v>0</v>
      </c>
      <c r="AO104" s="31">
        <f t="shared" si="57"/>
        <v>0</v>
      </c>
      <c r="AP104" s="31">
        <f t="shared" si="58"/>
        <v>0</v>
      </c>
      <c r="AQ104" s="188">
        <f t="shared" si="43"/>
        <v>0</v>
      </c>
      <c r="AR104" s="188">
        <f t="shared" si="43"/>
        <v>0</v>
      </c>
      <c r="AS104" s="188">
        <f t="shared" si="43"/>
        <v>0</v>
      </c>
      <c r="AT104" s="188">
        <f t="shared" si="43"/>
        <v>0</v>
      </c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85" t="s">
        <v>196</v>
      </c>
      <c r="G105" s="22">
        <v>1.03</v>
      </c>
      <c r="I105" s="53">
        <v>100</v>
      </c>
      <c r="J105" s="31">
        <f t="shared" si="59"/>
        <v>0</v>
      </c>
      <c r="K105" s="31">
        <f t="shared" si="60"/>
        <v>0</v>
      </c>
      <c r="L105" s="31">
        <f t="shared" si="61"/>
        <v>0</v>
      </c>
      <c r="M105" s="31">
        <f t="shared" si="44"/>
        <v>0</v>
      </c>
      <c r="N105" s="31">
        <v>0</v>
      </c>
      <c r="O105" s="32">
        <f t="shared" si="45"/>
        <v>0</v>
      </c>
      <c r="P105" s="53">
        <v>100</v>
      </c>
      <c r="Q105" s="31">
        <f t="shared" si="62"/>
        <v>0</v>
      </c>
      <c r="R105" s="31">
        <f t="shared" si="63"/>
        <v>0</v>
      </c>
      <c r="S105" s="31">
        <f t="shared" si="46"/>
        <v>0</v>
      </c>
      <c r="T105" s="31">
        <f t="shared" si="47"/>
        <v>0</v>
      </c>
      <c r="U105" s="31">
        <f t="shared" si="64"/>
        <v>0</v>
      </c>
      <c r="V105" s="31">
        <f t="shared" si="48"/>
        <v>0</v>
      </c>
      <c r="W105" s="31">
        <v>0</v>
      </c>
      <c r="X105" s="31">
        <f t="shared" si="49"/>
        <v>0</v>
      </c>
      <c r="Y105" s="36">
        <f t="shared" si="50"/>
        <v>0</v>
      </c>
      <c r="AA105" s="69">
        <v>100</v>
      </c>
      <c r="AB105" s="31">
        <f t="shared" si="51"/>
        <v>0</v>
      </c>
      <c r="AC105" s="203">
        <f t="shared" si="72"/>
        <v>0</v>
      </c>
      <c r="AD105" s="99">
        <f t="shared" si="52"/>
        <v>0</v>
      </c>
      <c r="AE105" s="99">
        <f t="shared" si="53"/>
        <v>0</v>
      </c>
      <c r="AF105" s="188">
        <f t="shared" si="68"/>
        <v>0</v>
      </c>
      <c r="AG105" s="188">
        <f t="shared" si="69"/>
        <v>0</v>
      </c>
      <c r="AH105" s="188">
        <f t="shared" si="70"/>
        <v>0</v>
      </c>
      <c r="AI105" s="193">
        <f t="shared" si="71"/>
        <v>0</v>
      </c>
      <c r="AK105" s="69">
        <v>100</v>
      </c>
      <c r="AL105" s="31">
        <f t="shared" si="54"/>
        <v>0</v>
      </c>
      <c r="AM105" s="31">
        <f t="shared" si="55"/>
        <v>0</v>
      </c>
      <c r="AN105" s="31">
        <f t="shared" si="56"/>
        <v>0</v>
      </c>
      <c r="AO105" s="31">
        <f t="shared" si="57"/>
        <v>0</v>
      </c>
      <c r="AP105" s="31">
        <f t="shared" si="58"/>
        <v>0</v>
      </c>
      <c r="AQ105" s="188">
        <f t="shared" si="43"/>
        <v>0</v>
      </c>
      <c r="AR105" s="188">
        <f t="shared" si="43"/>
        <v>0</v>
      </c>
      <c r="AS105" s="188">
        <f t="shared" si="43"/>
        <v>0</v>
      </c>
      <c r="AT105" s="188">
        <f t="shared" ref="AT105:AT168" si="73">IF($AK105&lt;=$F$18,$AL105*AP105,)</f>
        <v>0</v>
      </c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85" t="s">
        <v>197</v>
      </c>
      <c r="G106" s="22">
        <v>0.59</v>
      </c>
      <c r="I106" s="53">
        <v>101</v>
      </c>
      <c r="J106" s="31">
        <f t="shared" si="59"/>
        <v>0</v>
      </c>
      <c r="K106" s="31">
        <f t="shared" si="60"/>
        <v>0</v>
      </c>
      <c r="L106" s="31">
        <f t="shared" si="61"/>
        <v>0</v>
      </c>
      <c r="M106" s="31">
        <f t="shared" si="44"/>
        <v>0</v>
      </c>
      <c r="N106" s="31">
        <v>0</v>
      </c>
      <c r="O106" s="32">
        <f t="shared" si="45"/>
        <v>0</v>
      </c>
      <c r="P106" s="53">
        <v>101</v>
      </c>
      <c r="Q106" s="31">
        <f t="shared" si="62"/>
        <v>0</v>
      </c>
      <c r="R106" s="31">
        <f t="shared" si="63"/>
        <v>0</v>
      </c>
      <c r="S106" s="31">
        <f t="shared" si="46"/>
        <v>0</v>
      </c>
      <c r="T106" s="31">
        <f t="shared" si="47"/>
        <v>0</v>
      </c>
      <c r="U106" s="31">
        <f t="shared" si="64"/>
        <v>0</v>
      </c>
      <c r="V106" s="31">
        <f t="shared" si="48"/>
        <v>0</v>
      </c>
      <c r="W106" s="31">
        <v>0</v>
      </c>
      <c r="X106" s="31">
        <f t="shared" si="49"/>
        <v>0</v>
      </c>
      <c r="Y106" s="36">
        <f t="shared" si="50"/>
        <v>0</v>
      </c>
      <c r="AA106" s="69">
        <v>101</v>
      </c>
      <c r="AB106" s="31">
        <f t="shared" si="51"/>
        <v>0</v>
      </c>
      <c r="AC106" s="203">
        <f t="shared" si="72"/>
        <v>0</v>
      </c>
      <c r="AD106" s="99">
        <f t="shared" si="52"/>
        <v>0</v>
      </c>
      <c r="AE106" s="99">
        <f t="shared" si="53"/>
        <v>0</v>
      </c>
      <c r="AF106" s="188">
        <f t="shared" si="68"/>
        <v>0</v>
      </c>
      <c r="AG106" s="188">
        <f t="shared" si="69"/>
        <v>0</v>
      </c>
      <c r="AH106" s="188">
        <f t="shared" si="70"/>
        <v>0</v>
      </c>
      <c r="AI106" s="193">
        <f t="shared" si="71"/>
        <v>0</v>
      </c>
      <c r="AK106" s="69">
        <v>101</v>
      </c>
      <c r="AL106" s="31">
        <f t="shared" si="54"/>
        <v>0</v>
      </c>
      <c r="AM106" s="31">
        <f t="shared" si="55"/>
        <v>0</v>
      </c>
      <c r="AN106" s="31">
        <f t="shared" si="56"/>
        <v>0</v>
      </c>
      <c r="AO106" s="31">
        <f t="shared" si="57"/>
        <v>0</v>
      </c>
      <c r="AP106" s="31">
        <f t="shared" si="58"/>
        <v>0</v>
      </c>
      <c r="AQ106" s="188">
        <f t="shared" ref="AQ106:AT169" si="74">IF($AK106&lt;=$F$18,$AL106*AM106,)</f>
        <v>0</v>
      </c>
      <c r="AR106" s="188">
        <f t="shared" si="74"/>
        <v>0</v>
      </c>
      <c r="AS106" s="188">
        <f t="shared" si="74"/>
        <v>0</v>
      </c>
      <c r="AT106" s="188">
        <f t="shared" si="73"/>
        <v>0</v>
      </c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85" t="s">
        <v>195</v>
      </c>
      <c r="G107" s="22">
        <v>0.43</v>
      </c>
      <c r="I107" s="53">
        <v>102</v>
      </c>
      <c r="J107" s="31">
        <f t="shared" si="59"/>
        <v>0</v>
      </c>
      <c r="K107" s="31">
        <f t="shared" si="60"/>
        <v>0</v>
      </c>
      <c r="L107" s="31">
        <f t="shared" si="61"/>
        <v>0</v>
      </c>
      <c r="M107" s="31">
        <f t="shared" si="44"/>
        <v>0</v>
      </c>
      <c r="N107" s="31">
        <v>0</v>
      </c>
      <c r="O107" s="32">
        <f t="shared" si="45"/>
        <v>0</v>
      </c>
      <c r="P107" s="53">
        <v>102</v>
      </c>
      <c r="Q107" s="31">
        <f t="shared" si="62"/>
        <v>0</v>
      </c>
      <c r="R107" s="31">
        <f t="shared" si="63"/>
        <v>0</v>
      </c>
      <c r="S107" s="31">
        <f t="shared" si="46"/>
        <v>0</v>
      </c>
      <c r="T107" s="31">
        <f t="shared" si="47"/>
        <v>0</v>
      </c>
      <c r="U107" s="31">
        <f t="shared" si="64"/>
        <v>0</v>
      </c>
      <c r="V107" s="31">
        <f t="shared" si="48"/>
        <v>0</v>
      </c>
      <c r="W107" s="31">
        <v>0</v>
      </c>
      <c r="X107" s="31">
        <f t="shared" si="49"/>
        <v>0</v>
      </c>
      <c r="Y107" s="36">
        <f t="shared" si="50"/>
        <v>0</v>
      </c>
      <c r="AA107" s="69">
        <v>102</v>
      </c>
      <c r="AB107" s="31">
        <f t="shared" si="51"/>
        <v>0</v>
      </c>
      <c r="AC107" s="203">
        <f t="shared" si="72"/>
        <v>0</v>
      </c>
      <c r="AD107" s="99">
        <f t="shared" si="52"/>
        <v>0</v>
      </c>
      <c r="AE107" s="99">
        <f t="shared" si="53"/>
        <v>0</v>
      </c>
      <c r="AF107" s="188">
        <f t="shared" si="68"/>
        <v>0</v>
      </c>
      <c r="AG107" s="188">
        <f t="shared" si="69"/>
        <v>0</v>
      </c>
      <c r="AH107" s="188">
        <f t="shared" si="70"/>
        <v>0</v>
      </c>
      <c r="AI107" s="193">
        <f t="shared" si="71"/>
        <v>0</v>
      </c>
      <c r="AK107" s="69">
        <v>102</v>
      </c>
      <c r="AL107" s="31">
        <f t="shared" si="54"/>
        <v>0</v>
      </c>
      <c r="AM107" s="31">
        <f t="shared" si="55"/>
        <v>0</v>
      </c>
      <c r="AN107" s="31">
        <f t="shared" si="56"/>
        <v>0</v>
      </c>
      <c r="AO107" s="31">
        <f t="shared" si="57"/>
        <v>0</v>
      </c>
      <c r="AP107" s="31">
        <f t="shared" si="58"/>
        <v>0</v>
      </c>
      <c r="AQ107" s="188">
        <f t="shared" si="74"/>
        <v>0</v>
      </c>
      <c r="AR107" s="188">
        <f t="shared" si="74"/>
        <v>0</v>
      </c>
      <c r="AS107" s="188">
        <f t="shared" si="74"/>
        <v>0</v>
      </c>
      <c r="AT107" s="188">
        <f t="shared" si="73"/>
        <v>0</v>
      </c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9" t="s">
        <v>199</v>
      </c>
      <c r="G108" s="200" t="e">
        <f>VLOOKUP(VLOOKUP(F17,C131:E195,3,FALSE),F104:G107,2,FALSE)</f>
        <v>#N/A</v>
      </c>
      <c r="I108" s="53">
        <v>103</v>
      </c>
      <c r="J108" s="31">
        <f t="shared" si="59"/>
        <v>0</v>
      </c>
      <c r="K108" s="31">
        <f t="shared" si="60"/>
        <v>0</v>
      </c>
      <c r="L108" s="31">
        <f t="shared" si="61"/>
        <v>0</v>
      </c>
      <c r="M108" s="31">
        <f t="shared" si="44"/>
        <v>0</v>
      </c>
      <c r="N108" s="31">
        <v>0</v>
      </c>
      <c r="O108" s="32">
        <f t="shared" si="45"/>
        <v>0</v>
      </c>
      <c r="P108" s="53">
        <v>103</v>
      </c>
      <c r="Q108" s="31">
        <f t="shared" si="62"/>
        <v>0</v>
      </c>
      <c r="R108" s="31">
        <f t="shared" si="63"/>
        <v>0</v>
      </c>
      <c r="S108" s="31">
        <f t="shared" si="46"/>
        <v>0</v>
      </c>
      <c r="T108" s="31">
        <f t="shared" si="47"/>
        <v>0</v>
      </c>
      <c r="U108" s="31">
        <f t="shared" si="64"/>
        <v>0</v>
      </c>
      <c r="V108" s="31">
        <f t="shared" si="48"/>
        <v>0</v>
      </c>
      <c r="W108" s="31">
        <v>0</v>
      </c>
      <c r="X108" s="31">
        <f t="shared" si="49"/>
        <v>0</v>
      </c>
      <c r="Y108" s="36">
        <f t="shared" si="50"/>
        <v>0</v>
      </c>
      <c r="AA108" s="69">
        <v>103</v>
      </c>
      <c r="AB108" s="31">
        <f t="shared" si="51"/>
        <v>0</v>
      </c>
      <c r="AC108" s="203">
        <f t="shared" si="72"/>
        <v>0</v>
      </c>
      <c r="AD108" s="99">
        <f t="shared" si="52"/>
        <v>0</v>
      </c>
      <c r="AE108" s="99">
        <f t="shared" si="53"/>
        <v>0</v>
      </c>
      <c r="AF108" s="188">
        <f t="shared" si="68"/>
        <v>0</v>
      </c>
      <c r="AG108" s="188">
        <f t="shared" si="69"/>
        <v>0</v>
      </c>
      <c r="AH108" s="188">
        <f t="shared" si="70"/>
        <v>0</v>
      </c>
      <c r="AI108" s="193">
        <f t="shared" si="71"/>
        <v>0</v>
      </c>
      <c r="AK108" s="69">
        <v>103</v>
      </c>
      <c r="AL108" s="31">
        <f t="shared" si="54"/>
        <v>0</v>
      </c>
      <c r="AM108" s="31">
        <f t="shared" si="55"/>
        <v>0</v>
      </c>
      <c r="AN108" s="31">
        <f t="shared" si="56"/>
        <v>0</v>
      </c>
      <c r="AO108" s="31">
        <f t="shared" si="57"/>
        <v>0</v>
      </c>
      <c r="AP108" s="31">
        <f t="shared" si="58"/>
        <v>0</v>
      </c>
      <c r="AQ108" s="188">
        <f t="shared" si="74"/>
        <v>0</v>
      </c>
      <c r="AR108" s="188">
        <f t="shared" si="74"/>
        <v>0</v>
      </c>
      <c r="AS108" s="188">
        <f t="shared" si="74"/>
        <v>0</v>
      </c>
      <c r="AT108" s="188">
        <f t="shared" si="73"/>
        <v>0</v>
      </c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9"/>
        <v>0</v>
      </c>
      <c r="K109" s="31">
        <f t="shared" si="60"/>
        <v>0</v>
      </c>
      <c r="L109" s="31">
        <f t="shared" si="61"/>
        <v>0</v>
      </c>
      <c r="M109" s="31">
        <f t="shared" si="44"/>
        <v>0</v>
      </c>
      <c r="N109" s="31">
        <v>0</v>
      </c>
      <c r="O109" s="32">
        <f t="shared" si="45"/>
        <v>0</v>
      </c>
      <c r="P109" s="53">
        <v>104</v>
      </c>
      <c r="Q109" s="31">
        <f t="shared" si="62"/>
        <v>0</v>
      </c>
      <c r="R109" s="31">
        <f t="shared" si="63"/>
        <v>0</v>
      </c>
      <c r="S109" s="31">
        <f t="shared" si="46"/>
        <v>0</v>
      </c>
      <c r="T109" s="31">
        <f t="shared" si="47"/>
        <v>0</v>
      </c>
      <c r="U109" s="31">
        <f t="shared" si="64"/>
        <v>0</v>
      </c>
      <c r="V109" s="31">
        <f t="shared" si="48"/>
        <v>0</v>
      </c>
      <c r="W109" s="31">
        <v>0</v>
      </c>
      <c r="X109" s="31">
        <f t="shared" si="49"/>
        <v>0</v>
      </c>
      <c r="Y109" s="36">
        <f t="shared" si="50"/>
        <v>0</v>
      </c>
      <c r="AA109" s="69">
        <v>104</v>
      </c>
      <c r="AB109" s="31">
        <f t="shared" si="51"/>
        <v>0</v>
      </c>
      <c r="AC109" s="203">
        <f t="shared" si="72"/>
        <v>0</v>
      </c>
      <c r="AD109" s="99">
        <f t="shared" si="52"/>
        <v>0</v>
      </c>
      <c r="AE109" s="99">
        <f t="shared" si="53"/>
        <v>0</v>
      </c>
      <c r="AF109" s="188">
        <f t="shared" si="68"/>
        <v>0</v>
      </c>
      <c r="AG109" s="188">
        <f t="shared" si="69"/>
        <v>0</v>
      </c>
      <c r="AH109" s="188">
        <f t="shared" si="70"/>
        <v>0</v>
      </c>
      <c r="AI109" s="193">
        <f t="shared" si="71"/>
        <v>0</v>
      </c>
      <c r="AK109" s="69">
        <v>104</v>
      </c>
      <c r="AL109" s="31">
        <f t="shared" si="54"/>
        <v>0</v>
      </c>
      <c r="AM109" s="31">
        <f t="shared" si="55"/>
        <v>0</v>
      </c>
      <c r="AN109" s="31">
        <f t="shared" si="56"/>
        <v>0</v>
      </c>
      <c r="AO109" s="31">
        <f t="shared" si="57"/>
        <v>0</v>
      </c>
      <c r="AP109" s="31">
        <f t="shared" si="58"/>
        <v>0</v>
      </c>
      <c r="AQ109" s="188">
        <f t="shared" si="74"/>
        <v>0</v>
      </c>
      <c r="AR109" s="188">
        <f t="shared" si="74"/>
        <v>0</v>
      </c>
      <c r="AS109" s="188">
        <f t="shared" si="74"/>
        <v>0</v>
      </c>
      <c r="AT109" s="188">
        <f t="shared" si="73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9"/>
        <v>0</v>
      </c>
      <c r="K110" s="31">
        <f t="shared" si="60"/>
        <v>0</v>
      </c>
      <c r="L110" s="31">
        <f t="shared" si="61"/>
        <v>0</v>
      </c>
      <c r="M110" s="31">
        <f t="shared" si="44"/>
        <v>0</v>
      </c>
      <c r="N110" s="31">
        <v>0</v>
      </c>
      <c r="O110" s="32">
        <f t="shared" si="45"/>
        <v>0</v>
      </c>
      <c r="P110" s="53">
        <v>105</v>
      </c>
      <c r="Q110" s="31">
        <f t="shared" si="62"/>
        <v>0</v>
      </c>
      <c r="R110" s="31">
        <f t="shared" si="63"/>
        <v>0</v>
      </c>
      <c r="S110" s="31">
        <f t="shared" si="46"/>
        <v>0</v>
      </c>
      <c r="T110" s="31">
        <f t="shared" si="47"/>
        <v>0</v>
      </c>
      <c r="U110" s="31">
        <f t="shared" si="64"/>
        <v>0</v>
      </c>
      <c r="V110" s="31">
        <f t="shared" si="48"/>
        <v>0</v>
      </c>
      <c r="W110" s="31">
        <v>0</v>
      </c>
      <c r="X110" s="31">
        <f t="shared" si="49"/>
        <v>0</v>
      </c>
      <c r="Y110" s="36">
        <f t="shared" si="50"/>
        <v>0</v>
      </c>
      <c r="AA110" s="69">
        <v>105</v>
      </c>
      <c r="AB110" s="31">
        <f t="shared" si="51"/>
        <v>0</v>
      </c>
      <c r="AC110" s="203">
        <f t="shared" si="72"/>
        <v>0</v>
      </c>
      <c r="AD110" s="99">
        <f t="shared" si="52"/>
        <v>0</v>
      </c>
      <c r="AE110" s="99">
        <f t="shared" si="53"/>
        <v>0</v>
      </c>
      <c r="AF110" s="188">
        <f t="shared" si="68"/>
        <v>0</v>
      </c>
      <c r="AG110" s="188">
        <f t="shared" si="69"/>
        <v>0</v>
      </c>
      <c r="AH110" s="188">
        <f t="shared" si="70"/>
        <v>0</v>
      </c>
      <c r="AI110" s="193">
        <f t="shared" si="71"/>
        <v>0</v>
      </c>
      <c r="AK110" s="69">
        <v>105</v>
      </c>
      <c r="AL110" s="31">
        <f t="shared" si="54"/>
        <v>0</v>
      </c>
      <c r="AM110" s="31">
        <f t="shared" si="55"/>
        <v>0</v>
      </c>
      <c r="AN110" s="31">
        <f t="shared" si="56"/>
        <v>0</v>
      </c>
      <c r="AO110" s="31">
        <f t="shared" si="57"/>
        <v>0</v>
      </c>
      <c r="AP110" s="31">
        <f t="shared" si="58"/>
        <v>0</v>
      </c>
      <c r="AQ110" s="188">
        <f t="shared" si="74"/>
        <v>0</v>
      </c>
      <c r="AR110" s="188">
        <f t="shared" si="74"/>
        <v>0</v>
      </c>
      <c r="AS110" s="188">
        <f t="shared" si="74"/>
        <v>0</v>
      </c>
      <c r="AT110" s="188">
        <f t="shared" si="73"/>
        <v>0</v>
      </c>
      <c r="AU110" s="31"/>
      <c r="AV110" s="31"/>
      <c r="AW110" s="31"/>
      <c r="AX110" s="31"/>
      <c r="AY110" s="74"/>
    </row>
    <row r="111" spans="2:51" x14ac:dyDescent="0.3">
      <c r="C111" s="161" t="s">
        <v>165</v>
      </c>
      <c r="D111" s="161"/>
      <c r="E111" s="161"/>
      <c r="I111" s="53">
        <v>106</v>
      </c>
      <c r="J111" s="31">
        <f t="shared" si="59"/>
        <v>0</v>
      </c>
      <c r="K111" s="31">
        <f t="shared" si="60"/>
        <v>0</v>
      </c>
      <c r="L111" s="31">
        <f t="shared" si="61"/>
        <v>0</v>
      </c>
      <c r="M111" s="31">
        <f t="shared" si="44"/>
        <v>0</v>
      </c>
      <c r="N111" s="31">
        <v>0</v>
      </c>
      <c r="O111" s="32">
        <f t="shared" si="45"/>
        <v>0</v>
      </c>
      <c r="P111" s="53">
        <v>106</v>
      </c>
      <c r="Q111" s="31">
        <f t="shared" si="62"/>
        <v>0</v>
      </c>
      <c r="R111" s="31">
        <f t="shared" si="63"/>
        <v>0</v>
      </c>
      <c r="S111" s="31">
        <f t="shared" si="46"/>
        <v>0</v>
      </c>
      <c r="T111" s="31">
        <f t="shared" si="47"/>
        <v>0</v>
      </c>
      <c r="U111" s="31">
        <f t="shared" si="64"/>
        <v>0</v>
      </c>
      <c r="V111" s="31">
        <f t="shared" si="48"/>
        <v>0</v>
      </c>
      <c r="W111" s="31">
        <v>0</v>
      </c>
      <c r="X111" s="31">
        <f t="shared" si="49"/>
        <v>0</v>
      </c>
      <c r="Y111" s="36">
        <f t="shared" si="50"/>
        <v>0</v>
      </c>
      <c r="AA111" s="69">
        <v>106</v>
      </c>
      <c r="AB111" s="31">
        <f t="shared" si="51"/>
        <v>0</v>
      </c>
      <c r="AC111" s="203">
        <f t="shared" si="72"/>
        <v>0</v>
      </c>
      <c r="AD111" s="99">
        <f t="shared" si="52"/>
        <v>0</v>
      </c>
      <c r="AE111" s="99">
        <f t="shared" si="53"/>
        <v>0</v>
      </c>
      <c r="AF111" s="188">
        <f t="shared" si="68"/>
        <v>0</v>
      </c>
      <c r="AG111" s="188">
        <f t="shared" si="69"/>
        <v>0</v>
      </c>
      <c r="AH111" s="188">
        <f t="shared" si="70"/>
        <v>0</v>
      </c>
      <c r="AI111" s="193">
        <f t="shared" si="71"/>
        <v>0</v>
      </c>
      <c r="AK111" s="69">
        <v>106</v>
      </c>
      <c r="AL111" s="31">
        <f t="shared" si="54"/>
        <v>0</v>
      </c>
      <c r="AM111" s="31">
        <f t="shared" si="55"/>
        <v>0</v>
      </c>
      <c r="AN111" s="31">
        <f t="shared" si="56"/>
        <v>0</v>
      </c>
      <c r="AO111" s="31">
        <f t="shared" si="57"/>
        <v>0</v>
      </c>
      <c r="AP111" s="31">
        <f t="shared" si="58"/>
        <v>0</v>
      </c>
      <c r="AQ111" s="188">
        <f t="shared" si="74"/>
        <v>0</v>
      </c>
      <c r="AR111" s="188">
        <f t="shared" si="74"/>
        <v>0</v>
      </c>
      <c r="AS111" s="188">
        <f t="shared" si="74"/>
        <v>0</v>
      </c>
      <c r="AT111" s="188">
        <f t="shared" si="73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141</v>
      </c>
      <c r="D112" s="72" t="s">
        <v>72</v>
      </c>
      <c r="E112" s="72" t="s">
        <v>162</v>
      </c>
      <c r="I112" s="53">
        <v>107</v>
      </c>
      <c r="J112" s="31">
        <f t="shared" si="59"/>
        <v>0</v>
      </c>
      <c r="K112" s="31">
        <f t="shared" si="60"/>
        <v>0</v>
      </c>
      <c r="L112" s="31">
        <f t="shared" si="61"/>
        <v>0</v>
      </c>
      <c r="M112" s="31">
        <f t="shared" si="44"/>
        <v>0</v>
      </c>
      <c r="N112" s="31">
        <v>0</v>
      </c>
      <c r="O112" s="32">
        <f t="shared" si="45"/>
        <v>0</v>
      </c>
      <c r="P112" s="53">
        <v>107</v>
      </c>
      <c r="Q112" s="31">
        <f t="shared" si="62"/>
        <v>0</v>
      </c>
      <c r="R112" s="31">
        <f t="shared" si="63"/>
        <v>0</v>
      </c>
      <c r="S112" s="31">
        <f t="shared" si="46"/>
        <v>0</v>
      </c>
      <c r="T112" s="31">
        <f t="shared" si="47"/>
        <v>0</v>
      </c>
      <c r="U112" s="31">
        <f t="shared" si="64"/>
        <v>0</v>
      </c>
      <c r="V112" s="31">
        <f t="shared" si="48"/>
        <v>0</v>
      </c>
      <c r="W112" s="31">
        <v>0</v>
      </c>
      <c r="X112" s="31">
        <f t="shared" si="49"/>
        <v>0</v>
      </c>
      <c r="Y112" s="36">
        <f t="shared" si="50"/>
        <v>0</v>
      </c>
      <c r="AA112" s="69">
        <v>107</v>
      </c>
      <c r="AB112" s="31">
        <f t="shared" si="51"/>
        <v>0</v>
      </c>
      <c r="AC112" s="203">
        <f t="shared" si="72"/>
        <v>0</v>
      </c>
      <c r="AD112" s="99">
        <f t="shared" si="52"/>
        <v>0</v>
      </c>
      <c r="AE112" s="99">
        <f t="shared" si="53"/>
        <v>0</v>
      </c>
      <c r="AF112" s="188">
        <f t="shared" si="68"/>
        <v>0</v>
      </c>
      <c r="AG112" s="188">
        <f t="shared" si="69"/>
        <v>0</v>
      </c>
      <c r="AH112" s="188">
        <f t="shared" si="70"/>
        <v>0</v>
      </c>
      <c r="AI112" s="193">
        <f t="shared" si="71"/>
        <v>0</v>
      </c>
      <c r="AK112" s="69">
        <v>107</v>
      </c>
      <c r="AL112" s="31">
        <f t="shared" si="54"/>
        <v>0</v>
      </c>
      <c r="AM112" s="31">
        <f t="shared" si="55"/>
        <v>0</v>
      </c>
      <c r="AN112" s="31">
        <f t="shared" si="56"/>
        <v>0</v>
      </c>
      <c r="AO112" s="31">
        <f t="shared" si="57"/>
        <v>0</v>
      </c>
      <c r="AP112" s="31">
        <f t="shared" si="58"/>
        <v>0</v>
      </c>
      <c r="AQ112" s="188">
        <f t="shared" si="74"/>
        <v>0</v>
      </c>
      <c r="AR112" s="188">
        <f t="shared" si="74"/>
        <v>0</v>
      </c>
      <c r="AS112" s="188">
        <f t="shared" si="74"/>
        <v>0</v>
      </c>
      <c r="AT112" s="188">
        <f t="shared" si="73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163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9"/>
        <v>0</v>
      </c>
      <c r="K113" s="31">
        <f t="shared" si="60"/>
        <v>0</v>
      </c>
      <c r="L113" s="31">
        <f t="shared" si="61"/>
        <v>0</v>
      </c>
      <c r="M113" s="31">
        <f t="shared" si="44"/>
        <v>0</v>
      </c>
      <c r="N113" s="31">
        <v>0</v>
      </c>
      <c r="O113" s="32">
        <f t="shared" si="45"/>
        <v>0</v>
      </c>
      <c r="P113" s="53">
        <v>108</v>
      </c>
      <c r="Q113" s="31">
        <f t="shared" si="62"/>
        <v>0</v>
      </c>
      <c r="R113" s="31">
        <f t="shared" si="63"/>
        <v>0</v>
      </c>
      <c r="S113" s="31">
        <f t="shared" si="46"/>
        <v>0</v>
      </c>
      <c r="T113" s="31">
        <f t="shared" si="47"/>
        <v>0</v>
      </c>
      <c r="U113" s="31">
        <f t="shared" si="64"/>
        <v>0</v>
      </c>
      <c r="V113" s="31">
        <f t="shared" si="48"/>
        <v>0</v>
      </c>
      <c r="W113" s="31">
        <v>0</v>
      </c>
      <c r="X113" s="31">
        <f t="shared" si="49"/>
        <v>0</v>
      </c>
      <c r="Y113" s="36">
        <f t="shared" si="50"/>
        <v>0</v>
      </c>
      <c r="AA113" s="69">
        <v>108</v>
      </c>
      <c r="AB113" s="31">
        <f t="shared" si="51"/>
        <v>0</v>
      </c>
      <c r="AC113" s="203">
        <f t="shared" si="72"/>
        <v>0</v>
      </c>
      <c r="AD113" s="99">
        <f t="shared" si="52"/>
        <v>0</v>
      </c>
      <c r="AE113" s="99">
        <f t="shared" si="53"/>
        <v>0</v>
      </c>
      <c r="AF113" s="188">
        <f t="shared" si="68"/>
        <v>0</v>
      </c>
      <c r="AG113" s="188">
        <f t="shared" si="69"/>
        <v>0</v>
      </c>
      <c r="AH113" s="188">
        <f t="shared" si="70"/>
        <v>0</v>
      </c>
      <c r="AI113" s="193">
        <f t="shared" si="71"/>
        <v>0</v>
      </c>
      <c r="AK113" s="69">
        <v>108</v>
      </c>
      <c r="AL113" s="31">
        <f t="shared" si="54"/>
        <v>0</v>
      </c>
      <c r="AM113" s="31">
        <f t="shared" si="55"/>
        <v>0</v>
      </c>
      <c r="AN113" s="31">
        <f t="shared" si="56"/>
        <v>0</v>
      </c>
      <c r="AO113" s="31">
        <f t="shared" si="57"/>
        <v>0</v>
      </c>
      <c r="AP113" s="31">
        <f t="shared" si="58"/>
        <v>0</v>
      </c>
      <c r="AQ113" s="188">
        <f t="shared" si="74"/>
        <v>0</v>
      </c>
      <c r="AR113" s="188">
        <f t="shared" si="74"/>
        <v>0</v>
      </c>
      <c r="AS113" s="188">
        <f t="shared" si="74"/>
        <v>0</v>
      </c>
      <c r="AT113" s="188">
        <f t="shared" si="73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164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9"/>
        <v>0</v>
      </c>
      <c r="K114" s="31">
        <f t="shared" si="60"/>
        <v>0</v>
      </c>
      <c r="L114" s="31">
        <f t="shared" si="61"/>
        <v>0</v>
      </c>
      <c r="M114" s="31">
        <f t="shared" si="44"/>
        <v>0</v>
      </c>
      <c r="N114" s="31">
        <v>0</v>
      </c>
      <c r="O114" s="32">
        <f t="shared" si="45"/>
        <v>0</v>
      </c>
      <c r="P114" s="53">
        <v>109</v>
      </c>
      <c r="Q114" s="31">
        <f t="shared" si="62"/>
        <v>0</v>
      </c>
      <c r="R114" s="31">
        <f t="shared" si="63"/>
        <v>0</v>
      </c>
      <c r="S114" s="31">
        <f t="shared" si="46"/>
        <v>0</v>
      </c>
      <c r="T114" s="31">
        <f t="shared" si="47"/>
        <v>0</v>
      </c>
      <c r="U114" s="31">
        <f t="shared" si="64"/>
        <v>0</v>
      </c>
      <c r="V114" s="31">
        <f t="shared" si="48"/>
        <v>0</v>
      </c>
      <c r="W114" s="31">
        <v>0</v>
      </c>
      <c r="X114" s="31">
        <f t="shared" si="49"/>
        <v>0</v>
      </c>
      <c r="Y114" s="36">
        <f t="shared" si="50"/>
        <v>0</v>
      </c>
      <c r="AA114" s="69">
        <v>109</v>
      </c>
      <c r="AB114" s="31">
        <f t="shared" si="51"/>
        <v>0</v>
      </c>
      <c r="AC114" s="203">
        <f t="shared" si="72"/>
        <v>0</v>
      </c>
      <c r="AD114" s="99">
        <f t="shared" si="52"/>
        <v>0</v>
      </c>
      <c r="AE114" s="99">
        <f t="shared" si="53"/>
        <v>0</v>
      </c>
      <c r="AF114" s="188">
        <f t="shared" si="68"/>
        <v>0</v>
      </c>
      <c r="AG114" s="188">
        <f t="shared" si="69"/>
        <v>0</v>
      </c>
      <c r="AH114" s="188">
        <f t="shared" si="70"/>
        <v>0</v>
      </c>
      <c r="AI114" s="193">
        <f t="shared" si="71"/>
        <v>0</v>
      </c>
      <c r="AK114" s="69">
        <v>109</v>
      </c>
      <c r="AL114" s="31">
        <f t="shared" si="54"/>
        <v>0</v>
      </c>
      <c r="AM114" s="31">
        <f t="shared" si="55"/>
        <v>0</v>
      </c>
      <c r="AN114" s="31">
        <f t="shared" si="56"/>
        <v>0</v>
      </c>
      <c r="AO114" s="31">
        <f t="shared" si="57"/>
        <v>0</v>
      </c>
      <c r="AP114" s="31">
        <f t="shared" si="58"/>
        <v>0</v>
      </c>
      <c r="AQ114" s="188">
        <f t="shared" si="74"/>
        <v>0</v>
      </c>
      <c r="AR114" s="188">
        <f t="shared" si="74"/>
        <v>0</v>
      </c>
      <c r="AS114" s="188">
        <f t="shared" si="74"/>
        <v>0</v>
      </c>
      <c r="AT114" s="188">
        <f t="shared" si="73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9"/>
        <v>0</v>
      </c>
      <c r="K115" s="31">
        <f t="shared" si="60"/>
        <v>0</v>
      </c>
      <c r="L115" s="31">
        <f t="shared" si="61"/>
        <v>0</v>
      </c>
      <c r="M115" s="31">
        <f t="shared" si="44"/>
        <v>0</v>
      </c>
      <c r="N115" s="31">
        <v>0</v>
      </c>
      <c r="O115" s="32">
        <f t="shared" si="45"/>
        <v>0</v>
      </c>
      <c r="P115" s="53">
        <v>110</v>
      </c>
      <c r="Q115" s="31">
        <f t="shared" si="62"/>
        <v>0</v>
      </c>
      <c r="R115" s="31">
        <f t="shared" si="63"/>
        <v>0</v>
      </c>
      <c r="S115" s="31">
        <f t="shared" si="46"/>
        <v>0</v>
      </c>
      <c r="T115" s="31">
        <f t="shared" si="47"/>
        <v>0</v>
      </c>
      <c r="U115" s="31">
        <f t="shared" si="64"/>
        <v>0</v>
      </c>
      <c r="V115" s="31">
        <f t="shared" si="48"/>
        <v>0</v>
      </c>
      <c r="W115" s="31">
        <v>0</v>
      </c>
      <c r="X115" s="31">
        <f t="shared" si="49"/>
        <v>0</v>
      </c>
      <c r="Y115" s="36">
        <f t="shared" si="50"/>
        <v>0</v>
      </c>
      <c r="AA115" s="69">
        <v>110</v>
      </c>
      <c r="AB115" s="31">
        <f t="shared" si="51"/>
        <v>0</v>
      </c>
      <c r="AC115" s="203">
        <f t="shared" si="72"/>
        <v>0</v>
      </c>
      <c r="AD115" s="99">
        <f t="shared" si="52"/>
        <v>0</v>
      </c>
      <c r="AE115" s="99">
        <f t="shared" si="53"/>
        <v>0</v>
      </c>
      <c r="AF115" s="188">
        <f t="shared" si="68"/>
        <v>0</v>
      </c>
      <c r="AG115" s="188">
        <f t="shared" si="69"/>
        <v>0</v>
      </c>
      <c r="AH115" s="188">
        <f t="shared" si="70"/>
        <v>0</v>
      </c>
      <c r="AI115" s="193">
        <f t="shared" si="71"/>
        <v>0</v>
      </c>
      <c r="AK115" s="69">
        <v>110</v>
      </c>
      <c r="AL115" s="31">
        <f t="shared" si="54"/>
        <v>0</v>
      </c>
      <c r="AM115" s="31">
        <f t="shared" si="55"/>
        <v>0</v>
      </c>
      <c r="AN115" s="31">
        <f t="shared" si="56"/>
        <v>0</v>
      </c>
      <c r="AO115" s="31">
        <f t="shared" si="57"/>
        <v>0</v>
      </c>
      <c r="AP115" s="31">
        <f t="shared" si="58"/>
        <v>0</v>
      </c>
      <c r="AQ115" s="188">
        <f t="shared" si="74"/>
        <v>0</v>
      </c>
      <c r="AR115" s="188">
        <f t="shared" si="74"/>
        <v>0</v>
      </c>
      <c r="AS115" s="188">
        <f t="shared" si="74"/>
        <v>0</v>
      </c>
      <c r="AT115" s="188">
        <f t="shared" si="73"/>
        <v>0</v>
      </c>
      <c r="AU115" s="31"/>
      <c r="AV115" s="31"/>
      <c r="AW115" s="31"/>
      <c r="AX115" s="31"/>
      <c r="AY115" s="74"/>
    </row>
    <row r="116" spans="2:51" x14ac:dyDescent="0.3">
      <c r="C116" s="132" t="s">
        <v>122</v>
      </c>
      <c r="D116" s="132"/>
      <c r="E116" s="132"/>
      <c r="I116" s="53">
        <v>111</v>
      </c>
      <c r="J116" s="31">
        <f t="shared" si="59"/>
        <v>0</v>
      </c>
      <c r="K116" s="31">
        <f t="shared" si="60"/>
        <v>0</v>
      </c>
      <c r="L116" s="31">
        <f t="shared" si="61"/>
        <v>0</v>
      </c>
      <c r="M116" s="31">
        <f t="shared" si="44"/>
        <v>0</v>
      </c>
      <c r="N116" s="31">
        <v>0</v>
      </c>
      <c r="O116" s="32">
        <f t="shared" si="45"/>
        <v>0</v>
      </c>
      <c r="P116" s="53">
        <v>111</v>
      </c>
      <c r="Q116" s="31">
        <f t="shared" si="62"/>
        <v>0</v>
      </c>
      <c r="R116" s="31">
        <f t="shared" si="63"/>
        <v>0</v>
      </c>
      <c r="S116" s="31">
        <f t="shared" si="46"/>
        <v>0</v>
      </c>
      <c r="T116" s="31">
        <f t="shared" si="47"/>
        <v>0</v>
      </c>
      <c r="U116" s="31">
        <f t="shared" si="64"/>
        <v>0</v>
      </c>
      <c r="V116" s="31">
        <f t="shared" si="48"/>
        <v>0</v>
      </c>
      <c r="W116" s="31">
        <v>0</v>
      </c>
      <c r="X116" s="31">
        <f t="shared" si="49"/>
        <v>0</v>
      </c>
      <c r="Y116" s="36">
        <f t="shared" si="50"/>
        <v>0</v>
      </c>
      <c r="AA116" s="69">
        <v>111</v>
      </c>
      <c r="AB116" s="31">
        <f t="shared" si="51"/>
        <v>0</v>
      </c>
      <c r="AC116" s="203">
        <f t="shared" si="72"/>
        <v>0</v>
      </c>
      <c r="AD116" s="99">
        <f t="shared" si="52"/>
        <v>0</v>
      </c>
      <c r="AE116" s="99">
        <f t="shared" si="53"/>
        <v>0</v>
      </c>
      <c r="AF116" s="188">
        <f t="shared" si="68"/>
        <v>0</v>
      </c>
      <c r="AG116" s="188">
        <f t="shared" si="69"/>
        <v>0</v>
      </c>
      <c r="AH116" s="188">
        <f t="shared" si="70"/>
        <v>0</v>
      </c>
      <c r="AI116" s="193">
        <f t="shared" si="71"/>
        <v>0</v>
      </c>
      <c r="AK116" s="69">
        <v>111</v>
      </c>
      <c r="AL116" s="31">
        <f t="shared" si="54"/>
        <v>0</v>
      </c>
      <c r="AM116" s="31">
        <f t="shared" si="55"/>
        <v>0</v>
      </c>
      <c r="AN116" s="31">
        <f t="shared" si="56"/>
        <v>0</v>
      </c>
      <c r="AO116" s="31">
        <f t="shared" si="57"/>
        <v>0</v>
      </c>
      <c r="AP116" s="31">
        <f t="shared" si="58"/>
        <v>0</v>
      </c>
      <c r="AQ116" s="188">
        <f t="shared" si="74"/>
        <v>0</v>
      </c>
      <c r="AR116" s="188">
        <f t="shared" si="74"/>
        <v>0</v>
      </c>
      <c r="AS116" s="188">
        <f t="shared" si="74"/>
        <v>0</v>
      </c>
      <c r="AT116" s="188">
        <f t="shared" si="73"/>
        <v>0</v>
      </c>
      <c r="AU116" s="31"/>
      <c r="AV116" s="31"/>
      <c r="AW116" s="31"/>
      <c r="AX116" s="31"/>
      <c r="AY116" s="74"/>
    </row>
    <row r="117" spans="2:51" x14ac:dyDescent="0.3">
      <c r="C117" s="132" t="s">
        <v>141</v>
      </c>
      <c r="D117" s="132" t="s">
        <v>72</v>
      </c>
      <c r="E117" s="79" t="s">
        <v>162</v>
      </c>
      <c r="I117" s="53">
        <v>112</v>
      </c>
      <c r="J117" s="31">
        <f t="shared" si="59"/>
        <v>0</v>
      </c>
      <c r="K117" s="31">
        <f t="shared" si="60"/>
        <v>0</v>
      </c>
      <c r="L117" s="31">
        <f t="shared" si="61"/>
        <v>0</v>
      </c>
      <c r="M117" s="31">
        <f t="shared" si="44"/>
        <v>0</v>
      </c>
      <c r="N117" s="31">
        <v>0</v>
      </c>
      <c r="O117" s="32">
        <f t="shared" si="45"/>
        <v>0</v>
      </c>
      <c r="P117" s="53">
        <v>112</v>
      </c>
      <c r="Q117" s="31">
        <f t="shared" si="62"/>
        <v>0</v>
      </c>
      <c r="R117" s="31">
        <f t="shared" si="63"/>
        <v>0</v>
      </c>
      <c r="S117" s="31">
        <f t="shared" si="46"/>
        <v>0</v>
      </c>
      <c r="T117" s="31">
        <f t="shared" si="47"/>
        <v>0</v>
      </c>
      <c r="U117" s="31">
        <f t="shared" si="64"/>
        <v>0</v>
      </c>
      <c r="V117" s="31">
        <f t="shared" si="48"/>
        <v>0</v>
      </c>
      <c r="W117" s="31">
        <v>0</v>
      </c>
      <c r="X117" s="31">
        <f t="shared" si="49"/>
        <v>0</v>
      </c>
      <c r="Y117" s="36">
        <f t="shared" si="50"/>
        <v>0</v>
      </c>
      <c r="AA117" s="69">
        <v>112</v>
      </c>
      <c r="AB117" s="31">
        <f t="shared" si="51"/>
        <v>0</v>
      </c>
      <c r="AC117" s="203">
        <f t="shared" si="72"/>
        <v>0</v>
      </c>
      <c r="AD117" s="99">
        <f t="shared" si="52"/>
        <v>0</v>
      </c>
      <c r="AE117" s="99">
        <f t="shared" si="53"/>
        <v>0</v>
      </c>
      <c r="AF117" s="188">
        <f t="shared" si="68"/>
        <v>0</v>
      </c>
      <c r="AG117" s="188">
        <f t="shared" si="69"/>
        <v>0</v>
      </c>
      <c r="AH117" s="188">
        <f t="shared" si="70"/>
        <v>0</v>
      </c>
      <c r="AI117" s="193">
        <f t="shared" si="71"/>
        <v>0</v>
      </c>
      <c r="AK117" s="69">
        <v>112</v>
      </c>
      <c r="AL117" s="31">
        <f t="shared" si="54"/>
        <v>0</v>
      </c>
      <c r="AM117" s="31">
        <f t="shared" si="55"/>
        <v>0</v>
      </c>
      <c r="AN117" s="31">
        <f t="shared" si="56"/>
        <v>0</v>
      </c>
      <c r="AO117" s="31">
        <f t="shared" si="57"/>
        <v>0</v>
      </c>
      <c r="AP117" s="31">
        <f t="shared" si="58"/>
        <v>0</v>
      </c>
      <c r="AQ117" s="188">
        <f t="shared" si="74"/>
        <v>0</v>
      </c>
      <c r="AR117" s="188">
        <f t="shared" si="74"/>
        <v>0</v>
      </c>
      <c r="AS117" s="188">
        <f t="shared" si="74"/>
        <v>0</v>
      </c>
      <c r="AT117" s="188">
        <f t="shared" si="73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205</v>
      </c>
      <c r="C118" s="201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9"/>
        <v>0</v>
      </c>
      <c r="K118" s="31">
        <f t="shared" si="60"/>
        <v>0</v>
      </c>
      <c r="L118" s="31">
        <f t="shared" si="61"/>
        <v>0</v>
      </c>
      <c r="M118" s="31">
        <f t="shared" si="44"/>
        <v>0</v>
      </c>
      <c r="N118" s="31">
        <v>0</v>
      </c>
      <c r="O118" s="32">
        <f t="shared" si="45"/>
        <v>0</v>
      </c>
      <c r="P118" s="53">
        <v>113</v>
      </c>
      <c r="Q118" s="31">
        <f t="shared" si="62"/>
        <v>0</v>
      </c>
      <c r="R118" s="31">
        <f t="shared" si="63"/>
        <v>0</v>
      </c>
      <c r="S118" s="31">
        <f t="shared" si="46"/>
        <v>0</v>
      </c>
      <c r="T118" s="31">
        <f t="shared" si="47"/>
        <v>0</v>
      </c>
      <c r="U118" s="31">
        <f t="shared" si="64"/>
        <v>0</v>
      </c>
      <c r="V118" s="31">
        <f t="shared" si="48"/>
        <v>0</v>
      </c>
      <c r="W118" s="31">
        <v>0</v>
      </c>
      <c r="X118" s="31">
        <f t="shared" si="49"/>
        <v>0</v>
      </c>
      <c r="Y118" s="36">
        <f t="shared" si="50"/>
        <v>0</v>
      </c>
      <c r="AA118" s="69">
        <v>113</v>
      </c>
      <c r="AB118" s="31">
        <f t="shared" si="51"/>
        <v>0</v>
      </c>
      <c r="AC118" s="203">
        <f t="shared" si="72"/>
        <v>0</v>
      </c>
      <c r="AD118" s="99">
        <f t="shared" si="52"/>
        <v>0</v>
      </c>
      <c r="AE118" s="99">
        <f t="shared" si="53"/>
        <v>0</v>
      </c>
      <c r="AF118" s="188">
        <f t="shared" si="68"/>
        <v>0</v>
      </c>
      <c r="AG118" s="188">
        <f t="shared" si="69"/>
        <v>0</v>
      </c>
      <c r="AH118" s="188">
        <f t="shared" si="70"/>
        <v>0</v>
      </c>
      <c r="AI118" s="193">
        <f t="shared" si="71"/>
        <v>0</v>
      </c>
      <c r="AK118" s="69">
        <v>113</v>
      </c>
      <c r="AL118" s="31">
        <f t="shared" si="54"/>
        <v>0</v>
      </c>
      <c r="AM118" s="31">
        <f t="shared" si="55"/>
        <v>0</v>
      </c>
      <c r="AN118" s="31">
        <f t="shared" si="56"/>
        <v>0</v>
      </c>
      <c r="AO118" s="31">
        <f t="shared" si="57"/>
        <v>0</v>
      </c>
      <c r="AP118" s="31">
        <f t="shared" si="58"/>
        <v>0</v>
      </c>
      <c r="AQ118" s="188">
        <f t="shared" si="74"/>
        <v>0</v>
      </c>
      <c r="AR118" s="188">
        <f t="shared" si="74"/>
        <v>0</v>
      </c>
      <c r="AS118" s="188">
        <f t="shared" si="74"/>
        <v>0</v>
      </c>
      <c r="AT118" s="188">
        <f t="shared" si="73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9"/>
        <v>0</v>
      </c>
      <c r="K119" s="31">
        <f t="shared" si="60"/>
        <v>0</v>
      </c>
      <c r="L119" s="31">
        <f t="shared" si="61"/>
        <v>0</v>
      </c>
      <c r="M119" s="31">
        <f t="shared" si="44"/>
        <v>0</v>
      </c>
      <c r="N119" s="31">
        <v>0</v>
      </c>
      <c r="O119" s="32">
        <f t="shared" si="45"/>
        <v>0</v>
      </c>
      <c r="P119" s="53">
        <v>114</v>
      </c>
      <c r="Q119" s="31">
        <f t="shared" si="62"/>
        <v>0</v>
      </c>
      <c r="R119" s="31">
        <f t="shared" si="63"/>
        <v>0</v>
      </c>
      <c r="S119" s="31">
        <f t="shared" si="46"/>
        <v>0</v>
      </c>
      <c r="T119" s="31">
        <f t="shared" si="47"/>
        <v>0</v>
      </c>
      <c r="U119" s="31">
        <f t="shared" si="64"/>
        <v>0</v>
      </c>
      <c r="V119" s="31">
        <f t="shared" si="48"/>
        <v>0</v>
      </c>
      <c r="W119" s="31">
        <v>0</v>
      </c>
      <c r="X119" s="31">
        <f t="shared" si="49"/>
        <v>0</v>
      </c>
      <c r="Y119" s="36">
        <f t="shared" si="50"/>
        <v>0</v>
      </c>
      <c r="AA119" s="69">
        <v>114</v>
      </c>
      <c r="AB119" s="31">
        <f t="shared" si="51"/>
        <v>0</v>
      </c>
      <c r="AC119" s="203">
        <f t="shared" si="72"/>
        <v>0</v>
      </c>
      <c r="AD119" s="99">
        <f t="shared" si="52"/>
        <v>0</v>
      </c>
      <c r="AE119" s="99">
        <f t="shared" si="53"/>
        <v>0</v>
      </c>
      <c r="AF119" s="188">
        <f t="shared" si="68"/>
        <v>0</v>
      </c>
      <c r="AG119" s="188">
        <f t="shared" si="69"/>
        <v>0</v>
      </c>
      <c r="AH119" s="188">
        <f t="shared" si="70"/>
        <v>0</v>
      </c>
      <c r="AI119" s="193">
        <f t="shared" si="71"/>
        <v>0</v>
      </c>
      <c r="AK119" s="69">
        <v>114</v>
      </c>
      <c r="AL119" s="31">
        <f t="shared" si="54"/>
        <v>0</v>
      </c>
      <c r="AM119" s="31">
        <f t="shared" si="55"/>
        <v>0</v>
      </c>
      <c r="AN119" s="31">
        <f t="shared" si="56"/>
        <v>0</v>
      </c>
      <c r="AO119" s="31">
        <f t="shared" si="57"/>
        <v>0</v>
      </c>
      <c r="AP119" s="31">
        <f t="shared" si="58"/>
        <v>0</v>
      </c>
      <c r="AQ119" s="188">
        <f t="shared" si="74"/>
        <v>0</v>
      </c>
      <c r="AR119" s="188">
        <f t="shared" si="74"/>
        <v>0</v>
      </c>
      <c r="AS119" s="188">
        <f t="shared" si="74"/>
        <v>0</v>
      </c>
      <c r="AT119" s="188">
        <f t="shared" si="73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9"/>
        <v>0</v>
      </c>
      <c r="K120" s="31">
        <f t="shared" si="60"/>
        <v>0</v>
      </c>
      <c r="L120" s="31">
        <f t="shared" si="61"/>
        <v>0</v>
      </c>
      <c r="M120" s="31">
        <f t="shared" si="44"/>
        <v>0</v>
      </c>
      <c r="N120" s="31">
        <v>0</v>
      </c>
      <c r="O120" s="32">
        <f t="shared" si="45"/>
        <v>0</v>
      </c>
      <c r="P120" s="53">
        <v>115</v>
      </c>
      <c r="Q120" s="31">
        <f t="shared" si="62"/>
        <v>0</v>
      </c>
      <c r="R120" s="31">
        <f t="shared" si="63"/>
        <v>0</v>
      </c>
      <c r="S120" s="31">
        <f t="shared" si="46"/>
        <v>0</v>
      </c>
      <c r="T120" s="31">
        <f t="shared" si="47"/>
        <v>0</v>
      </c>
      <c r="U120" s="31">
        <f t="shared" si="64"/>
        <v>0</v>
      </c>
      <c r="V120" s="31">
        <f t="shared" si="48"/>
        <v>0</v>
      </c>
      <c r="W120" s="31">
        <v>0</v>
      </c>
      <c r="X120" s="31">
        <f t="shared" si="49"/>
        <v>0</v>
      </c>
      <c r="Y120" s="36">
        <f t="shared" si="50"/>
        <v>0</v>
      </c>
      <c r="AA120" s="69">
        <v>115</v>
      </c>
      <c r="AB120" s="31">
        <f t="shared" si="51"/>
        <v>0</v>
      </c>
      <c r="AC120" s="203">
        <f t="shared" si="72"/>
        <v>0</v>
      </c>
      <c r="AD120" s="99">
        <f t="shared" si="52"/>
        <v>0</v>
      </c>
      <c r="AE120" s="99">
        <f t="shared" si="53"/>
        <v>0</v>
      </c>
      <c r="AF120" s="188">
        <f t="shared" si="68"/>
        <v>0</v>
      </c>
      <c r="AG120" s="188">
        <f t="shared" si="69"/>
        <v>0</v>
      </c>
      <c r="AH120" s="188">
        <f t="shared" si="70"/>
        <v>0</v>
      </c>
      <c r="AI120" s="193">
        <f t="shared" si="71"/>
        <v>0</v>
      </c>
      <c r="AK120" s="69">
        <v>115</v>
      </c>
      <c r="AL120" s="31">
        <f t="shared" si="54"/>
        <v>0</v>
      </c>
      <c r="AM120" s="31">
        <f t="shared" si="55"/>
        <v>0</v>
      </c>
      <c r="AN120" s="31">
        <f t="shared" si="56"/>
        <v>0</v>
      </c>
      <c r="AO120" s="31">
        <f t="shared" si="57"/>
        <v>0</v>
      </c>
      <c r="AP120" s="31">
        <f t="shared" si="58"/>
        <v>0</v>
      </c>
      <c r="AQ120" s="188">
        <f t="shared" si="74"/>
        <v>0</v>
      </c>
      <c r="AR120" s="188">
        <f t="shared" si="74"/>
        <v>0</v>
      </c>
      <c r="AS120" s="188">
        <f t="shared" si="74"/>
        <v>0</v>
      </c>
      <c r="AT120" s="188">
        <f t="shared" si="73"/>
        <v>0</v>
      </c>
      <c r="AU120" s="31"/>
      <c r="AV120" s="31"/>
      <c r="AW120" s="31"/>
      <c r="AX120" s="31"/>
      <c r="AY120" s="74"/>
    </row>
    <row r="121" spans="2:51" x14ac:dyDescent="0.3">
      <c r="C121" s="132" t="s">
        <v>156</v>
      </c>
      <c r="D121" s="132"/>
      <c r="E121" s="132"/>
      <c r="I121" s="53">
        <v>116</v>
      </c>
      <c r="J121" s="31">
        <f t="shared" si="59"/>
        <v>0</v>
      </c>
      <c r="K121" s="31">
        <f t="shared" si="60"/>
        <v>0</v>
      </c>
      <c r="L121" s="31">
        <f t="shared" si="61"/>
        <v>0</v>
      </c>
      <c r="M121" s="31">
        <f t="shared" si="44"/>
        <v>0</v>
      </c>
      <c r="N121" s="31">
        <v>0</v>
      </c>
      <c r="O121" s="32">
        <f t="shared" si="45"/>
        <v>0</v>
      </c>
      <c r="P121" s="53">
        <v>116</v>
      </c>
      <c r="Q121" s="31">
        <f t="shared" si="62"/>
        <v>0</v>
      </c>
      <c r="R121" s="31">
        <f t="shared" si="63"/>
        <v>0</v>
      </c>
      <c r="S121" s="31">
        <f t="shared" si="46"/>
        <v>0</v>
      </c>
      <c r="T121" s="31">
        <f t="shared" si="47"/>
        <v>0</v>
      </c>
      <c r="U121" s="31">
        <f t="shared" si="64"/>
        <v>0</v>
      </c>
      <c r="V121" s="31">
        <f t="shared" si="48"/>
        <v>0</v>
      </c>
      <c r="W121" s="31">
        <v>0</v>
      </c>
      <c r="X121" s="31">
        <f t="shared" si="49"/>
        <v>0</v>
      </c>
      <c r="Y121" s="36">
        <f t="shared" si="50"/>
        <v>0</v>
      </c>
      <c r="AA121" s="69">
        <v>116</v>
      </c>
      <c r="AB121" s="31">
        <f t="shared" si="51"/>
        <v>0</v>
      </c>
      <c r="AC121" s="203">
        <f t="shared" si="72"/>
        <v>0</v>
      </c>
      <c r="AD121" s="99">
        <f t="shared" si="52"/>
        <v>0</v>
      </c>
      <c r="AE121" s="99">
        <f t="shared" si="53"/>
        <v>0</v>
      </c>
      <c r="AF121" s="188">
        <f t="shared" si="68"/>
        <v>0</v>
      </c>
      <c r="AG121" s="188">
        <f t="shared" si="69"/>
        <v>0</v>
      </c>
      <c r="AH121" s="188">
        <f t="shared" si="70"/>
        <v>0</v>
      </c>
      <c r="AI121" s="193">
        <f t="shared" si="71"/>
        <v>0</v>
      </c>
      <c r="AK121" s="69">
        <v>116</v>
      </c>
      <c r="AL121" s="31">
        <f t="shared" si="54"/>
        <v>0</v>
      </c>
      <c r="AM121" s="31">
        <f t="shared" si="55"/>
        <v>0</v>
      </c>
      <c r="AN121" s="31">
        <f t="shared" si="56"/>
        <v>0</v>
      </c>
      <c r="AO121" s="31">
        <f t="shared" si="57"/>
        <v>0</v>
      </c>
      <c r="AP121" s="31">
        <f t="shared" si="58"/>
        <v>0</v>
      </c>
      <c r="AQ121" s="188">
        <f t="shared" si="74"/>
        <v>0</v>
      </c>
      <c r="AR121" s="188">
        <f t="shared" si="74"/>
        <v>0</v>
      </c>
      <c r="AS121" s="188">
        <f t="shared" si="74"/>
        <v>0</v>
      </c>
      <c r="AT121" s="188">
        <f t="shared" si="73"/>
        <v>0</v>
      </c>
      <c r="AU121" s="31"/>
      <c r="AV121" s="31"/>
      <c r="AW121" s="31"/>
      <c r="AX121" s="31"/>
      <c r="AY121" s="74"/>
    </row>
    <row r="122" spans="2:51" x14ac:dyDescent="0.3">
      <c r="C122" s="132" t="s">
        <v>141</v>
      </c>
      <c r="D122" s="132" t="s">
        <v>72</v>
      </c>
      <c r="E122" s="79" t="s">
        <v>162</v>
      </c>
      <c r="I122" s="53">
        <v>117</v>
      </c>
      <c r="J122" s="31">
        <f t="shared" si="59"/>
        <v>0</v>
      </c>
      <c r="K122" s="31">
        <f t="shared" si="60"/>
        <v>0</v>
      </c>
      <c r="L122" s="31">
        <f t="shared" si="61"/>
        <v>0</v>
      </c>
      <c r="M122" s="31">
        <f t="shared" si="44"/>
        <v>0</v>
      </c>
      <c r="N122" s="31">
        <v>0</v>
      </c>
      <c r="O122" s="32">
        <f t="shared" si="45"/>
        <v>0</v>
      </c>
      <c r="P122" s="53">
        <v>117</v>
      </c>
      <c r="Q122" s="31">
        <f t="shared" si="62"/>
        <v>0</v>
      </c>
      <c r="R122" s="31">
        <f t="shared" si="63"/>
        <v>0</v>
      </c>
      <c r="S122" s="31">
        <f t="shared" si="46"/>
        <v>0</v>
      </c>
      <c r="T122" s="31">
        <f t="shared" si="47"/>
        <v>0</v>
      </c>
      <c r="U122" s="31">
        <f t="shared" si="64"/>
        <v>0</v>
      </c>
      <c r="V122" s="31">
        <f t="shared" si="48"/>
        <v>0</v>
      </c>
      <c r="W122" s="31">
        <v>0</v>
      </c>
      <c r="X122" s="31">
        <f t="shared" si="49"/>
        <v>0</v>
      </c>
      <c r="Y122" s="36">
        <f t="shared" si="50"/>
        <v>0</v>
      </c>
      <c r="AA122" s="69">
        <v>117</v>
      </c>
      <c r="AB122" s="31">
        <f t="shared" si="51"/>
        <v>0</v>
      </c>
      <c r="AC122" s="203">
        <f t="shared" si="72"/>
        <v>0</v>
      </c>
      <c r="AD122" s="99">
        <f t="shared" si="52"/>
        <v>0</v>
      </c>
      <c r="AE122" s="99">
        <f t="shared" si="53"/>
        <v>0</v>
      </c>
      <c r="AF122" s="188">
        <f t="shared" si="68"/>
        <v>0</v>
      </c>
      <c r="AG122" s="188">
        <f t="shared" si="69"/>
        <v>0</v>
      </c>
      <c r="AH122" s="188">
        <f t="shared" si="70"/>
        <v>0</v>
      </c>
      <c r="AI122" s="193">
        <f t="shared" si="71"/>
        <v>0</v>
      </c>
      <c r="AK122" s="69">
        <v>117</v>
      </c>
      <c r="AL122" s="31">
        <f t="shared" si="54"/>
        <v>0</v>
      </c>
      <c r="AM122" s="31">
        <f t="shared" si="55"/>
        <v>0</v>
      </c>
      <c r="AN122" s="31">
        <f t="shared" si="56"/>
        <v>0</v>
      </c>
      <c r="AO122" s="31">
        <f t="shared" si="57"/>
        <v>0</v>
      </c>
      <c r="AP122" s="31">
        <f t="shared" si="58"/>
        <v>0</v>
      </c>
      <c r="AQ122" s="188">
        <f t="shared" si="74"/>
        <v>0</v>
      </c>
      <c r="AR122" s="188">
        <f t="shared" si="74"/>
        <v>0</v>
      </c>
      <c r="AS122" s="188">
        <f t="shared" si="74"/>
        <v>0</v>
      </c>
      <c r="AT122" s="188">
        <f t="shared" si="73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164</v>
      </c>
      <c r="C123" s="80">
        <f>AY35</f>
        <v>0</v>
      </c>
      <c r="D123" s="202">
        <f>IF(AND(D8=B100,F12=C194),J34*50%*G107,0)</f>
        <v>0</v>
      </c>
      <c r="E123" s="76">
        <f>C123-D123</f>
        <v>0</v>
      </c>
      <c r="I123" s="53">
        <v>118</v>
      </c>
      <c r="J123" s="31">
        <f t="shared" si="59"/>
        <v>0</v>
      </c>
      <c r="K123" s="31">
        <f t="shared" si="60"/>
        <v>0</v>
      </c>
      <c r="L123" s="31">
        <f t="shared" si="61"/>
        <v>0</v>
      </c>
      <c r="M123" s="31">
        <f t="shared" si="44"/>
        <v>0</v>
      </c>
      <c r="N123" s="31">
        <v>0</v>
      </c>
      <c r="O123" s="32">
        <f t="shared" si="45"/>
        <v>0</v>
      </c>
      <c r="P123" s="53">
        <v>118</v>
      </c>
      <c r="Q123" s="31">
        <f t="shared" si="62"/>
        <v>0</v>
      </c>
      <c r="R123" s="31">
        <f t="shared" si="63"/>
        <v>0</v>
      </c>
      <c r="S123" s="31">
        <f t="shared" si="46"/>
        <v>0</v>
      </c>
      <c r="T123" s="31">
        <f t="shared" si="47"/>
        <v>0</v>
      </c>
      <c r="U123" s="31">
        <f t="shared" si="64"/>
        <v>0</v>
      </c>
      <c r="V123" s="31">
        <f t="shared" si="48"/>
        <v>0</v>
      </c>
      <c r="W123" s="31">
        <v>0</v>
      </c>
      <c r="X123" s="31">
        <f t="shared" si="49"/>
        <v>0</v>
      </c>
      <c r="Y123" s="36">
        <f t="shared" si="50"/>
        <v>0</v>
      </c>
      <c r="AA123" s="69">
        <v>118</v>
      </c>
      <c r="AB123" s="31">
        <f t="shared" si="51"/>
        <v>0</v>
      </c>
      <c r="AC123" s="203">
        <f t="shared" si="72"/>
        <v>0</v>
      </c>
      <c r="AD123" s="99">
        <f t="shared" si="52"/>
        <v>0</v>
      </c>
      <c r="AE123" s="99">
        <f t="shared" si="53"/>
        <v>0</v>
      </c>
      <c r="AF123" s="188">
        <f t="shared" si="68"/>
        <v>0</v>
      </c>
      <c r="AG123" s="188">
        <f t="shared" si="69"/>
        <v>0</v>
      </c>
      <c r="AH123" s="188">
        <f t="shared" si="70"/>
        <v>0</v>
      </c>
      <c r="AI123" s="193">
        <f t="shared" si="71"/>
        <v>0</v>
      </c>
      <c r="AK123" s="69">
        <v>118</v>
      </c>
      <c r="AL123" s="31">
        <f t="shared" si="54"/>
        <v>0</v>
      </c>
      <c r="AM123" s="31">
        <f t="shared" si="55"/>
        <v>0</v>
      </c>
      <c r="AN123" s="31">
        <f t="shared" si="56"/>
        <v>0</v>
      </c>
      <c r="AO123" s="31">
        <f t="shared" si="57"/>
        <v>0</v>
      </c>
      <c r="AP123" s="31">
        <f t="shared" si="58"/>
        <v>0</v>
      </c>
      <c r="AQ123" s="188">
        <f t="shared" si="74"/>
        <v>0</v>
      </c>
      <c r="AR123" s="188">
        <f t="shared" si="74"/>
        <v>0</v>
      </c>
      <c r="AS123" s="188">
        <f t="shared" si="74"/>
        <v>0</v>
      </c>
      <c r="AT123" s="188">
        <f t="shared" si="73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9"/>
        <v>0</v>
      </c>
      <c r="K124" s="31">
        <f t="shared" si="60"/>
        <v>0</v>
      </c>
      <c r="L124" s="31">
        <f t="shared" si="61"/>
        <v>0</v>
      </c>
      <c r="M124" s="31">
        <f t="shared" si="44"/>
        <v>0</v>
      </c>
      <c r="N124" s="31">
        <v>0</v>
      </c>
      <c r="O124" s="32">
        <f t="shared" si="45"/>
        <v>0</v>
      </c>
      <c r="P124" s="53">
        <v>119</v>
      </c>
      <c r="Q124" s="31">
        <f t="shared" si="62"/>
        <v>0</v>
      </c>
      <c r="R124" s="31">
        <f t="shared" si="63"/>
        <v>0</v>
      </c>
      <c r="S124" s="31">
        <f t="shared" si="46"/>
        <v>0</v>
      </c>
      <c r="T124" s="31">
        <f t="shared" si="47"/>
        <v>0</v>
      </c>
      <c r="U124" s="31">
        <f t="shared" si="64"/>
        <v>0</v>
      </c>
      <c r="V124" s="31">
        <f t="shared" si="48"/>
        <v>0</v>
      </c>
      <c r="W124" s="31">
        <v>0</v>
      </c>
      <c r="X124" s="31">
        <f t="shared" si="49"/>
        <v>0</v>
      </c>
      <c r="Y124" s="36">
        <f t="shared" si="50"/>
        <v>0</v>
      </c>
      <c r="AA124" s="69">
        <v>119</v>
      </c>
      <c r="AB124" s="31">
        <f t="shared" si="51"/>
        <v>0</v>
      </c>
      <c r="AC124" s="203">
        <f t="shared" si="72"/>
        <v>0</v>
      </c>
      <c r="AD124" s="99">
        <f t="shared" si="52"/>
        <v>0</v>
      </c>
      <c r="AE124" s="99">
        <f t="shared" si="53"/>
        <v>0</v>
      </c>
      <c r="AF124" s="188">
        <f t="shared" si="68"/>
        <v>0</v>
      </c>
      <c r="AG124" s="188">
        <f t="shared" si="69"/>
        <v>0</v>
      </c>
      <c r="AH124" s="188">
        <f t="shared" si="70"/>
        <v>0</v>
      </c>
      <c r="AI124" s="193">
        <f t="shared" si="71"/>
        <v>0</v>
      </c>
      <c r="AK124" s="69">
        <v>119</v>
      </c>
      <c r="AL124" s="31">
        <f t="shared" si="54"/>
        <v>0</v>
      </c>
      <c r="AM124" s="31">
        <f t="shared" si="55"/>
        <v>0</v>
      </c>
      <c r="AN124" s="31">
        <f t="shared" si="56"/>
        <v>0</v>
      </c>
      <c r="AO124" s="31">
        <f t="shared" si="57"/>
        <v>0</v>
      </c>
      <c r="AP124" s="31">
        <f t="shared" si="58"/>
        <v>0</v>
      </c>
      <c r="AQ124" s="188">
        <f t="shared" si="74"/>
        <v>0</v>
      </c>
      <c r="AR124" s="188">
        <f t="shared" si="74"/>
        <v>0</v>
      </c>
      <c r="AS124" s="188">
        <f t="shared" si="74"/>
        <v>0</v>
      </c>
      <c r="AT124" s="188">
        <f t="shared" si="73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9"/>
        <v>0</v>
      </c>
      <c r="K125" s="31">
        <f t="shared" si="60"/>
        <v>0</v>
      </c>
      <c r="L125" s="31">
        <f t="shared" si="61"/>
        <v>0</v>
      </c>
      <c r="M125" s="31">
        <f t="shared" si="44"/>
        <v>0</v>
      </c>
      <c r="N125" s="31">
        <v>0</v>
      </c>
      <c r="O125" s="32">
        <f t="shared" si="45"/>
        <v>0</v>
      </c>
      <c r="P125" s="53">
        <v>120</v>
      </c>
      <c r="Q125" s="31">
        <f t="shared" si="62"/>
        <v>0</v>
      </c>
      <c r="R125" s="31">
        <f t="shared" si="63"/>
        <v>0</v>
      </c>
      <c r="S125" s="31">
        <f t="shared" si="46"/>
        <v>0</v>
      </c>
      <c r="T125" s="31">
        <f t="shared" si="47"/>
        <v>0</v>
      </c>
      <c r="U125" s="31">
        <f t="shared" si="64"/>
        <v>0</v>
      </c>
      <c r="V125" s="31">
        <f t="shared" si="48"/>
        <v>0</v>
      </c>
      <c r="W125" s="31">
        <v>0</v>
      </c>
      <c r="X125" s="31">
        <f t="shared" si="49"/>
        <v>0</v>
      </c>
      <c r="Y125" s="36">
        <f t="shared" si="50"/>
        <v>0</v>
      </c>
      <c r="AA125" s="69">
        <v>120</v>
      </c>
      <c r="AB125" s="31">
        <f t="shared" si="51"/>
        <v>0</v>
      </c>
      <c r="AC125" s="203">
        <f t="shared" si="72"/>
        <v>0</v>
      </c>
      <c r="AD125" s="99">
        <f t="shared" si="52"/>
        <v>0</v>
      </c>
      <c r="AE125" s="99">
        <f t="shared" si="53"/>
        <v>0</v>
      </c>
      <c r="AF125" s="188">
        <f t="shared" si="68"/>
        <v>0</v>
      </c>
      <c r="AG125" s="188">
        <f t="shared" si="69"/>
        <v>0</v>
      </c>
      <c r="AH125" s="188">
        <f t="shared" si="70"/>
        <v>0</v>
      </c>
      <c r="AI125" s="193">
        <f t="shared" si="71"/>
        <v>0</v>
      </c>
      <c r="AK125" s="69">
        <v>120</v>
      </c>
      <c r="AL125" s="31">
        <f t="shared" si="54"/>
        <v>0</v>
      </c>
      <c r="AM125" s="31">
        <f t="shared" si="55"/>
        <v>0</v>
      </c>
      <c r="AN125" s="31">
        <f t="shared" si="56"/>
        <v>0</v>
      </c>
      <c r="AO125" s="31">
        <f t="shared" si="57"/>
        <v>0</v>
      </c>
      <c r="AP125" s="31">
        <f t="shared" si="58"/>
        <v>0</v>
      </c>
      <c r="AQ125" s="188">
        <f t="shared" si="74"/>
        <v>0</v>
      </c>
      <c r="AR125" s="188">
        <f t="shared" si="74"/>
        <v>0</v>
      </c>
      <c r="AS125" s="188">
        <f t="shared" si="74"/>
        <v>0</v>
      </c>
      <c r="AT125" s="188">
        <f t="shared" si="73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125</v>
      </c>
      <c r="D126" s="82" t="s">
        <v>126</v>
      </c>
      <c r="E126" s="82" t="s">
        <v>156</v>
      </c>
      <c r="F126" s="161" t="s">
        <v>166</v>
      </c>
      <c r="I126" s="53">
        <v>121</v>
      </c>
      <c r="J126" s="31">
        <f t="shared" si="59"/>
        <v>0</v>
      </c>
      <c r="K126" s="31">
        <f t="shared" si="60"/>
        <v>0</v>
      </c>
      <c r="L126" s="31">
        <f t="shared" si="61"/>
        <v>0</v>
      </c>
      <c r="M126" s="31">
        <f t="shared" si="44"/>
        <v>0</v>
      </c>
      <c r="N126" s="31">
        <v>0</v>
      </c>
      <c r="O126" s="32">
        <f t="shared" si="45"/>
        <v>0</v>
      </c>
      <c r="P126" s="53">
        <v>121</v>
      </c>
      <c r="Q126" s="31">
        <f t="shared" si="62"/>
        <v>0</v>
      </c>
      <c r="R126" s="31">
        <f t="shared" si="63"/>
        <v>0</v>
      </c>
      <c r="S126" s="31">
        <f t="shared" si="46"/>
        <v>0</v>
      </c>
      <c r="T126" s="31">
        <f t="shared" si="47"/>
        <v>0</v>
      </c>
      <c r="U126" s="31">
        <f t="shared" si="64"/>
        <v>0</v>
      </c>
      <c r="V126" s="31">
        <f t="shared" si="48"/>
        <v>0</v>
      </c>
      <c r="W126" s="31">
        <v>0</v>
      </c>
      <c r="X126" s="31">
        <f t="shared" si="49"/>
        <v>0</v>
      </c>
      <c r="Y126" s="36">
        <f t="shared" si="50"/>
        <v>0</v>
      </c>
      <c r="AA126" s="69">
        <v>121</v>
      </c>
      <c r="AB126" s="31">
        <f t="shared" si="51"/>
        <v>0</v>
      </c>
      <c r="AC126" s="203">
        <f t="shared" si="72"/>
        <v>0</v>
      </c>
      <c r="AD126" s="99">
        <f t="shared" si="52"/>
        <v>0</v>
      </c>
      <c r="AE126" s="99">
        <f t="shared" si="53"/>
        <v>0</v>
      </c>
      <c r="AF126" s="188">
        <f t="shared" si="68"/>
        <v>0</v>
      </c>
      <c r="AG126" s="188">
        <f t="shared" si="69"/>
        <v>0</v>
      </c>
      <c r="AH126" s="188">
        <f t="shared" si="70"/>
        <v>0</v>
      </c>
      <c r="AI126" s="193">
        <f t="shared" si="71"/>
        <v>0</v>
      </c>
      <c r="AK126" s="69">
        <v>121</v>
      </c>
      <c r="AL126" s="31">
        <f t="shared" si="54"/>
        <v>0</v>
      </c>
      <c r="AM126" s="31">
        <f t="shared" si="55"/>
        <v>0</v>
      </c>
      <c r="AN126" s="31">
        <f t="shared" si="56"/>
        <v>0</v>
      </c>
      <c r="AO126" s="31">
        <f t="shared" si="57"/>
        <v>0</v>
      </c>
      <c r="AP126" s="31">
        <f t="shared" si="58"/>
        <v>0</v>
      </c>
      <c r="AQ126" s="188">
        <f t="shared" si="74"/>
        <v>0</v>
      </c>
      <c r="AR126" s="188">
        <f t="shared" si="74"/>
        <v>0</v>
      </c>
      <c r="AS126" s="188">
        <f t="shared" si="74"/>
        <v>0</v>
      </c>
      <c r="AT126" s="188">
        <f t="shared" si="73"/>
        <v>0</v>
      </c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9"/>
        <v>0</v>
      </c>
      <c r="K127" s="31">
        <f t="shared" si="60"/>
        <v>0</v>
      </c>
      <c r="L127" s="31">
        <f t="shared" si="61"/>
        <v>0</v>
      </c>
      <c r="M127" s="31">
        <f t="shared" si="44"/>
        <v>0</v>
      </c>
      <c r="N127" s="31">
        <v>0</v>
      </c>
      <c r="O127" s="32">
        <f t="shared" si="45"/>
        <v>0</v>
      </c>
      <c r="P127" s="53">
        <v>122</v>
      </c>
      <c r="Q127" s="31">
        <f t="shared" si="62"/>
        <v>0</v>
      </c>
      <c r="R127" s="31">
        <f t="shared" si="63"/>
        <v>0</v>
      </c>
      <c r="S127" s="31">
        <f t="shared" si="46"/>
        <v>0</v>
      </c>
      <c r="T127" s="31">
        <f t="shared" si="47"/>
        <v>0</v>
      </c>
      <c r="U127" s="31">
        <f t="shared" si="64"/>
        <v>0</v>
      </c>
      <c r="V127" s="31">
        <f t="shared" si="48"/>
        <v>0</v>
      </c>
      <c r="W127" s="31">
        <v>0</v>
      </c>
      <c r="X127" s="31">
        <f t="shared" si="49"/>
        <v>0</v>
      </c>
      <c r="Y127" s="36">
        <f t="shared" si="50"/>
        <v>0</v>
      </c>
      <c r="AA127" s="69">
        <v>122</v>
      </c>
      <c r="AB127" s="31">
        <f t="shared" si="51"/>
        <v>0</v>
      </c>
      <c r="AC127" s="203">
        <f t="shared" si="72"/>
        <v>0</v>
      </c>
      <c r="AD127" s="99">
        <f t="shared" si="52"/>
        <v>0</v>
      </c>
      <c r="AE127" s="99">
        <f t="shared" si="53"/>
        <v>0</v>
      </c>
      <c r="AF127" s="188">
        <f t="shared" si="68"/>
        <v>0</v>
      </c>
      <c r="AG127" s="188">
        <f t="shared" si="69"/>
        <v>0</v>
      </c>
      <c r="AH127" s="188">
        <f t="shared" si="70"/>
        <v>0</v>
      </c>
      <c r="AI127" s="193">
        <f t="shared" si="71"/>
        <v>0</v>
      </c>
      <c r="AK127" s="69">
        <v>122</v>
      </c>
      <c r="AL127" s="31">
        <f t="shared" si="54"/>
        <v>0</v>
      </c>
      <c r="AM127" s="31">
        <f t="shared" si="55"/>
        <v>0</v>
      </c>
      <c r="AN127" s="31">
        <f t="shared" si="56"/>
        <v>0</v>
      </c>
      <c r="AO127" s="31">
        <f t="shared" si="57"/>
        <v>0</v>
      </c>
      <c r="AP127" s="31">
        <f t="shared" si="58"/>
        <v>0</v>
      </c>
      <c r="AQ127" s="188">
        <f t="shared" si="74"/>
        <v>0</v>
      </c>
      <c r="AR127" s="188">
        <f t="shared" si="74"/>
        <v>0</v>
      </c>
      <c r="AS127" s="188">
        <f t="shared" si="74"/>
        <v>0</v>
      </c>
      <c r="AT127" s="188">
        <f t="shared" si="73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9"/>
        <v>0</v>
      </c>
      <c r="K128" s="31">
        <f t="shared" si="60"/>
        <v>0</v>
      </c>
      <c r="L128" s="31">
        <f t="shared" si="61"/>
        <v>0</v>
      </c>
      <c r="M128" s="31">
        <f t="shared" si="44"/>
        <v>0</v>
      </c>
      <c r="N128" s="31">
        <v>0</v>
      </c>
      <c r="O128" s="32">
        <f t="shared" si="45"/>
        <v>0</v>
      </c>
      <c r="P128" s="53">
        <v>123</v>
      </c>
      <c r="Q128" s="31">
        <f t="shared" si="62"/>
        <v>0</v>
      </c>
      <c r="R128" s="31">
        <f t="shared" si="63"/>
        <v>0</v>
      </c>
      <c r="S128" s="31">
        <f t="shared" si="46"/>
        <v>0</v>
      </c>
      <c r="T128" s="31">
        <f t="shared" si="47"/>
        <v>0</v>
      </c>
      <c r="U128" s="31">
        <f t="shared" si="64"/>
        <v>0</v>
      </c>
      <c r="V128" s="31">
        <f t="shared" si="48"/>
        <v>0</v>
      </c>
      <c r="W128" s="31">
        <v>0</v>
      </c>
      <c r="X128" s="31">
        <f t="shared" si="49"/>
        <v>0</v>
      </c>
      <c r="Y128" s="36">
        <f t="shared" si="50"/>
        <v>0</v>
      </c>
      <c r="AA128" s="69">
        <v>123</v>
      </c>
      <c r="AB128" s="31">
        <f t="shared" si="51"/>
        <v>0</v>
      </c>
      <c r="AC128" s="203">
        <f t="shared" si="72"/>
        <v>0</v>
      </c>
      <c r="AD128" s="99">
        <f t="shared" si="52"/>
        <v>0</v>
      </c>
      <c r="AE128" s="99">
        <f t="shared" si="53"/>
        <v>0</v>
      </c>
      <c r="AF128" s="188">
        <f t="shared" si="68"/>
        <v>0</v>
      </c>
      <c r="AG128" s="188">
        <f t="shared" si="69"/>
        <v>0</v>
      </c>
      <c r="AH128" s="188">
        <f t="shared" si="70"/>
        <v>0</v>
      </c>
      <c r="AI128" s="193">
        <f t="shared" si="71"/>
        <v>0</v>
      </c>
      <c r="AK128" s="69">
        <v>123</v>
      </c>
      <c r="AL128" s="31">
        <f t="shared" si="54"/>
        <v>0</v>
      </c>
      <c r="AM128" s="31">
        <f t="shared" si="55"/>
        <v>0</v>
      </c>
      <c r="AN128" s="31">
        <f t="shared" si="56"/>
        <v>0</v>
      </c>
      <c r="AO128" s="31">
        <f t="shared" si="57"/>
        <v>0</v>
      </c>
      <c r="AP128" s="31">
        <f t="shared" si="58"/>
        <v>0</v>
      </c>
      <c r="AQ128" s="188">
        <f t="shared" si="74"/>
        <v>0</v>
      </c>
      <c r="AR128" s="188">
        <f t="shared" si="74"/>
        <v>0</v>
      </c>
      <c r="AS128" s="188">
        <f t="shared" si="74"/>
        <v>0</v>
      </c>
      <c r="AT128" s="188">
        <f t="shared" si="73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9"/>
        <v>0</v>
      </c>
      <c r="K129" s="31">
        <f t="shared" si="60"/>
        <v>0</v>
      </c>
      <c r="L129" s="31">
        <f t="shared" si="61"/>
        <v>0</v>
      </c>
      <c r="M129" s="31">
        <f t="shared" si="44"/>
        <v>0</v>
      </c>
      <c r="N129" s="31">
        <v>0</v>
      </c>
      <c r="O129" s="32">
        <f t="shared" si="45"/>
        <v>0</v>
      </c>
      <c r="P129" s="53">
        <v>124</v>
      </c>
      <c r="Q129" s="31">
        <f t="shared" si="62"/>
        <v>0</v>
      </c>
      <c r="R129" s="31">
        <f t="shared" si="63"/>
        <v>0</v>
      </c>
      <c r="S129" s="31">
        <f t="shared" si="46"/>
        <v>0</v>
      </c>
      <c r="T129" s="31">
        <f t="shared" si="47"/>
        <v>0</v>
      </c>
      <c r="U129" s="31">
        <f t="shared" si="64"/>
        <v>0</v>
      </c>
      <c r="V129" s="31">
        <f t="shared" si="48"/>
        <v>0</v>
      </c>
      <c r="W129" s="31">
        <v>0</v>
      </c>
      <c r="X129" s="31">
        <f t="shared" si="49"/>
        <v>0</v>
      </c>
      <c r="Y129" s="36">
        <f t="shared" si="50"/>
        <v>0</v>
      </c>
      <c r="AA129" s="69">
        <v>124</v>
      </c>
      <c r="AB129" s="31">
        <f t="shared" si="51"/>
        <v>0</v>
      </c>
      <c r="AC129" s="203">
        <f t="shared" si="72"/>
        <v>0</v>
      </c>
      <c r="AD129" s="99">
        <f t="shared" si="52"/>
        <v>0</v>
      </c>
      <c r="AE129" s="99">
        <f t="shared" si="53"/>
        <v>0</v>
      </c>
      <c r="AF129" s="188">
        <f t="shared" si="68"/>
        <v>0</v>
      </c>
      <c r="AG129" s="188">
        <f t="shared" si="69"/>
        <v>0</v>
      </c>
      <c r="AH129" s="188">
        <f t="shared" si="70"/>
        <v>0</v>
      </c>
      <c r="AI129" s="193">
        <f t="shared" si="71"/>
        <v>0</v>
      </c>
      <c r="AK129" s="69">
        <v>124</v>
      </c>
      <c r="AL129" s="31">
        <f t="shared" si="54"/>
        <v>0</v>
      </c>
      <c r="AM129" s="31">
        <f t="shared" si="55"/>
        <v>0</v>
      </c>
      <c r="AN129" s="31">
        <f t="shared" si="56"/>
        <v>0</v>
      </c>
      <c r="AO129" s="31">
        <f t="shared" si="57"/>
        <v>0</v>
      </c>
      <c r="AP129" s="31">
        <f t="shared" si="58"/>
        <v>0</v>
      </c>
      <c r="AQ129" s="188">
        <f t="shared" si="74"/>
        <v>0</v>
      </c>
      <c r="AR129" s="188">
        <f t="shared" si="74"/>
        <v>0</v>
      </c>
      <c r="AS129" s="188">
        <f t="shared" si="74"/>
        <v>0</v>
      </c>
      <c r="AT129" s="188">
        <f t="shared" si="73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84" t="s">
        <v>193</v>
      </c>
      <c r="I130" s="53">
        <v>125</v>
      </c>
      <c r="J130" s="31">
        <f t="shared" si="59"/>
        <v>0</v>
      </c>
      <c r="K130" s="31">
        <f t="shared" si="60"/>
        <v>0</v>
      </c>
      <c r="L130" s="31">
        <f t="shared" si="61"/>
        <v>0</v>
      </c>
      <c r="M130" s="31">
        <f t="shared" si="44"/>
        <v>0</v>
      </c>
      <c r="N130" s="31">
        <v>0</v>
      </c>
      <c r="O130" s="32">
        <f t="shared" si="45"/>
        <v>0</v>
      </c>
      <c r="P130" s="53">
        <v>125</v>
      </c>
      <c r="Q130" s="31">
        <f t="shared" si="62"/>
        <v>0</v>
      </c>
      <c r="R130" s="31">
        <f t="shared" si="63"/>
        <v>0</v>
      </c>
      <c r="S130" s="31">
        <f t="shared" si="46"/>
        <v>0</v>
      </c>
      <c r="T130" s="31">
        <f t="shared" si="47"/>
        <v>0</v>
      </c>
      <c r="U130" s="31">
        <f t="shared" si="64"/>
        <v>0</v>
      </c>
      <c r="V130" s="31">
        <f t="shared" si="48"/>
        <v>0</v>
      </c>
      <c r="W130" s="31">
        <v>0</v>
      </c>
      <c r="X130" s="31">
        <f t="shared" si="49"/>
        <v>0</v>
      </c>
      <c r="Y130" s="36">
        <f t="shared" si="50"/>
        <v>0</v>
      </c>
      <c r="AA130" s="69">
        <v>125</v>
      </c>
      <c r="AB130" s="31">
        <f t="shared" si="51"/>
        <v>0</v>
      </c>
      <c r="AC130" s="203">
        <f t="shared" si="72"/>
        <v>0</v>
      </c>
      <c r="AD130" s="99">
        <f t="shared" si="52"/>
        <v>0</v>
      </c>
      <c r="AE130" s="99">
        <f t="shared" si="53"/>
        <v>0</v>
      </c>
      <c r="AF130" s="188">
        <f t="shared" si="68"/>
        <v>0</v>
      </c>
      <c r="AG130" s="188">
        <f t="shared" si="69"/>
        <v>0</v>
      </c>
      <c r="AH130" s="188">
        <f t="shared" si="70"/>
        <v>0</v>
      </c>
      <c r="AI130" s="193">
        <f t="shared" si="71"/>
        <v>0</v>
      </c>
      <c r="AK130" s="69">
        <v>125</v>
      </c>
      <c r="AL130" s="31">
        <f t="shared" si="54"/>
        <v>0</v>
      </c>
      <c r="AM130" s="31">
        <f t="shared" si="55"/>
        <v>0</v>
      </c>
      <c r="AN130" s="31">
        <f t="shared" si="56"/>
        <v>0</v>
      </c>
      <c r="AO130" s="31">
        <f t="shared" si="57"/>
        <v>0</v>
      </c>
      <c r="AP130" s="31">
        <f t="shared" si="58"/>
        <v>0</v>
      </c>
      <c r="AQ130" s="188">
        <f t="shared" si="74"/>
        <v>0</v>
      </c>
      <c r="AR130" s="188">
        <f t="shared" si="74"/>
        <v>0</v>
      </c>
      <c r="AS130" s="188">
        <f t="shared" si="74"/>
        <v>0</v>
      </c>
      <c r="AT130" s="188">
        <f t="shared" si="73"/>
        <v>0</v>
      </c>
      <c r="AU130" s="31"/>
      <c r="AV130" s="31"/>
      <c r="AW130" s="31"/>
      <c r="AX130" s="31"/>
      <c r="AY130" s="74"/>
    </row>
    <row r="131" spans="3:51" x14ac:dyDescent="0.3">
      <c r="C131" s="172" t="s">
        <v>7</v>
      </c>
      <c r="D131" s="4" t="s">
        <v>200</v>
      </c>
      <c r="E131" s="184" t="s">
        <v>194</v>
      </c>
      <c r="I131" s="53">
        <v>126</v>
      </c>
      <c r="J131" s="31">
        <f t="shared" si="59"/>
        <v>0</v>
      </c>
      <c r="K131" s="31">
        <f t="shared" si="60"/>
        <v>0</v>
      </c>
      <c r="L131" s="31">
        <f t="shared" si="61"/>
        <v>0</v>
      </c>
      <c r="M131" s="31">
        <f t="shared" si="44"/>
        <v>0</v>
      </c>
      <c r="N131" s="31">
        <v>0</v>
      </c>
      <c r="O131" s="32">
        <f t="shared" si="45"/>
        <v>0</v>
      </c>
      <c r="P131" s="53">
        <v>126</v>
      </c>
      <c r="Q131" s="31">
        <f t="shared" si="62"/>
        <v>0</v>
      </c>
      <c r="R131" s="31">
        <f t="shared" si="63"/>
        <v>0</v>
      </c>
      <c r="S131" s="31">
        <f t="shared" si="46"/>
        <v>0</v>
      </c>
      <c r="T131" s="31">
        <f t="shared" si="47"/>
        <v>0</v>
      </c>
      <c r="U131" s="31">
        <f t="shared" si="64"/>
        <v>0</v>
      </c>
      <c r="V131" s="31">
        <f t="shared" si="48"/>
        <v>0</v>
      </c>
      <c r="W131" s="31">
        <v>0</v>
      </c>
      <c r="X131" s="31">
        <f t="shared" si="49"/>
        <v>0</v>
      </c>
      <c r="Y131" s="36">
        <f t="shared" si="50"/>
        <v>0</v>
      </c>
      <c r="AA131" s="69">
        <v>126</v>
      </c>
      <c r="AB131" s="31">
        <f t="shared" si="51"/>
        <v>0</v>
      </c>
      <c r="AC131" s="203">
        <f t="shared" si="72"/>
        <v>0</v>
      </c>
      <c r="AD131" s="99">
        <f t="shared" si="52"/>
        <v>0</v>
      </c>
      <c r="AE131" s="99">
        <f t="shared" si="53"/>
        <v>0</v>
      </c>
      <c r="AF131" s="188">
        <f t="shared" si="68"/>
        <v>0</v>
      </c>
      <c r="AG131" s="188">
        <f t="shared" si="69"/>
        <v>0</v>
      </c>
      <c r="AH131" s="188">
        <f t="shared" si="70"/>
        <v>0</v>
      </c>
      <c r="AI131" s="193">
        <f t="shared" si="71"/>
        <v>0</v>
      </c>
      <c r="AK131" s="69">
        <v>126</v>
      </c>
      <c r="AL131" s="31">
        <f t="shared" si="54"/>
        <v>0</v>
      </c>
      <c r="AM131" s="31">
        <f t="shared" si="55"/>
        <v>0</v>
      </c>
      <c r="AN131" s="31">
        <f t="shared" si="56"/>
        <v>0</v>
      </c>
      <c r="AO131" s="31">
        <f t="shared" si="57"/>
        <v>0</v>
      </c>
      <c r="AP131" s="31">
        <f t="shared" si="58"/>
        <v>0</v>
      </c>
      <c r="AQ131" s="188">
        <f t="shared" si="74"/>
        <v>0</v>
      </c>
      <c r="AR131" s="188">
        <f t="shared" si="74"/>
        <v>0</v>
      </c>
      <c r="AS131" s="188">
        <f t="shared" si="74"/>
        <v>0</v>
      </c>
      <c r="AT131" s="188">
        <f t="shared" si="73"/>
        <v>0</v>
      </c>
      <c r="AU131" s="31"/>
      <c r="AV131" s="31"/>
      <c r="AW131" s="31"/>
      <c r="AX131" s="31"/>
      <c r="AY131" s="74"/>
    </row>
    <row r="132" spans="3:51" x14ac:dyDescent="0.3">
      <c r="C132" s="172" t="s">
        <v>4</v>
      </c>
      <c r="D132" s="4">
        <v>0.64</v>
      </c>
      <c r="E132" s="184" t="s">
        <v>194</v>
      </c>
      <c r="I132" s="53">
        <v>127</v>
      </c>
      <c r="J132" s="31">
        <f t="shared" si="59"/>
        <v>0</v>
      </c>
      <c r="K132" s="31">
        <f t="shared" si="60"/>
        <v>0</v>
      </c>
      <c r="L132" s="31">
        <f t="shared" si="61"/>
        <v>0</v>
      </c>
      <c r="M132" s="31">
        <f t="shared" si="44"/>
        <v>0</v>
      </c>
      <c r="N132" s="31">
        <v>0</v>
      </c>
      <c r="O132" s="32">
        <f t="shared" si="45"/>
        <v>0</v>
      </c>
      <c r="P132" s="53">
        <v>127</v>
      </c>
      <c r="Q132" s="31">
        <f t="shared" si="62"/>
        <v>0</v>
      </c>
      <c r="R132" s="31">
        <f t="shared" si="63"/>
        <v>0</v>
      </c>
      <c r="S132" s="31">
        <f t="shared" si="46"/>
        <v>0</v>
      </c>
      <c r="T132" s="31">
        <f t="shared" si="47"/>
        <v>0</v>
      </c>
      <c r="U132" s="31">
        <f t="shared" si="64"/>
        <v>0</v>
      </c>
      <c r="V132" s="31">
        <f t="shared" si="48"/>
        <v>0</v>
      </c>
      <c r="W132" s="31">
        <v>0</v>
      </c>
      <c r="X132" s="31">
        <f t="shared" si="49"/>
        <v>0</v>
      </c>
      <c r="Y132" s="36">
        <f t="shared" si="50"/>
        <v>0</v>
      </c>
      <c r="AA132" s="69">
        <v>127</v>
      </c>
      <c r="AB132" s="31">
        <f t="shared" si="51"/>
        <v>0</v>
      </c>
      <c r="AC132" s="203">
        <f t="shared" si="72"/>
        <v>0</v>
      </c>
      <c r="AD132" s="99">
        <f t="shared" si="52"/>
        <v>0</v>
      </c>
      <c r="AE132" s="99">
        <f t="shared" si="53"/>
        <v>0</v>
      </c>
      <c r="AF132" s="188">
        <f t="shared" si="68"/>
        <v>0</v>
      </c>
      <c r="AG132" s="188">
        <f t="shared" si="69"/>
        <v>0</v>
      </c>
      <c r="AH132" s="188">
        <f t="shared" si="70"/>
        <v>0</v>
      </c>
      <c r="AI132" s="193">
        <f t="shared" si="71"/>
        <v>0</v>
      </c>
      <c r="AK132" s="69">
        <v>127</v>
      </c>
      <c r="AL132" s="31">
        <f t="shared" si="54"/>
        <v>0</v>
      </c>
      <c r="AM132" s="31">
        <f t="shared" si="55"/>
        <v>0</v>
      </c>
      <c r="AN132" s="31">
        <f t="shared" si="56"/>
        <v>0</v>
      </c>
      <c r="AO132" s="31">
        <f t="shared" si="57"/>
        <v>0</v>
      </c>
      <c r="AP132" s="31">
        <f t="shared" si="58"/>
        <v>0</v>
      </c>
      <c r="AQ132" s="188">
        <f t="shared" si="74"/>
        <v>0</v>
      </c>
      <c r="AR132" s="188">
        <f t="shared" si="74"/>
        <v>0</v>
      </c>
      <c r="AS132" s="188">
        <f t="shared" si="74"/>
        <v>0</v>
      </c>
      <c r="AT132" s="188">
        <f t="shared" si="73"/>
        <v>0</v>
      </c>
      <c r="AU132" s="31"/>
      <c r="AV132" s="31"/>
      <c r="AW132" s="31"/>
      <c r="AX132" s="31"/>
      <c r="AY132" s="74"/>
    </row>
    <row r="133" spans="3:51" x14ac:dyDescent="0.3">
      <c r="C133" s="172" t="s">
        <v>8</v>
      </c>
      <c r="D133" s="4">
        <v>0.42</v>
      </c>
      <c r="E133" s="184" t="s">
        <v>194</v>
      </c>
      <c r="I133" s="53">
        <v>128</v>
      </c>
      <c r="J133" s="31">
        <f t="shared" si="59"/>
        <v>0</v>
      </c>
      <c r="K133" s="31">
        <f t="shared" si="60"/>
        <v>0</v>
      </c>
      <c r="L133" s="31">
        <f t="shared" si="61"/>
        <v>0</v>
      </c>
      <c r="M133" s="31">
        <f t="shared" ref="M133:M196" si="75">IF(I133&lt;=$F$10,IF(I133&lt;=30,I133*($F$9-$F$6)/30,$F$9-$F$6),)</f>
        <v>0</v>
      </c>
      <c r="N133" s="31">
        <v>0</v>
      </c>
      <c r="O133" s="32">
        <f t="shared" ref="O133:O196" si="76">((J133+K133)*0.475+L133+M133+N133)*44/12</f>
        <v>0</v>
      </c>
      <c r="P133" s="53">
        <v>128</v>
      </c>
      <c r="Q133" s="31">
        <f t="shared" si="62"/>
        <v>0</v>
      </c>
      <c r="R133" s="31">
        <f t="shared" si="63"/>
        <v>0</v>
      </c>
      <c r="S133" s="31">
        <f t="shared" ref="S133:S196" si="77">$F$19*R133</f>
        <v>0</v>
      </c>
      <c r="T133" s="31">
        <f t="shared" ref="T133:T196" si="78">IF(S133=0,0,EXP(-1.0587+0.8836*LN(S133)+0.284))</f>
        <v>0</v>
      </c>
      <c r="U133" s="31">
        <f t="shared" si="64"/>
        <v>0</v>
      </c>
      <c r="V133" s="31">
        <f t="shared" ref="V133:V196" si="79">IF(P133&lt;=$F$18,IF(P133&lt;=30,P133*($F$16-$F$6)/30,$F$16-$F$6),)</f>
        <v>0</v>
      </c>
      <c r="W133" s="31">
        <v>0</v>
      </c>
      <c r="X133" s="31">
        <f t="shared" ref="X133:X196" si="80">((S133+T133)*0.475+U133+V133+W133)*44/12</f>
        <v>0</v>
      </c>
      <c r="Y133" s="36">
        <f t="shared" ref="Y133:Y196" si="81">IF(P133&lt;=$F$18,X133-O133,)</f>
        <v>0</v>
      </c>
      <c r="AA133" s="69">
        <v>128</v>
      </c>
      <c r="AB133" s="31">
        <f t="shared" ref="AB133:AB196" si="82">IF(AA133&lt;=$F$18,IFERROR(VLOOKUP($AA133,$B$82:$G$94,2,FALSE),0),)</f>
        <v>0</v>
      </c>
      <c r="AC133" s="203">
        <f t="shared" si="72"/>
        <v>0</v>
      </c>
      <c r="AD133" s="99">
        <f t="shared" ref="AD133:AD196" si="83">IF(AA133&lt;=$F$18,IFERROR(VLOOKUP($AA133,$B$82:$G$94,4,FALSE),0),)</f>
        <v>0</v>
      </c>
      <c r="AE133" s="99">
        <f t="shared" ref="AE133:AE196" si="84">IF(AA133&lt;=$F$18,IFERROR(VLOOKUP($AA133,$B$82:$G$94,5,FALSE),0),)</f>
        <v>0</v>
      </c>
      <c r="AF133" s="188">
        <f t="shared" si="68"/>
        <v>0</v>
      </c>
      <c r="AG133" s="188">
        <f t="shared" si="69"/>
        <v>0</v>
      </c>
      <c r="AH133" s="188">
        <f t="shared" si="70"/>
        <v>0</v>
      </c>
      <c r="AI133" s="193">
        <f t="shared" si="71"/>
        <v>0</v>
      </c>
      <c r="AK133" s="69">
        <v>128</v>
      </c>
      <c r="AL133" s="31">
        <f t="shared" ref="AL133:AL196" si="85">IF(AK133&lt;=$F$18,IFERROR(VLOOKUP($AA133,$B$82:$G$94,2,FALSE),0),)</f>
        <v>0</v>
      </c>
      <c r="AM133" s="31">
        <f t="shared" ref="AM133:AM196" si="86">IF(AK133&lt;=$F$18,IFERROR(VLOOKUP($AA133,$B$82:$G$94,3,FALSE),0),)</f>
        <v>0</v>
      </c>
      <c r="AN133" s="31">
        <f t="shared" ref="AN133:AN196" si="87">IF(AK133&lt;=$F$18,IFERROR(VLOOKUP($AA133,$B$82:$G$94,4,FALSE),0),)</f>
        <v>0</v>
      </c>
      <c r="AO133" s="31">
        <f t="shared" ref="AO133:AO196" si="88">IF(AK133&lt;=$F$18,IFERROR(VLOOKUP($AA133,$B$82:$G$94,5,FALSE),0),)</f>
        <v>0</v>
      </c>
      <c r="AP133" s="31">
        <f t="shared" ref="AP133:AP196" si="89">IF(AK133&lt;=$F$18,IFERROR(VLOOKUP($AA133,$B$82:$G$94,6,FALSE),0),)</f>
        <v>0</v>
      </c>
      <c r="AQ133" s="188">
        <f t="shared" si="74"/>
        <v>0</v>
      </c>
      <c r="AR133" s="188">
        <f t="shared" si="74"/>
        <v>0</v>
      </c>
      <c r="AS133" s="188">
        <f t="shared" si="74"/>
        <v>0</v>
      </c>
      <c r="AT133" s="188">
        <f t="shared" si="73"/>
        <v>0</v>
      </c>
      <c r="AU133" s="31"/>
      <c r="AV133" s="31"/>
      <c r="AW133" s="31"/>
      <c r="AX133" s="31"/>
      <c r="AY133" s="74"/>
    </row>
    <row r="134" spans="3:51" x14ac:dyDescent="0.3">
      <c r="C134" s="172" t="s">
        <v>9</v>
      </c>
      <c r="D134" s="4">
        <v>0.42</v>
      </c>
      <c r="E134" s="184" t="s">
        <v>194</v>
      </c>
      <c r="I134" s="53">
        <v>129</v>
      </c>
      <c r="J134" s="31">
        <f t="shared" ref="J134:J197" si="90">IF($I134&lt;=$F$10,$F$11*$F$13+J133,)</f>
        <v>0</v>
      </c>
      <c r="K134" s="31">
        <f t="shared" ref="K134:K197" si="91">IF(J134=0,0,EXP(-1.0587+0.8836*LN(J134)+0.284))</f>
        <v>0</v>
      </c>
      <c r="L134" s="31">
        <f t="shared" ref="L134:L197" si="92">IF(I134&lt;=$F$10,$F$5+($F$8-$F$5)*(1-EXP(-0.0175*I134)),)</f>
        <v>0</v>
      </c>
      <c r="M134" s="31">
        <f t="shared" si="75"/>
        <v>0</v>
      </c>
      <c r="N134" s="31">
        <v>0</v>
      </c>
      <c r="O134" s="32">
        <f t="shared" si="76"/>
        <v>0</v>
      </c>
      <c r="P134" s="53">
        <v>129</v>
      </c>
      <c r="Q134" s="31">
        <f t="shared" ref="Q134:Q197" si="93">IF(P134&lt;=$F$18,LOOKUP(P134-1,$B$25:$B$78,$G$25:$G$78),)</f>
        <v>0</v>
      </c>
      <c r="R134" s="31">
        <f t="shared" ref="R134:R197" si="94">IF(P134&lt;=$F$18,Q134+R133,)</f>
        <v>0</v>
      </c>
      <c r="S134" s="31">
        <f t="shared" si="77"/>
        <v>0</v>
      </c>
      <c r="T134" s="31">
        <f t="shared" si="78"/>
        <v>0</v>
      </c>
      <c r="U134" s="31">
        <f t="shared" ref="U134:U197" si="95">IF(P134&lt;=$F$18,$F$5+($F$15-$F$5)*(1-EXP(-0.0175*P134)),)</f>
        <v>0</v>
      </c>
      <c r="V134" s="31">
        <f t="shared" si="79"/>
        <v>0</v>
      </c>
      <c r="W134" s="31">
        <v>0</v>
      </c>
      <c r="X134" s="31">
        <f t="shared" si="80"/>
        <v>0</v>
      </c>
      <c r="Y134" s="36">
        <f t="shared" si="81"/>
        <v>0</v>
      </c>
      <c r="AA134" s="69">
        <v>129</v>
      </c>
      <c r="AB134" s="31">
        <f t="shared" si="82"/>
        <v>0</v>
      </c>
      <c r="AC134" s="203">
        <f t="shared" si="72"/>
        <v>0</v>
      </c>
      <c r="AD134" s="99">
        <f t="shared" si="83"/>
        <v>0</v>
      </c>
      <c r="AE134" s="99">
        <f t="shared" si="84"/>
        <v>0</v>
      </c>
      <c r="AF134" s="188">
        <f t="shared" si="68"/>
        <v>0</v>
      </c>
      <c r="AG134" s="188">
        <f t="shared" si="69"/>
        <v>0</v>
      </c>
      <c r="AH134" s="188">
        <f t="shared" si="70"/>
        <v>0</v>
      </c>
      <c r="AI134" s="193">
        <f t="shared" si="71"/>
        <v>0</v>
      </c>
      <c r="AK134" s="69">
        <v>129</v>
      </c>
      <c r="AL134" s="31">
        <f t="shared" si="85"/>
        <v>0</v>
      </c>
      <c r="AM134" s="31">
        <f t="shared" si="86"/>
        <v>0</v>
      </c>
      <c r="AN134" s="31">
        <f t="shared" si="87"/>
        <v>0</v>
      </c>
      <c r="AO134" s="31">
        <f t="shared" si="88"/>
        <v>0</v>
      </c>
      <c r="AP134" s="31">
        <f t="shared" si="89"/>
        <v>0</v>
      </c>
      <c r="AQ134" s="188">
        <f t="shared" si="74"/>
        <v>0</v>
      </c>
      <c r="AR134" s="188">
        <f t="shared" si="74"/>
        <v>0</v>
      </c>
      <c r="AS134" s="188">
        <f t="shared" si="74"/>
        <v>0</v>
      </c>
      <c r="AT134" s="188">
        <f t="shared" si="73"/>
        <v>0</v>
      </c>
      <c r="AU134" s="31"/>
      <c r="AV134" s="31"/>
      <c r="AW134" s="31"/>
      <c r="AX134" s="31"/>
      <c r="AY134" s="74"/>
    </row>
    <row r="135" spans="3:51" x14ac:dyDescent="0.3">
      <c r="C135" s="172" t="s">
        <v>10</v>
      </c>
      <c r="D135" s="4">
        <v>0.52</v>
      </c>
      <c r="E135" s="184" t="s">
        <v>194</v>
      </c>
      <c r="I135" s="53">
        <v>130</v>
      </c>
      <c r="J135" s="31">
        <f t="shared" si="90"/>
        <v>0</v>
      </c>
      <c r="K135" s="31">
        <f t="shared" si="91"/>
        <v>0</v>
      </c>
      <c r="L135" s="31">
        <f t="shared" si="92"/>
        <v>0</v>
      </c>
      <c r="M135" s="31">
        <f t="shared" si="75"/>
        <v>0</v>
      </c>
      <c r="N135" s="31">
        <v>0</v>
      </c>
      <c r="O135" s="32">
        <f t="shared" si="76"/>
        <v>0</v>
      </c>
      <c r="P135" s="53">
        <v>130</v>
      </c>
      <c r="Q135" s="31">
        <f t="shared" si="93"/>
        <v>0</v>
      </c>
      <c r="R135" s="31">
        <f t="shared" si="94"/>
        <v>0</v>
      </c>
      <c r="S135" s="31">
        <f t="shared" si="77"/>
        <v>0</v>
      </c>
      <c r="T135" s="31">
        <f t="shared" si="78"/>
        <v>0</v>
      </c>
      <c r="U135" s="31">
        <f t="shared" si="95"/>
        <v>0</v>
      </c>
      <c r="V135" s="31">
        <f t="shared" si="79"/>
        <v>0</v>
      </c>
      <c r="W135" s="31">
        <v>0</v>
      </c>
      <c r="X135" s="31">
        <f t="shared" si="80"/>
        <v>0</v>
      </c>
      <c r="Y135" s="36">
        <f t="shared" si="81"/>
        <v>0</v>
      </c>
      <c r="AA135" s="69">
        <v>130</v>
      </c>
      <c r="AB135" s="31">
        <f t="shared" si="82"/>
        <v>0</v>
      </c>
      <c r="AC135" s="203">
        <f t="shared" si="72"/>
        <v>0</v>
      </c>
      <c r="AD135" s="99">
        <f t="shared" si="83"/>
        <v>0</v>
      </c>
      <c r="AE135" s="99">
        <f t="shared" si="84"/>
        <v>0</v>
      </c>
      <c r="AF135" s="188">
        <f t="shared" si="68"/>
        <v>0</v>
      </c>
      <c r="AG135" s="188">
        <f t="shared" si="69"/>
        <v>0</v>
      </c>
      <c r="AH135" s="188">
        <f t="shared" si="70"/>
        <v>0</v>
      </c>
      <c r="AI135" s="193">
        <f t="shared" si="71"/>
        <v>0</v>
      </c>
      <c r="AK135" s="69">
        <v>130</v>
      </c>
      <c r="AL135" s="31">
        <f t="shared" si="85"/>
        <v>0</v>
      </c>
      <c r="AM135" s="31">
        <f t="shared" si="86"/>
        <v>0</v>
      </c>
      <c r="AN135" s="31">
        <f t="shared" si="87"/>
        <v>0</v>
      </c>
      <c r="AO135" s="31">
        <f t="shared" si="88"/>
        <v>0</v>
      </c>
      <c r="AP135" s="31">
        <f t="shared" si="89"/>
        <v>0</v>
      </c>
      <c r="AQ135" s="188">
        <f t="shared" si="74"/>
        <v>0</v>
      </c>
      <c r="AR135" s="188">
        <f t="shared" si="74"/>
        <v>0</v>
      </c>
      <c r="AS135" s="188">
        <f t="shared" si="74"/>
        <v>0</v>
      </c>
      <c r="AT135" s="188">
        <f t="shared" si="73"/>
        <v>0</v>
      </c>
      <c r="AU135" s="31"/>
      <c r="AV135" s="31"/>
      <c r="AW135" s="31"/>
      <c r="AX135" s="31"/>
      <c r="AY135" s="74"/>
    </row>
    <row r="136" spans="3:51" x14ac:dyDescent="0.3">
      <c r="C136" s="172" t="s">
        <v>11</v>
      </c>
      <c r="D136" s="4">
        <v>0.36</v>
      </c>
      <c r="E136" s="184" t="s">
        <v>195</v>
      </c>
      <c r="I136" s="53">
        <v>131</v>
      </c>
      <c r="J136" s="31">
        <f t="shared" si="90"/>
        <v>0</v>
      </c>
      <c r="K136" s="31">
        <f t="shared" si="91"/>
        <v>0</v>
      </c>
      <c r="L136" s="31">
        <f t="shared" si="92"/>
        <v>0</v>
      </c>
      <c r="M136" s="31">
        <f t="shared" si="75"/>
        <v>0</v>
      </c>
      <c r="N136" s="31">
        <v>0</v>
      </c>
      <c r="O136" s="32">
        <f t="shared" si="76"/>
        <v>0</v>
      </c>
      <c r="P136" s="53">
        <v>131</v>
      </c>
      <c r="Q136" s="31">
        <f t="shared" si="93"/>
        <v>0</v>
      </c>
      <c r="R136" s="31">
        <f t="shared" si="94"/>
        <v>0</v>
      </c>
      <c r="S136" s="31">
        <f t="shared" si="77"/>
        <v>0</v>
      </c>
      <c r="T136" s="31">
        <f t="shared" si="78"/>
        <v>0</v>
      </c>
      <c r="U136" s="31">
        <f t="shared" si="95"/>
        <v>0</v>
      </c>
      <c r="V136" s="31">
        <f t="shared" si="79"/>
        <v>0</v>
      </c>
      <c r="W136" s="31">
        <v>0</v>
      </c>
      <c r="X136" s="31">
        <f t="shared" si="80"/>
        <v>0</v>
      </c>
      <c r="Y136" s="36">
        <f t="shared" si="81"/>
        <v>0</v>
      </c>
      <c r="AA136" s="69">
        <v>131</v>
      </c>
      <c r="AB136" s="31">
        <f t="shared" si="82"/>
        <v>0</v>
      </c>
      <c r="AC136" s="203">
        <f t="shared" si="72"/>
        <v>0</v>
      </c>
      <c r="AD136" s="99">
        <f t="shared" si="83"/>
        <v>0</v>
      </c>
      <c r="AE136" s="99">
        <f t="shared" si="84"/>
        <v>0</v>
      </c>
      <c r="AF136" s="188">
        <f t="shared" si="68"/>
        <v>0</v>
      </c>
      <c r="AG136" s="188">
        <f t="shared" si="69"/>
        <v>0</v>
      </c>
      <c r="AH136" s="188">
        <f t="shared" si="70"/>
        <v>0</v>
      </c>
      <c r="AI136" s="193">
        <f t="shared" si="71"/>
        <v>0</v>
      </c>
      <c r="AK136" s="69">
        <v>131</v>
      </c>
      <c r="AL136" s="31">
        <f t="shared" si="85"/>
        <v>0</v>
      </c>
      <c r="AM136" s="31">
        <f t="shared" si="86"/>
        <v>0</v>
      </c>
      <c r="AN136" s="31">
        <f t="shared" si="87"/>
        <v>0</v>
      </c>
      <c r="AO136" s="31">
        <f t="shared" si="88"/>
        <v>0</v>
      </c>
      <c r="AP136" s="31">
        <f t="shared" si="89"/>
        <v>0</v>
      </c>
      <c r="AQ136" s="188">
        <f t="shared" si="74"/>
        <v>0</v>
      </c>
      <c r="AR136" s="188">
        <f t="shared" si="74"/>
        <v>0</v>
      </c>
      <c r="AS136" s="188">
        <f t="shared" si="74"/>
        <v>0</v>
      </c>
      <c r="AT136" s="188">
        <f t="shared" si="73"/>
        <v>0</v>
      </c>
      <c r="AU136" s="31"/>
      <c r="AV136" s="31"/>
      <c r="AW136" s="31"/>
      <c r="AX136" s="31"/>
      <c r="AY136" s="74"/>
    </row>
    <row r="137" spans="3:51" x14ac:dyDescent="0.3">
      <c r="C137" s="172" t="s">
        <v>12</v>
      </c>
      <c r="D137" s="4">
        <v>0.61</v>
      </c>
      <c r="E137" s="184" t="s">
        <v>194</v>
      </c>
      <c r="I137" s="53">
        <v>132</v>
      </c>
      <c r="J137" s="31">
        <f t="shared" si="90"/>
        <v>0</v>
      </c>
      <c r="K137" s="31">
        <f t="shared" si="91"/>
        <v>0</v>
      </c>
      <c r="L137" s="31">
        <f t="shared" si="92"/>
        <v>0</v>
      </c>
      <c r="M137" s="31">
        <f t="shared" si="75"/>
        <v>0</v>
      </c>
      <c r="N137" s="31">
        <v>0</v>
      </c>
      <c r="O137" s="32">
        <f t="shared" si="76"/>
        <v>0</v>
      </c>
      <c r="P137" s="53">
        <v>132</v>
      </c>
      <c r="Q137" s="31">
        <f t="shared" si="93"/>
        <v>0</v>
      </c>
      <c r="R137" s="31">
        <f t="shared" si="94"/>
        <v>0</v>
      </c>
      <c r="S137" s="31">
        <f t="shared" si="77"/>
        <v>0</v>
      </c>
      <c r="T137" s="31">
        <f t="shared" si="78"/>
        <v>0</v>
      </c>
      <c r="U137" s="31">
        <f t="shared" si="95"/>
        <v>0</v>
      </c>
      <c r="V137" s="31">
        <f t="shared" si="79"/>
        <v>0</v>
      </c>
      <c r="W137" s="31">
        <v>0</v>
      </c>
      <c r="X137" s="31">
        <f t="shared" si="80"/>
        <v>0</v>
      </c>
      <c r="Y137" s="36">
        <f t="shared" si="81"/>
        <v>0</v>
      </c>
      <c r="AA137" s="69">
        <v>132</v>
      </c>
      <c r="AB137" s="31">
        <f t="shared" si="82"/>
        <v>0</v>
      </c>
      <c r="AC137" s="203">
        <f t="shared" si="72"/>
        <v>0</v>
      </c>
      <c r="AD137" s="99">
        <f t="shared" si="83"/>
        <v>0</v>
      </c>
      <c r="AE137" s="99">
        <f t="shared" si="84"/>
        <v>0</v>
      </c>
      <c r="AF137" s="188">
        <f t="shared" si="68"/>
        <v>0</v>
      </c>
      <c r="AG137" s="188">
        <f t="shared" si="69"/>
        <v>0</v>
      </c>
      <c r="AH137" s="188">
        <f t="shared" si="70"/>
        <v>0</v>
      </c>
      <c r="AI137" s="193">
        <f t="shared" si="71"/>
        <v>0</v>
      </c>
      <c r="AK137" s="69">
        <v>132</v>
      </c>
      <c r="AL137" s="31">
        <f t="shared" si="85"/>
        <v>0</v>
      </c>
      <c r="AM137" s="31">
        <f t="shared" si="86"/>
        <v>0</v>
      </c>
      <c r="AN137" s="31">
        <f t="shared" si="87"/>
        <v>0</v>
      </c>
      <c r="AO137" s="31">
        <f t="shared" si="88"/>
        <v>0</v>
      </c>
      <c r="AP137" s="31">
        <f t="shared" si="89"/>
        <v>0</v>
      </c>
      <c r="AQ137" s="188">
        <f t="shared" si="74"/>
        <v>0</v>
      </c>
      <c r="AR137" s="188">
        <f t="shared" si="74"/>
        <v>0</v>
      </c>
      <c r="AS137" s="188">
        <f t="shared" si="74"/>
        <v>0</v>
      </c>
      <c r="AT137" s="188">
        <f t="shared" si="73"/>
        <v>0</v>
      </c>
      <c r="AU137" s="31"/>
      <c r="AV137" s="31"/>
      <c r="AW137" s="31"/>
      <c r="AX137" s="31"/>
      <c r="AY137" s="74"/>
    </row>
    <row r="138" spans="3:51" x14ac:dyDescent="0.3">
      <c r="C138" s="172" t="s">
        <v>13</v>
      </c>
      <c r="D138" s="4">
        <v>0.66</v>
      </c>
      <c r="E138" s="184" t="s">
        <v>194</v>
      </c>
      <c r="I138" s="53">
        <v>133</v>
      </c>
      <c r="J138" s="31">
        <f t="shared" si="90"/>
        <v>0</v>
      </c>
      <c r="K138" s="31">
        <f t="shared" si="91"/>
        <v>0</v>
      </c>
      <c r="L138" s="31">
        <f t="shared" si="92"/>
        <v>0</v>
      </c>
      <c r="M138" s="31">
        <f t="shared" si="75"/>
        <v>0</v>
      </c>
      <c r="N138" s="31">
        <v>0</v>
      </c>
      <c r="O138" s="32">
        <f t="shared" si="76"/>
        <v>0</v>
      </c>
      <c r="P138" s="53">
        <v>133</v>
      </c>
      <c r="Q138" s="31">
        <f t="shared" si="93"/>
        <v>0</v>
      </c>
      <c r="R138" s="31">
        <f t="shared" si="94"/>
        <v>0</v>
      </c>
      <c r="S138" s="31">
        <f t="shared" si="77"/>
        <v>0</v>
      </c>
      <c r="T138" s="31">
        <f t="shared" si="78"/>
        <v>0</v>
      </c>
      <c r="U138" s="31">
        <f t="shared" si="95"/>
        <v>0</v>
      </c>
      <c r="V138" s="31">
        <f t="shared" si="79"/>
        <v>0</v>
      </c>
      <c r="W138" s="31">
        <v>0</v>
      </c>
      <c r="X138" s="31">
        <f t="shared" si="80"/>
        <v>0</v>
      </c>
      <c r="Y138" s="36">
        <f t="shared" si="81"/>
        <v>0</v>
      </c>
      <c r="AA138" s="69">
        <v>133</v>
      </c>
      <c r="AB138" s="31">
        <f t="shared" si="82"/>
        <v>0</v>
      </c>
      <c r="AC138" s="203">
        <f t="shared" si="72"/>
        <v>0</v>
      </c>
      <c r="AD138" s="99">
        <f t="shared" si="83"/>
        <v>0</v>
      </c>
      <c r="AE138" s="99">
        <f t="shared" si="84"/>
        <v>0</v>
      </c>
      <c r="AF138" s="188">
        <f t="shared" si="68"/>
        <v>0</v>
      </c>
      <c r="AG138" s="188">
        <f t="shared" si="69"/>
        <v>0</v>
      </c>
      <c r="AH138" s="188">
        <f t="shared" si="70"/>
        <v>0</v>
      </c>
      <c r="AI138" s="193">
        <f t="shared" si="71"/>
        <v>0</v>
      </c>
      <c r="AK138" s="69">
        <v>133</v>
      </c>
      <c r="AL138" s="31">
        <f t="shared" si="85"/>
        <v>0</v>
      </c>
      <c r="AM138" s="31">
        <f t="shared" si="86"/>
        <v>0</v>
      </c>
      <c r="AN138" s="31">
        <f t="shared" si="87"/>
        <v>0</v>
      </c>
      <c r="AO138" s="31">
        <f t="shared" si="88"/>
        <v>0</v>
      </c>
      <c r="AP138" s="31">
        <f t="shared" si="89"/>
        <v>0</v>
      </c>
      <c r="AQ138" s="188">
        <f t="shared" si="74"/>
        <v>0</v>
      </c>
      <c r="AR138" s="188">
        <f t="shared" si="74"/>
        <v>0</v>
      </c>
      <c r="AS138" s="188">
        <f t="shared" si="74"/>
        <v>0</v>
      </c>
      <c r="AT138" s="188">
        <f t="shared" si="73"/>
        <v>0</v>
      </c>
      <c r="AU138" s="31"/>
      <c r="AV138" s="31"/>
      <c r="AW138" s="31"/>
      <c r="AX138" s="31"/>
      <c r="AY138" s="74"/>
    </row>
    <row r="139" spans="3:51" x14ac:dyDescent="0.3">
      <c r="C139" s="173" t="s">
        <v>14</v>
      </c>
      <c r="D139" s="131">
        <v>0.47</v>
      </c>
      <c r="E139" s="184" t="s">
        <v>194</v>
      </c>
      <c r="I139" s="53">
        <v>134</v>
      </c>
      <c r="J139" s="31">
        <f t="shared" si="90"/>
        <v>0</v>
      </c>
      <c r="K139" s="31">
        <f t="shared" si="91"/>
        <v>0</v>
      </c>
      <c r="L139" s="31">
        <f t="shared" si="92"/>
        <v>0</v>
      </c>
      <c r="M139" s="31">
        <f t="shared" si="75"/>
        <v>0</v>
      </c>
      <c r="N139" s="31">
        <v>0</v>
      </c>
      <c r="O139" s="32">
        <f t="shared" si="76"/>
        <v>0</v>
      </c>
      <c r="P139" s="53">
        <v>134</v>
      </c>
      <c r="Q139" s="31">
        <f t="shared" si="93"/>
        <v>0</v>
      </c>
      <c r="R139" s="31">
        <f t="shared" si="94"/>
        <v>0</v>
      </c>
      <c r="S139" s="31">
        <f t="shared" si="77"/>
        <v>0</v>
      </c>
      <c r="T139" s="31">
        <f t="shared" si="78"/>
        <v>0</v>
      </c>
      <c r="U139" s="31">
        <f t="shared" si="95"/>
        <v>0</v>
      </c>
      <c r="V139" s="31">
        <f t="shared" si="79"/>
        <v>0</v>
      </c>
      <c r="W139" s="31">
        <v>0</v>
      </c>
      <c r="X139" s="31">
        <f t="shared" si="80"/>
        <v>0</v>
      </c>
      <c r="Y139" s="36">
        <f t="shared" si="81"/>
        <v>0</v>
      </c>
      <c r="AA139" s="69">
        <v>134</v>
      </c>
      <c r="AB139" s="31">
        <f t="shared" si="82"/>
        <v>0</v>
      </c>
      <c r="AC139" s="203">
        <f t="shared" si="72"/>
        <v>0</v>
      </c>
      <c r="AD139" s="99">
        <f t="shared" si="83"/>
        <v>0</v>
      </c>
      <c r="AE139" s="99">
        <f t="shared" si="84"/>
        <v>0</v>
      </c>
      <c r="AF139" s="188">
        <f t="shared" si="68"/>
        <v>0</v>
      </c>
      <c r="AG139" s="188">
        <f t="shared" si="69"/>
        <v>0</v>
      </c>
      <c r="AH139" s="188">
        <f t="shared" si="70"/>
        <v>0</v>
      </c>
      <c r="AI139" s="193">
        <f t="shared" si="71"/>
        <v>0</v>
      </c>
      <c r="AK139" s="69">
        <v>134</v>
      </c>
      <c r="AL139" s="31">
        <f t="shared" si="85"/>
        <v>0</v>
      </c>
      <c r="AM139" s="31">
        <f t="shared" si="86"/>
        <v>0</v>
      </c>
      <c r="AN139" s="31">
        <f t="shared" si="87"/>
        <v>0</v>
      </c>
      <c r="AO139" s="31">
        <f t="shared" si="88"/>
        <v>0</v>
      </c>
      <c r="AP139" s="31">
        <f t="shared" si="89"/>
        <v>0</v>
      </c>
      <c r="AQ139" s="188">
        <f t="shared" si="74"/>
        <v>0</v>
      </c>
      <c r="AR139" s="188">
        <f t="shared" si="74"/>
        <v>0</v>
      </c>
      <c r="AS139" s="188">
        <f t="shared" si="74"/>
        <v>0</v>
      </c>
      <c r="AT139" s="188">
        <f t="shared" si="73"/>
        <v>0</v>
      </c>
      <c r="AU139" s="31"/>
      <c r="AV139" s="31"/>
      <c r="AW139" s="31"/>
      <c r="AX139" s="31"/>
      <c r="AY139" s="74"/>
    </row>
    <row r="140" spans="3:51" x14ac:dyDescent="0.3">
      <c r="C140" s="172" t="s">
        <v>15</v>
      </c>
      <c r="D140" s="4">
        <v>0.67</v>
      </c>
      <c r="E140" s="184" t="s">
        <v>194</v>
      </c>
      <c r="I140" s="53">
        <v>135</v>
      </c>
      <c r="J140" s="31">
        <f t="shared" si="90"/>
        <v>0</v>
      </c>
      <c r="K140" s="31">
        <f t="shared" si="91"/>
        <v>0</v>
      </c>
      <c r="L140" s="31">
        <f t="shared" si="92"/>
        <v>0</v>
      </c>
      <c r="M140" s="31">
        <f t="shared" si="75"/>
        <v>0</v>
      </c>
      <c r="N140" s="31">
        <v>0</v>
      </c>
      <c r="O140" s="32">
        <f t="shared" si="76"/>
        <v>0</v>
      </c>
      <c r="P140" s="53">
        <v>135</v>
      </c>
      <c r="Q140" s="31">
        <f t="shared" si="93"/>
        <v>0</v>
      </c>
      <c r="R140" s="31">
        <f t="shared" si="94"/>
        <v>0</v>
      </c>
      <c r="S140" s="31">
        <f t="shared" si="77"/>
        <v>0</v>
      </c>
      <c r="T140" s="31">
        <f t="shared" si="78"/>
        <v>0</v>
      </c>
      <c r="U140" s="31">
        <f t="shared" si="95"/>
        <v>0</v>
      </c>
      <c r="V140" s="31">
        <f t="shared" si="79"/>
        <v>0</v>
      </c>
      <c r="W140" s="31">
        <v>0</v>
      </c>
      <c r="X140" s="31">
        <f t="shared" si="80"/>
        <v>0</v>
      </c>
      <c r="Y140" s="36">
        <f t="shared" si="81"/>
        <v>0</v>
      </c>
      <c r="AA140" s="69">
        <v>135</v>
      </c>
      <c r="AB140" s="31">
        <f t="shared" si="82"/>
        <v>0</v>
      </c>
      <c r="AC140" s="203">
        <f t="shared" si="72"/>
        <v>0</v>
      </c>
      <c r="AD140" s="99">
        <f t="shared" si="83"/>
        <v>0</v>
      </c>
      <c r="AE140" s="99">
        <f t="shared" si="84"/>
        <v>0</v>
      </c>
      <c r="AF140" s="188">
        <f t="shared" si="68"/>
        <v>0</v>
      </c>
      <c r="AG140" s="188">
        <f t="shared" si="69"/>
        <v>0</v>
      </c>
      <c r="AH140" s="188">
        <f t="shared" si="70"/>
        <v>0</v>
      </c>
      <c r="AI140" s="193">
        <f t="shared" si="71"/>
        <v>0</v>
      </c>
      <c r="AK140" s="69">
        <v>135</v>
      </c>
      <c r="AL140" s="31">
        <f t="shared" si="85"/>
        <v>0</v>
      </c>
      <c r="AM140" s="31">
        <f t="shared" si="86"/>
        <v>0</v>
      </c>
      <c r="AN140" s="31">
        <f t="shared" si="87"/>
        <v>0</v>
      </c>
      <c r="AO140" s="31">
        <f t="shared" si="88"/>
        <v>0</v>
      </c>
      <c r="AP140" s="31">
        <f t="shared" si="89"/>
        <v>0</v>
      </c>
      <c r="AQ140" s="188">
        <f t="shared" si="74"/>
        <v>0</v>
      </c>
      <c r="AR140" s="188">
        <f t="shared" si="74"/>
        <v>0</v>
      </c>
      <c r="AS140" s="188">
        <f t="shared" si="74"/>
        <v>0</v>
      </c>
      <c r="AT140" s="188">
        <f t="shared" si="73"/>
        <v>0</v>
      </c>
      <c r="AU140" s="31"/>
      <c r="AV140" s="31"/>
      <c r="AW140" s="31"/>
      <c r="AX140" s="31"/>
      <c r="AY140" s="74"/>
    </row>
    <row r="141" spans="3:51" x14ac:dyDescent="0.3">
      <c r="C141" s="172" t="s">
        <v>16</v>
      </c>
      <c r="D141" s="4">
        <v>0.7</v>
      </c>
      <c r="E141" s="184" t="s">
        <v>194</v>
      </c>
      <c r="I141" s="53">
        <v>136</v>
      </c>
      <c r="J141" s="31">
        <f t="shared" si="90"/>
        <v>0</v>
      </c>
      <c r="K141" s="31">
        <f t="shared" si="91"/>
        <v>0</v>
      </c>
      <c r="L141" s="31">
        <f t="shared" si="92"/>
        <v>0</v>
      </c>
      <c r="M141" s="31">
        <f t="shared" si="75"/>
        <v>0</v>
      </c>
      <c r="N141" s="31">
        <v>0</v>
      </c>
      <c r="O141" s="32">
        <f t="shared" si="76"/>
        <v>0</v>
      </c>
      <c r="P141" s="53">
        <v>136</v>
      </c>
      <c r="Q141" s="31">
        <f t="shared" si="93"/>
        <v>0</v>
      </c>
      <c r="R141" s="31">
        <f t="shared" si="94"/>
        <v>0</v>
      </c>
      <c r="S141" s="31">
        <f t="shared" si="77"/>
        <v>0</v>
      </c>
      <c r="T141" s="31">
        <f t="shared" si="78"/>
        <v>0</v>
      </c>
      <c r="U141" s="31">
        <f t="shared" si="95"/>
        <v>0</v>
      </c>
      <c r="V141" s="31">
        <f t="shared" si="79"/>
        <v>0</v>
      </c>
      <c r="W141" s="31">
        <v>0</v>
      </c>
      <c r="X141" s="31">
        <f t="shared" si="80"/>
        <v>0</v>
      </c>
      <c r="Y141" s="36">
        <f t="shared" si="81"/>
        <v>0</v>
      </c>
      <c r="AA141" s="69">
        <v>136</v>
      </c>
      <c r="AB141" s="31">
        <f t="shared" si="82"/>
        <v>0</v>
      </c>
      <c r="AC141" s="203">
        <f t="shared" si="72"/>
        <v>0</v>
      </c>
      <c r="AD141" s="99">
        <f t="shared" si="83"/>
        <v>0</v>
      </c>
      <c r="AE141" s="99">
        <f t="shared" si="84"/>
        <v>0</v>
      </c>
      <c r="AF141" s="188">
        <f t="shared" si="68"/>
        <v>0</v>
      </c>
      <c r="AG141" s="188">
        <f t="shared" si="69"/>
        <v>0</v>
      </c>
      <c r="AH141" s="188">
        <f t="shared" si="70"/>
        <v>0</v>
      </c>
      <c r="AI141" s="193">
        <f t="shared" si="71"/>
        <v>0</v>
      </c>
      <c r="AK141" s="69">
        <v>136</v>
      </c>
      <c r="AL141" s="31">
        <f t="shared" si="85"/>
        <v>0</v>
      </c>
      <c r="AM141" s="31">
        <f t="shared" si="86"/>
        <v>0</v>
      </c>
      <c r="AN141" s="31">
        <f t="shared" si="87"/>
        <v>0</v>
      </c>
      <c r="AO141" s="31">
        <f t="shared" si="88"/>
        <v>0</v>
      </c>
      <c r="AP141" s="31">
        <f t="shared" si="89"/>
        <v>0</v>
      </c>
      <c r="AQ141" s="188">
        <f t="shared" si="74"/>
        <v>0</v>
      </c>
      <c r="AR141" s="188">
        <f t="shared" si="74"/>
        <v>0</v>
      </c>
      <c r="AS141" s="188">
        <f t="shared" si="74"/>
        <v>0</v>
      </c>
      <c r="AT141" s="188">
        <f t="shared" si="73"/>
        <v>0</v>
      </c>
      <c r="AU141" s="31"/>
      <c r="AV141" s="31"/>
      <c r="AW141" s="31"/>
      <c r="AX141" s="31"/>
      <c r="AY141" s="74"/>
    </row>
    <row r="142" spans="3:51" x14ac:dyDescent="0.3">
      <c r="C142" s="172" t="s">
        <v>17</v>
      </c>
      <c r="D142" s="4">
        <v>0.54</v>
      </c>
      <c r="E142" s="184" t="s">
        <v>194</v>
      </c>
      <c r="I142" s="53">
        <v>137</v>
      </c>
      <c r="J142" s="31">
        <f t="shared" si="90"/>
        <v>0</v>
      </c>
      <c r="K142" s="31">
        <f t="shared" si="91"/>
        <v>0</v>
      </c>
      <c r="L142" s="31">
        <f t="shared" si="92"/>
        <v>0</v>
      </c>
      <c r="M142" s="31">
        <f t="shared" si="75"/>
        <v>0</v>
      </c>
      <c r="N142" s="31">
        <v>0</v>
      </c>
      <c r="O142" s="32">
        <f t="shared" si="76"/>
        <v>0</v>
      </c>
      <c r="P142" s="53">
        <v>137</v>
      </c>
      <c r="Q142" s="31">
        <f t="shared" si="93"/>
        <v>0</v>
      </c>
      <c r="R142" s="31">
        <f t="shared" si="94"/>
        <v>0</v>
      </c>
      <c r="S142" s="31">
        <f t="shared" si="77"/>
        <v>0</v>
      </c>
      <c r="T142" s="31">
        <f t="shared" si="78"/>
        <v>0</v>
      </c>
      <c r="U142" s="31">
        <f t="shared" si="95"/>
        <v>0</v>
      </c>
      <c r="V142" s="31">
        <f t="shared" si="79"/>
        <v>0</v>
      </c>
      <c r="W142" s="31">
        <v>0</v>
      </c>
      <c r="X142" s="31">
        <f t="shared" si="80"/>
        <v>0</v>
      </c>
      <c r="Y142" s="36">
        <f t="shared" si="81"/>
        <v>0</v>
      </c>
      <c r="AA142" s="69">
        <v>137</v>
      </c>
      <c r="AB142" s="31">
        <f t="shared" si="82"/>
        <v>0</v>
      </c>
      <c r="AC142" s="203">
        <f t="shared" si="72"/>
        <v>0</v>
      </c>
      <c r="AD142" s="99">
        <f t="shared" si="83"/>
        <v>0</v>
      </c>
      <c r="AE142" s="99">
        <f t="shared" si="84"/>
        <v>0</v>
      </c>
      <c r="AF142" s="188">
        <f t="shared" si="68"/>
        <v>0</v>
      </c>
      <c r="AG142" s="188">
        <f t="shared" si="69"/>
        <v>0</v>
      </c>
      <c r="AH142" s="188">
        <f t="shared" si="70"/>
        <v>0</v>
      </c>
      <c r="AI142" s="193">
        <f t="shared" si="71"/>
        <v>0</v>
      </c>
      <c r="AK142" s="69">
        <v>137</v>
      </c>
      <c r="AL142" s="31">
        <f t="shared" si="85"/>
        <v>0</v>
      </c>
      <c r="AM142" s="31">
        <f t="shared" si="86"/>
        <v>0</v>
      </c>
      <c r="AN142" s="31">
        <f t="shared" si="87"/>
        <v>0</v>
      </c>
      <c r="AO142" s="31">
        <f t="shared" si="88"/>
        <v>0</v>
      </c>
      <c r="AP142" s="31">
        <f t="shared" si="89"/>
        <v>0</v>
      </c>
      <c r="AQ142" s="188">
        <f t="shared" si="74"/>
        <v>0</v>
      </c>
      <c r="AR142" s="188">
        <f t="shared" si="74"/>
        <v>0</v>
      </c>
      <c r="AS142" s="188">
        <f t="shared" si="74"/>
        <v>0</v>
      </c>
      <c r="AT142" s="188">
        <f t="shared" si="73"/>
        <v>0</v>
      </c>
      <c r="AU142" s="31"/>
      <c r="AV142" s="31"/>
      <c r="AW142" s="31"/>
      <c r="AX142" s="31"/>
      <c r="AY142" s="74"/>
    </row>
    <row r="143" spans="3:51" x14ac:dyDescent="0.3">
      <c r="C143" s="172" t="s">
        <v>18</v>
      </c>
      <c r="D143" s="4">
        <v>0.65</v>
      </c>
      <c r="E143" s="184" t="s">
        <v>194</v>
      </c>
      <c r="I143" s="53">
        <v>138</v>
      </c>
      <c r="J143" s="31">
        <f t="shared" si="90"/>
        <v>0</v>
      </c>
      <c r="K143" s="31">
        <f t="shared" si="91"/>
        <v>0</v>
      </c>
      <c r="L143" s="31">
        <f t="shared" si="92"/>
        <v>0</v>
      </c>
      <c r="M143" s="31">
        <f t="shared" si="75"/>
        <v>0</v>
      </c>
      <c r="N143" s="31">
        <v>0</v>
      </c>
      <c r="O143" s="32">
        <f t="shared" si="76"/>
        <v>0</v>
      </c>
      <c r="P143" s="53">
        <v>138</v>
      </c>
      <c r="Q143" s="31">
        <f t="shared" si="93"/>
        <v>0</v>
      </c>
      <c r="R143" s="31">
        <f t="shared" si="94"/>
        <v>0</v>
      </c>
      <c r="S143" s="31">
        <f t="shared" si="77"/>
        <v>0</v>
      </c>
      <c r="T143" s="31">
        <f t="shared" si="78"/>
        <v>0</v>
      </c>
      <c r="U143" s="31">
        <f t="shared" si="95"/>
        <v>0</v>
      </c>
      <c r="V143" s="31">
        <f t="shared" si="79"/>
        <v>0</v>
      </c>
      <c r="W143" s="31">
        <v>0</v>
      </c>
      <c r="X143" s="31">
        <f t="shared" si="80"/>
        <v>0</v>
      </c>
      <c r="Y143" s="36">
        <f t="shared" si="81"/>
        <v>0</v>
      </c>
      <c r="AA143" s="69">
        <v>138</v>
      </c>
      <c r="AB143" s="31">
        <f t="shared" si="82"/>
        <v>0</v>
      </c>
      <c r="AC143" s="203">
        <f t="shared" si="72"/>
        <v>0</v>
      </c>
      <c r="AD143" s="99">
        <f t="shared" si="83"/>
        <v>0</v>
      </c>
      <c r="AE143" s="99">
        <f t="shared" si="84"/>
        <v>0</v>
      </c>
      <c r="AF143" s="188">
        <f t="shared" si="68"/>
        <v>0</v>
      </c>
      <c r="AG143" s="188">
        <f t="shared" si="69"/>
        <v>0</v>
      </c>
      <c r="AH143" s="188">
        <f t="shared" si="70"/>
        <v>0</v>
      </c>
      <c r="AI143" s="193">
        <f t="shared" si="71"/>
        <v>0</v>
      </c>
      <c r="AK143" s="69">
        <v>138</v>
      </c>
      <c r="AL143" s="31">
        <f t="shared" si="85"/>
        <v>0</v>
      </c>
      <c r="AM143" s="31">
        <f t="shared" si="86"/>
        <v>0</v>
      </c>
      <c r="AN143" s="31">
        <f t="shared" si="87"/>
        <v>0</v>
      </c>
      <c r="AO143" s="31">
        <f t="shared" si="88"/>
        <v>0</v>
      </c>
      <c r="AP143" s="31">
        <f t="shared" si="89"/>
        <v>0</v>
      </c>
      <c r="AQ143" s="188">
        <f t="shared" si="74"/>
        <v>0</v>
      </c>
      <c r="AR143" s="188">
        <f t="shared" si="74"/>
        <v>0</v>
      </c>
      <c r="AS143" s="188">
        <f t="shared" si="74"/>
        <v>0</v>
      </c>
      <c r="AT143" s="188">
        <f t="shared" si="73"/>
        <v>0</v>
      </c>
      <c r="AU143" s="31"/>
      <c r="AV143" s="31"/>
      <c r="AW143" s="31"/>
      <c r="AX143" s="31"/>
      <c r="AY143" s="74"/>
    </row>
    <row r="144" spans="3:51" x14ac:dyDescent="0.3">
      <c r="C144" s="172" t="s">
        <v>19</v>
      </c>
      <c r="D144" s="4">
        <v>0.56000000000000005</v>
      </c>
      <c r="E144" s="184" t="s">
        <v>194</v>
      </c>
      <c r="I144" s="53">
        <v>139</v>
      </c>
      <c r="J144" s="31">
        <f t="shared" si="90"/>
        <v>0</v>
      </c>
      <c r="K144" s="31">
        <f t="shared" si="91"/>
        <v>0</v>
      </c>
      <c r="L144" s="31">
        <f t="shared" si="92"/>
        <v>0</v>
      </c>
      <c r="M144" s="31">
        <f t="shared" si="75"/>
        <v>0</v>
      </c>
      <c r="N144" s="31">
        <v>0</v>
      </c>
      <c r="O144" s="32">
        <f t="shared" si="76"/>
        <v>0</v>
      </c>
      <c r="P144" s="53">
        <v>139</v>
      </c>
      <c r="Q144" s="31">
        <f t="shared" si="93"/>
        <v>0</v>
      </c>
      <c r="R144" s="31">
        <f t="shared" si="94"/>
        <v>0</v>
      </c>
      <c r="S144" s="31">
        <f t="shared" si="77"/>
        <v>0</v>
      </c>
      <c r="T144" s="31">
        <f t="shared" si="78"/>
        <v>0</v>
      </c>
      <c r="U144" s="31">
        <f t="shared" si="95"/>
        <v>0</v>
      </c>
      <c r="V144" s="31">
        <f t="shared" si="79"/>
        <v>0</v>
      </c>
      <c r="W144" s="31">
        <v>0</v>
      </c>
      <c r="X144" s="31">
        <f t="shared" si="80"/>
        <v>0</v>
      </c>
      <c r="Y144" s="36">
        <f t="shared" si="81"/>
        <v>0</v>
      </c>
      <c r="AA144" s="69">
        <v>139</v>
      </c>
      <c r="AB144" s="31">
        <f t="shared" si="82"/>
        <v>0</v>
      </c>
      <c r="AC144" s="203">
        <f t="shared" si="72"/>
        <v>0</v>
      </c>
      <c r="AD144" s="99">
        <f t="shared" si="83"/>
        <v>0</v>
      </c>
      <c r="AE144" s="99">
        <f t="shared" si="84"/>
        <v>0</v>
      </c>
      <c r="AF144" s="188">
        <f t="shared" si="68"/>
        <v>0</v>
      </c>
      <c r="AG144" s="188">
        <f t="shared" si="69"/>
        <v>0</v>
      </c>
      <c r="AH144" s="188">
        <f t="shared" si="70"/>
        <v>0</v>
      </c>
      <c r="AI144" s="193">
        <f t="shared" si="71"/>
        <v>0</v>
      </c>
      <c r="AK144" s="69">
        <v>139</v>
      </c>
      <c r="AL144" s="31">
        <f t="shared" si="85"/>
        <v>0</v>
      </c>
      <c r="AM144" s="31">
        <f t="shared" si="86"/>
        <v>0</v>
      </c>
      <c r="AN144" s="31">
        <f t="shared" si="87"/>
        <v>0</v>
      </c>
      <c r="AO144" s="31">
        <f t="shared" si="88"/>
        <v>0</v>
      </c>
      <c r="AP144" s="31">
        <f t="shared" si="89"/>
        <v>0</v>
      </c>
      <c r="AQ144" s="188">
        <f t="shared" si="74"/>
        <v>0</v>
      </c>
      <c r="AR144" s="188">
        <f t="shared" si="74"/>
        <v>0</v>
      </c>
      <c r="AS144" s="188">
        <f t="shared" si="74"/>
        <v>0</v>
      </c>
      <c r="AT144" s="188">
        <f t="shared" si="73"/>
        <v>0</v>
      </c>
      <c r="AU144" s="31"/>
      <c r="AV144" s="31"/>
      <c r="AW144" s="31"/>
      <c r="AX144" s="31"/>
      <c r="AY144" s="74"/>
    </row>
    <row r="145" spans="3:51" x14ac:dyDescent="0.3">
      <c r="C145" s="172" t="s">
        <v>20</v>
      </c>
      <c r="D145" s="4">
        <v>0.57999999999999996</v>
      </c>
      <c r="E145" s="184" t="s">
        <v>194</v>
      </c>
      <c r="I145" s="53">
        <v>140</v>
      </c>
      <c r="J145" s="31">
        <f t="shared" si="90"/>
        <v>0</v>
      </c>
      <c r="K145" s="31">
        <f t="shared" si="91"/>
        <v>0</v>
      </c>
      <c r="L145" s="31">
        <f t="shared" si="92"/>
        <v>0</v>
      </c>
      <c r="M145" s="31">
        <f t="shared" si="75"/>
        <v>0</v>
      </c>
      <c r="N145" s="31">
        <v>0</v>
      </c>
      <c r="O145" s="32">
        <f t="shared" si="76"/>
        <v>0</v>
      </c>
      <c r="P145" s="53">
        <v>140</v>
      </c>
      <c r="Q145" s="31">
        <f t="shared" si="93"/>
        <v>0</v>
      </c>
      <c r="R145" s="31">
        <f t="shared" si="94"/>
        <v>0</v>
      </c>
      <c r="S145" s="31">
        <f t="shared" si="77"/>
        <v>0</v>
      </c>
      <c r="T145" s="31">
        <f t="shared" si="78"/>
        <v>0</v>
      </c>
      <c r="U145" s="31">
        <f t="shared" si="95"/>
        <v>0</v>
      </c>
      <c r="V145" s="31">
        <f t="shared" si="79"/>
        <v>0</v>
      </c>
      <c r="W145" s="31">
        <v>0</v>
      </c>
      <c r="X145" s="31">
        <f t="shared" si="80"/>
        <v>0</v>
      </c>
      <c r="Y145" s="36">
        <f t="shared" si="81"/>
        <v>0</v>
      </c>
      <c r="AA145" s="69">
        <v>140</v>
      </c>
      <c r="AB145" s="31">
        <f t="shared" si="82"/>
        <v>0</v>
      </c>
      <c r="AC145" s="203">
        <f t="shared" si="72"/>
        <v>0</v>
      </c>
      <c r="AD145" s="99">
        <f t="shared" si="83"/>
        <v>0</v>
      </c>
      <c r="AE145" s="99">
        <f t="shared" si="84"/>
        <v>0</v>
      </c>
      <c r="AF145" s="188">
        <f t="shared" si="68"/>
        <v>0</v>
      </c>
      <c r="AG145" s="188">
        <f t="shared" si="69"/>
        <v>0</v>
      </c>
      <c r="AH145" s="188">
        <f t="shared" si="70"/>
        <v>0</v>
      </c>
      <c r="AI145" s="193">
        <f t="shared" si="71"/>
        <v>0</v>
      </c>
      <c r="AK145" s="69">
        <v>140</v>
      </c>
      <c r="AL145" s="31">
        <f t="shared" si="85"/>
        <v>0</v>
      </c>
      <c r="AM145" s="31">
        <f t="shared" si="86"/>
        <v>0</v>
      </c>
      <c r="AN145" s="31">
        <f t="shared" si="87"/>
        <v>0</v>
      </c>
      <c r="AO145" s="31">
        <f t="shared" si="88"/>
        <v>0</v>
      </c>
      <c r="AP145" s="31">
        <f t="shared" si="89"/>
        <v>0</v>
      </c>
      <c r="AQ145" s="188">
        <f t="shared" si="74"/>
        <v>0</v>
      </c>
      <c r="AR145" s="188">
        <f t="shared" si="74"/>
        <v>0</v>
      </c>
      <c r="AS145" s="188">
        <f t="shared" si="74"/>
        <v>0</v>
      </c>
      <c r="AT145" s="188">
        <f t="shared" si="73"/>
        <v>0</v>
      </c>
      <c r="AU145" s="31"/>
      <c r="AV145" s="31"/>
      <c r="AW145" s="31"/>
      <c r="AX145" s="31"/>
      <c r="AY145" s="74"/>
    </row>
    <row r="146" spans="3:51" x14ac:dyDescent="0.3">
      <c r="C146" s="172" t="s">
        <v>21</v>
      </c>
      <c r="D146" s="4">
        <v>0.64</v>
      </c>
      <c r="E146" s="184" t="s">
        <v>194</v>
      </c>
      <c r="I146" s="53">
        <v>141</v>
      </c>
      <c r="J146" s="31">
        <f t="shared" si="90"/>
        <v>0</v>
      </c>
      <c r="K146" s="31">
        <f t="shared" si="91"/>
        <v>0</v>
      </c>
      <c r="L146" s="31">
        <f t="shared" si="92"/>
        <v>0</v>
      </c>
      <c r="M146" s="31">
        <f t="shared" si="75"/>
        <v>0</v>
      </c>
      <c r="N146" s="31">
        <v>0</v>
      </c>
      <c r="O146" s="32">
        <f t="shared" si="76"/>
        <v>0</v>
      </c>
      <c r="P146" s="53">
        <v>141</v>
      </c>
      <c r="Q146" s="31">
        <f t="shared" si="93"/>
        <v>0</v>
      </c>
      <c r="R146" s="31">
        <f t="shared" si="94"/>
        <v>0</v>
      </c>
      <c r="S146" s="31">
        <f t="shared" si="77"/>
        <v>0</v>
      </c>
      <c r="T146" s="31">
        <f t="shared" si="78"/>
        <v>0</v>
      </c>
      <c r="U146" s="31">
        <f t="shared" si="95"/>
        <v>0</v>
      </c>
      <c r="V146" s="31">
        <f t="shared" si="79"/>
        <v>0</v>
      </c>
      <c r="W146" s="31">
        <v>0</v>
      </c>
      <c r="X146" s="31">
        <f t="shared" si="80"/>
        <v>0</v>
      </c>
      <c r="Y146" s="36">
        <f t="shared" si="81"/>
        <v>0</v>
      </c>
      <c r="AA146" s="69">
        <v>141</v>
      </c>
      <c r="AB146" s="31">
        <f t="shared" si="82"/>
        <v>0</v>
      </c>
      <c r="AC146" s="203">
        <f t="shared" si="72"/>
        <v>0</v>
      </c>
      <c r="AD146" s="99">
        <f t="shared" si="83"/>
        <v>0</v>
      </c>
      <c r="AE146" s="99">
        <f t="shared" si="84"/>
        <v>0</v>
      </c>
      <c r="AF146" s="188">
        <f t="shared" si="68"/>
        <v>0</v>
      </c>
      <c r="AG146" s="188">
        <f t="shared" si="69"/>
        <v>0</v>
      </c>
      <c r="AH146" s="188">
        <f t="shared" si="70"/>
        <v>0</v>
      </c>
      <c r="AI146" s="193">
        <f t="shared" si="71"/>
        <v>0</v>
      </c>
      <c r="AK146" s="69">
        <v>141</v>
      </c>
      <c r="AL146" s="31">
        <f t="shared" si="85"/>
        <v>0</v>
      </c>
      <c r="AM146" s="31">
        <f t="shared" si="86"/>
        <v>0</v>
      </c>
      <c r="AN146" s="31">
        <f t="shared" si="87"/>
        <v>0</v>
      </c>
      <c r="AO146" s="31">
        <f t="shared" si="88"/>
        <v>0</v>
      </c>
      <c r="AP146" s="31">
        <f t="shared" si="89"/>
        <v>0</v>
      </c>
      <c r="AQ146" s="188">
        <f t="shared" si="74"/>
        <v>0</v>
      </c>
      <c r="AR146" s="188">
        <f t="shared" si="74"/>
        <v>0</v>
      </c>
      <c r="AS146" s="188">
        <f t="shared" si="74"/>
        <v>0</v>
      </c>
      <c r="AT146" s="188">
        <f t="shared" si="73"/>
        <v>0</v>
      </c>
      <c r="AU146" s="31"/>
      <c r="AV146" s="31"/>
      <c r="AW146" s="31"/>
      <c r="AX146" s="31"/>
      <c r="AY146" s="74"/>
    </row>
    <row r="147" spans="3:51" x14ac:dyDescent="0.3">
      <c r="C147" s="172" t="s">
        <v>22</v>
      </c>
      <c r="D147" s="4">
        <v>0.73</v>
      </c>
      <c r="E147" s="184" t="s">
        <v>194</v>
      </c>
      <c r="I147" s="53">
        <v>142</v>
      </c>
      <c r="J147" s="31">
        <f t="shared" si="90"/>
        <v>0</v>
      </c>
      <c r="K147" s="31">
        <f t="shared" si="91"/>
        <v>0</v>
      </c>
      <c r="L147" s="31">
        <f t="shared" si="92"/>
        <v>0</v>
      </c>
      <c r="M147" s="31">
        <f t="shared" si="75"/>
        <v>0</v>
      </c>
      <c r="N147" s="31">
        <v>0</v>
      </c>
      <c r="O147" s="32">
        <f t="shared" si="76"/>
        <v>0</v>
      </c>
      <c r="P147" s="53">
        <v>142</v>
      </c>
      <c r="Q147" s="31">
        <f t="shared" si="93"/>
        <v>0</v>
      </c>
      <c r="R147" s="31">
        <f t="shared" si="94"/>
        <v>0</v>
      </c>
      <c r="S147" s="31">
        <f t="shared" si="77"/>
        <v>0</v>
      </c>
      <c r="T147" s="31">
        <f t="shared" si="78"/>
        <v>0</v>
      </c>
      <c r="U147" s="31">
        <f t="shared" si="95"/>
        <v>0</v>
      </c>
      <c r="V147" s="31">
        <f t="shared" si="79"/>
        <v>0</v>
      </c>
      <c r="W147" s="31">
        <v>0</v>
      </c>
      <c r="X147" s="31">
        <f t="shared" si="80"/>
        <v>0</v>
      </c>
      <c r="Y147" s="36">
        <f t="shared" si="81"/>
        <v>0</v>
      </c>
      <c r="AA147" s="69">
        <v>142</v>
      </c>
      <c r="AB147" s="31">
        <f t="shared" si="82"/>
        <v>0</v>
      </c>
      <c r="AC147" s="203">
        <f t="shared" si="72"/>
        <v>0</v>
      </c>
      <c r="AD147" s="99">
        <f t="shared" si="83"/>
        <v>0</v>
      </c>
      <c r="AE147" s="99">
        <f t="shared" si="84"/>
        <v>0</v>
      </c>
      <c r="AF147" s="188">
        <f t="shared" si="68"/>
        <v>0</v>
      </c>
      <c r="AG147" s="188">
        <f t="shared" si="69"/>
        <v>0</v>
      </c>
      <c r="AH147" s="188">
        <f t="shared" si="70"/>
        <v>0</v>
      </c>
      <c r="AI147" s="193">
        <f t="shared" si="71"/>
        <v>0</v>
      </c>
      <c r="AK147" s="69">
        <v>142</v>
      </c>
      <c r="AL147" s="31">
        <f t="shared" si="85"/>
        <v>0</v>
      </c>
      <c r="AM147" s="31">
        <f t="shared" si="86"/>
        <v>0</v>
      </c>
      <c r="AN147" s="31">
        <f t="shared" si="87"/>
        <v>0</v>
      </c>
      <c r="AO147" s="31">
        <f t="shared" si="88"/>
        <v>0</v>
      </c>
      <c r="AP147" s="31">
        <f t="shared" si="89"/>
        <v>0</v>
      </c>
      <c r="AQ147" s="188">
        <f t="shared" si="74"/>
        <v>0</v>
      </c>
      <c r="AR147" s="188">
        <f t="shared" si="74"/>
        <v>0</v>
      </c>
      <c r="AS147" s="188">
        <f t="shared" si="74"/>
        <v>0</v>
      </c>
      <c r="AT147" s="188">
        <f t="shared" si="73"/>
        <v>0</v>
      </c>
      <c r="AU147" s="31"/>
      <c r="AV147" s="31"/>
      <c r="AW147" s="31"/>
      <c r="AX147" s="31"/>
      <c r="AY147" s="74"/>
    </row>
    <row r="148" spans="3:51" x14ac:dyDescent="0.3">
      <c r="C148" s="172" t="s">
        <v>23</v>
      </c>
      <c r="D148" s="4">
        <v>0.56000000000000005</v>
      </c>
      <c r="E148" s="184" t="s">
        <v>194</v>
      </c>
      <c r="I148" s="53">
        <v>143</v>
      </c>
      <c r="J148" s="31">
        <f t="shared" si="90"/>
        <v>0</v>
      </c>
      <c r="K148" s="31">
        <f t="shared" si="91"/>
        <v>0</v>
      </c>
      <c r="L148" s="31">
        <f t="shared" si="92"/>
        <v>0</v>
      </c>
      <c r="M148" s="31">
        <f t="shared" si="75"/>
        <v>0</v>
      </c>
      <c r="N148" s="31">
        <v>0</v>
      </c>
      <c r="O148" s="32">
        <f t="shared" si="76"/>
        <v>0</v>
      </c>
      <c r="P148" s="53">
        <v>143</v>
      </c>
      <c r="Q148" s="31">
        <f t="shared" si="93"/>
        <v>0</v>
      </c>
      <c r="R148" s="31">
        <f t="shared" si="94"/>
        <v>0</v>
      </c>
      <c r="S148" s="31">
        <f t="shared" si="77"/>
        <v>0</v>
      </c>
      <c r="T148" s="31">
        <f t="shared" si="78"/>
        <v>0</v>
      </c>
      <c r="U148" s="31">
        <f t="shared" si="95"/>
        <v>0</v>
      </c>
      <c r="V148" s="31">
        <f t="shared" si="79"/>
        <v>0</v>
      </c>
      <c r="W148" s="31">
        <v>0</v>
      </c>
      <c r="X148" s="31">
        <f t="shared" si="80"/>
        <v>0</v>
      </c>
      <c r="Y148" s="36">
        <f t="shared" si="81"/>
        <v>0</v>
      </c>
      <c r="AA148" s="69">
        <v>143</v>
      </c>
      <c r="AB148" s="31">
        <f t="shared" si="82"/>
        <v>0</v>
      </c>
      <c r="AC148" s="203">
        <f t="shared" si="72"/>
        <v>0</v>
      </c>
      <c r="AD148" s="99">
        <f t="shared" si="83"/>
        <v>0</v>
      </c>
      <c r="AE148" s="99">
        <f t="shared" si="84"/>
        <v>0</v>
      </c>
      <c r="AF148" s="188">
        <f t="shared" si="68"/>
        <v>0</v>
      </c>
      <c r="AG148" s="188">
        <f t="shared" si="69"/>
        <v>0</v>
      </c>
      <c r="AH148" s="188">
        <f t="shared" si="70"/>
        <v>0</v>
      </c>
      <c r="AI148" s="193">
        <f t="shared" si="71"/>
        <v>0</v>
      </c>
      <c r="AK148" s="69">
        <v>143</v>
      </c>
      <c r="AL148" s="31">
        <f t="shared" si="85"/>
        <v>0</v>
      </c>
      <c r="AM148" s="31">
        <f t="shared" si="86"/>
        <v>0</v>
      </c>
      <c r="AN148" s="31">
        <f t="shared" si="87"/>
        <v>0</v>
      </c>
      <c r="AO148" s="31">
        <f t="shared" si="88"/>
        <v>0</v>
      </c>
      <c r="AP148" s="31">
        <f t="shared" si="89"/>
        <v>0</v>
      </c>
      <c r="AQ148" s="188">
        <f t="shared" si="74"/>
        <v>0</v>
      </c>
      <c r="AR148" s="188">
        <f t="shared" si="74"/>
        <v>0</v>
      </c>
      <c r="AS148" s="188">
        <f t="shared" si="74"/>
        <v>0</v>
      </c>
      <c r="AT148" s="188">
        <f t="shared" si="73"/>
        <v>0</v>
      </c>
      <c r="AU148" s="31"/>
      <c r="AV148" s="31"/>
      <c r="AW148" s="31"/>
      <c r="AX148" s="31"/>
      <c r="AY148" s="74"/>
    </row>
    <row r="149" spans="3:51" x14ac:dyDescent="0.3">
      <c r="C149" s="172" t="s">
        <v>24</v>
      </c>
      <c r="D149" s="4">
        <v>0.74</v>
      </c>
      <c r="E149" s="184" t="s">
        <v>194</v>
      </c>
      <c r="I149" s="53">
        <v>144</v>
      </c>
      <c r="J149" s="31">
        <f t="shared" si="90"/>
        <v>0</v>
      </c>
      <c r="K149" s="31">
        <f t="shared" si="91"/>
        <v>0</v>
      </c>
      <c r="L149" s="31">
        <f t="shared" si="92"/>
        <v>0</v>
      </c>
      <c r="M149" s="31">
        <f t="shared" si="75"/>
        <v>0</v>
      </c>
      <c r="N149" s="31">
        <v>0</v>
      </c>
      <c r="O149" s="32">
        <f t="shared" si="76"/>
        <v>0</v>
      </c>
      <c r="P149" s="53">
        <v>144</v>
      </c>
      <c r="Q149" s="31">
        <f t="shared" si="93"/>
        <v>0</v>
      </c>
      <c r="R149" s="31">
        <f t="shared" si="94"/>
        <v>0</v>
      </c>
      <c r="S149" s="31">
        <f t="shared" si="77"/>
        <v>0</v>
      </c>
      <c r="T149" s="31">
        <f t="shared" si="78"/>
        <v>0</v>
      </c>
      <c r="U149" s="31">
        <f t="shared" si="95"/>
        <v>0</v>
      </c>
      <c r="V149" s="31">
        <f t="shared" si="79"/>
        <v>0</v>
      </c>
      <c r="W149" s="31">
        <v>0</v>
      </c>
      <c r="X149" s="31">
        <f t="shared" si="80"/>
        <v>0</v>
      </c>
      <c r="Y149" s="36">
        <f t="shared" si="81"/>
        <v>0</v>
      </c>
      <c r="AA149" s="69">
        <v>144</v>
      </c>
      <c r="AB149" s="31">
        <f t="shared" si="82"/>
        <v>0</v>
      </c>
      <c r="AC149" s="203">
        <f t="shared" si="72"/>
        <v>0</v>
      </c>
      <c r="AD149" s="99">
        <f t="shared" si="83"/>
        <v>0</v>
      </c>
      <c r="AE149" s="99">
        <f t="shared" si="84"/>
        <v>0</v>
      </c>
      <c r="AF149" s="188">
        <f t="shared" si="68"/>
        <v>0</v>
      </c>
      <c r="AG149" s="188">
        <f t="shared" si="69"/>
        <v>0</v>
      </c>
      <c r="AH149" s="188">
        <f t="shared" si="70"/>
        <v>0</v>
      </c>
      <c r="AI149" s="193">
        <f t="shared" si="71"/>
        <v>0</v>
      </c>
      <c r="AK149" s="69">
        <v>144</v>
      </c>
      <c r="AL149" s="31">
        <f t="shared" si="85"/>
        <v>0</v>
      </c>
      <c r="AM149" s="31">
        <f t="shared" si="86"/>
        <v>0</v>
      </c>
      <c r="AN149" s="31">
        <f t="shared" si="87"/>
        <v>0</v>
      </c>
      <c r="AO149" s="31">
        <f t="shared" si="88"/>
        <v>0</v>
      </c>
      <c r="AP149" s="31">
        <f t="shared" si="89"/>
        <v>0</v>
      </c>
      <c r="AQ149" s="188">
        <f t="shared" si="74"/>
        <v>0</v>
      </c>
      <c r="AR149" s="188">
        <f t="shared" si="74"/>
        <v>0</v>
      </c>
      <c r="AS149" s="188">
        <f t="shared" si="74"/>
        <v>0</v>
      </c>
      <c r="AT149" s="188">
        <f t="shared" si="73"/>
        <v>0</v>
      </c>
      <c r="AU149" s="31"/>
      <c r="AV149" s="31"/>
      <c r="AW149" s="31"/>
      <c r="AX149" s="31"/>
      <c r="AY149" s="74"/>
    </row>
    <row r="150" spans="3:51" x14ac:dyDescent="0.3">
      <c r="C150" s="172" t="s">
        <v>25</v>
      </c>
      <c r="D150" s="4">
        <v>0.4</v>
      </c>
      <c r="E150" s="184" t="s">
        <v>195</v>
      </c>
      <c r="I150" s="53">
        <v>145</v>
      </c>
      <c r="J150" s="31">
        <f t="shared" si="90"/>
        <v>0</v>
      </c>
      <c r="K150" s="31">
        <f t="shared" si="91"/>
        <v>0</v>
      </c>
      <c r="L150" s="31">
        <f t="shared" si="92"/>
        <v>0</v>
      </c>
      <c r="M150" s="31">
        <f t="shared" si="75"/>
        <v>0</v>
      </c>
      <c r="N150" s="31">
        <v>0</v>
      </c>
      <c r="O150" s="32">
        <f t="shared" si="76"/>
        <v>0</v>
      </c>
      <c r="P150" s="53">
        <v>145</v>
      </c>
      <c r="Q150" s="31">
        <f t="shared" si="93"/>
        <v>0</v>
      </c>
      <c r="R150" s="31">
        <f t="shared" si="94"/>
        <v>0</v>
      </c>
      <c r="S150" s="31">
        <f t="shared" si="77"/>
        <v>0</v>
      </c>
      <c r="T150" s="31">
        <f t="shared" si="78"/>
        <v>0</v>
      </c>
      <c r="U150" s="31">
        <f t="shared" si="95"/>
        <v>0</v>
      </c>
      <c r="V150" s="31">
        <f t="shared" si="79"/>
        <v>0</v>
      </c>
      <c r="W150" s="31">
        <v>0</v>
      </c>
      <c r="X150" s="31">
        <f t="shared" si="80"/>
        <v>0</v>
      </c>
      <c r="Y150" s="36">
        <f t="shared" si="81"/>
        <v>0</v>
      </c>
      <c r="AA150" s="69">
        <v>145</v>
      </c>
      <c r="AB150" s="31">
        <f t="shared" si="82"/>
        <v>0</v>
      </c>
      <c r="AC150" s="203">
        <f t="shared" si="72"/>
        <v>0</v>
      </c>
      <c r="AD150" s="99">
        <f t="shared" si="83"/>
        <v>0</v>
      </c>
      <c r="AE150" s="99">
        <f t="shared" si="84"/>
        <v>0</v>
      </c>
      <c r="AF150" s="188">
        <f t="shared" si="68"/>
        <v>0</v>
      </c>
      <c r="AG150" s="188">
        <f t="shared" si="69"/>
        <v>0</v>
      </c>
      <c r="AH150" s="188">
        <f t="shared" si="70"/>
        <v>0</v>
      </c>
      <c r="AI150" s="193">
        <f t="shared" si="71"/>
        <v>0</v>
      </c>
      <c r="AK150" s="69">
        <v>145</v>
      </c>
      <c r="AL150" s="31">
        <f t="shared" si="85"/>
        <v>0</v>
      </c>
      <c r="AM150" s="31">
        <f t="shared" si="86"/>
        <v>0</v>
      </c>
      <c r="AN150" s="31">
        <f t="shared" si="87"/>
        <v>0</v>
      </c>
      <c r="AO150" s="31">
        <f t="shared" si="88"/>
        <v>0</v>
      </c>
      <c r="AP150" s="31">
        <f t="shared" si="89"/>
        <v>0</v>
      </c>
      <c r="AQ150" s="188">
        <f t="shared" si="74"/>
        <v>0</v>
      </c>
      <c r="AR150" s="188">
        <f t="shared" si="74"/>
        <v>0</v>
      </c>
      <c r="AS150" s="188">
        <f t="shared" si="74"/>
        <v>0</v>
      </c>
      <c r="AT150" s="188">
        <f t="shared" si="73"/>
        <v>0</v>
      </c>
      <c r="AU150" s="31"/>
      <c r="AV150" s="31"/>
      <c r="AW150" s="31"/>
      <c r="AX150" s="31"/>
      <c r="AY150" s="74"/>
    </row>
    <row r="151" spans="3:51" x14ac:dyDescent="0.3">
      <c r="C151" s="172" t="s">
        <v>26</v>
      </c>
      <c r="D151" s="4">
        <v>0.6</v>
      </c>
      <c r="E151" s="184" t="s">
        <v>194</v>
      </c>
      <c r="I151" s="53">
        <v>146</v>
      </c>
      <c r="J151" s="31">
        <f t="shared" si="90"/>
        <v>0</v>
      </c>
      <c r="K151" s="31">
        <f t="shared" si="91"/>
        <v>0</v>
      </c>
      <c r="L151" s="31">
        <f t="shared" si="92"/>
        <v>0</v>
      </c>
      <c r="M151" s="31">
        <f t="shared" si="75"/>
        <v>0</v>
      </c>
      <c r="N151" s="31">
        <v>0</v>
      </c>
      <c r="O151" s="32">
        <f t="shared" si="76"/>
        <v>0</v>
      </c>
      <c r="P151" s="53">
        <v>146</v>
      </c>
      <c r="Q151" s="31">
        <f t="shared" si="93"/>
        <v>0</v>
      </c>
      <c r="R151" s="31">
        <f t="shared" si="94"/>
        <v>0</v>
      </c>
      <c r="S151" s="31">
        <f t="shared" si="77"/>
        <v>0</v>
      </c>
      <c r="T151" s="31">
        <f t="shared" si="78"/>
        <v>0</v>
      </c>
      <c r="U151" s="31">
        <f t="shared" si="95"/>
        <v>0</v>
      </c>
      <c r="V151" s="31">
        <f t="shared" si="79"/>
        <v>0</v>
      </c>
      <c r="W151" s="31">
        <v>0</v>
      </c>
      <c r="X151" s="31">
        <f t="shared" si="80"/>
        <v>0</v>
      </c>
      <c r="Y151" s="36">
        <f t="shared" si="81"/>
        <v>0</v>
      </c>
      <c r="AA151" s="69">
        <v>146</v>
      </c>
      <c r="AB151" s="31">
        <f t="shared" si="82"/>
        <v>0</v>
      </c>
      <c r="AC151" s="203">
        <f t="shared" si="72"/>
        <v>0</v>
      </c>
      <c r="AD151" s="99">
        <f t="shared" si="83"/>
        <v>0</v>
      </c>
      <c r="AE151" s="99">
        <f t="shared" si="84"/>
        <v>0</v>
      </c>
      <c r="AF151" s="188">
        <f t="shared" si="68"/>
        <v>0</v>
      </c>
      <c r="AG151" s="188">
        <f t="shared" si="69"/>
        <v>0</v>
      </c>
      <c r="AH151" s="188">
        <f t="shared" si="70"/>
        <v>0</v>
      </c>
      <c r="AI151" s="193">
        <f t="shared" si="71"/>
        <v>0</v>
      </c>
      <c r="AK151" s="69">
        <v>146</v>
      </c>
      <c r="AL151" s="31">
        <f t="shared" si="85"/>
        <v>0</v>
      </c>
      <c r="AM151" s="31">
        <f t="shared" si="86"/>
        <v>0</v>
      </c>
      <c r="AN151" s="31">
        <f t="shared" si="87"/>
        <v>0</v>
      </c>
      <c r="AO151" s="31">
        <f t="shared" si="88"/>
        <v>0</v>
      </c>
      <c r="AP151" s="31">
        <f t="shared" si="89"/>
        <v>0</v>
      </c>
      <c r="AQ151" s="188">
        <f t="shared" si="74"/>
        <v>0</v>
      </c>
      <c r="AR151" s="188">
        <f t="shared" si="74"/>
        <v>0</v>
      </c>
      <c r="AS151" s="188">
        <f t="shared" si="74"/>
        <v>0</v>
      </c>
      <c r="AT151" s="188">
        <f t="shared" si="73"/>
        <v>0</v>
      </c>
      <c r="AU151" s="31"/>
      <c r="AV151" s="31"/>
      <c r="AW151" s="31"/>
      <c r="AX151" s="31"/>
      <c r="AY151" s="74"/>
    </row>
    <row r="152" spans="3:51" x14ac:dyDescent="0.3">
      <c r="C152" s="172" t="s">
        <v>27</v>
      </c>
      <c r="D152" s="4">
        <v>0.43</v>
      </c>
      <c r="E152" s="184" t="s">
        <v>195</v>
      </c>
      <c r="I152" s="53">
        <v>147</v>
      </c>
      <c r="J152" s="31">
        <f t="shared" si="90"/>
        <v>0</v>
      </c>
      <c r="K152" s="31">
        <f t="shared" si="91"/>
        <v>0</v>
      </c>
      <c r="L152" s="31">
        <f t="shared" si="92"/>
        <v>0</v>
      </c>
      <c r="M152" s="31">
        <f t="shared" si="75"/>
        <v>0</v>
      </c>
      <c r="N152" s="31">
        <v>0</v>
      </c>
      <c r="O152" s="32">
        <f t="shared" si="76"/>
        <v>0</v>
      </c>
      <c r="P152" s="53">
        <v>147</v>
      </c>
      <c r="Q152" s="31">
        <f t="shared" si="93"/>
        <v>0</v>
      </c>
      <c r="R152" s="31">
        <f t="shared" si="94"/>
        <v>0</v>
      </c>
      <c r="S152" s="31">
        <f t="shared" si="77"/>
        <v>0</v>
      </c>
      <c r="T152" s="31">
        <f t="shared" si="78"/>
        <v>0</v>
      </c>
      <c r="U152" s="31">
        <f t="shared" si="95"/>
        <v>0</v>
      </c>
      <c r="V152" s="31">
        <f t="shared" si="79"/>
        <v>0</v>
      </c>
      <c r="W152" s="31">
        <v>0</v>
      </c>
      <c r="X152" s="31">
        <f t="shared" si="80"/>
        <v>0</v>
      </c>
      <c r="Y152" s="36">
        <f t="shared" si="81"/>
        <v>0</v>
      </c>
      <c r="AA152" s="69">
        <v>147</v>
      </c>
      <c r="AB152" s="31">
        <f t="shared" si="82"/>
        <v>0</v>
      </c>
      <c r="AC152" s="203">
        <f t="shared" si="72"/>
        <v>0</v>
      </c>
      <c r="AD152" s="99">
        <f t="shared" si="83"/>
        <v>0</v>
      </c>
      <c r="AE152" s="99">
        <f t="shared" si="84"/>
        <v>0</v>
      </c>
      <c r="AF152" s="188">
        <f t="shared" si="68"/>
        <v>0</v>
      </c>
      <c r="AG152" s="188">
        <f t="shared" si="69"/>
        <v>0</v>
      </c>
      <c r="AH152" s="188">
        <f t="shared" si="70"/>
        <v>0</v>
      </c>
      <c r="AI152" s="193">
        <f t="shared" si="71"/>
        <v>0</v>
      </c>
      <c r="AK152" s="69">
        <v>147</v>
      </c>
      <c r="AL152" s="31">
        <f t="shared" si="85"/>
        <v>0</v>
      </c>
      <c r="AM152" s="31">
        <f t="shared" si="86"/>
        <v>0</v>
      </c>
      <c r="AN152" s="31">
        <f t="shared" si="87"/>
        <v>0</v>
      </c>
      <c r="AO152" s="31">
        <f t="shared" si="88"/>
        <v>0</v>
      </c>
      <c r="AP152" s="31">
        <f t="shared" si="89"/>
        <v>0</v>
      </c>
      <c r="AQ152" s="188">
        <f t="shared" si="74"/>
        <v>0</v>
      </c>
      <c r="AR152" s="188">
        <f t="shared" si="74"/>
        <v>0</v>
      </c>
      <c r="AS152" s="188">
        <f t="shared" si="74"/>
        <v>0</v>
      </c>
      <c r="AT152" s="188">
        <f t="shared" si="73"/>
        <v>0</v>
      </c>
      <c r="AU152" s="31"/>
      <c r="AV152" s="31"/>
      <c r="AW152" s="31"/>
      <c r="AX152" s="31"/>
      <c r="AY152" s="74"/>
    </row>
    <row r="153" spans="3:51" x14ac:dyDescent="0.3">
      <c r="C153" s="172" t="s">
        <v>28</v>
      </c>
      <c r="D153" s="4">
        <v>0.37</v>
      </c>
      <c r="E153" s="184" t="s">
        <v>195</v>
      </c>
      <c r="I153" s="53">
        <v>148</v>
      </c>
      <c r="J153" s="31">
        <f t="shared" si="90"/>
        <v>0</v>
      </c>
      <c r="K153" s="31">
        <f t="shared" si="91"/>
        <v>0</v>
      </c>
      <c r="L153" s="31">
        <f t="shared" si="92"/>
        <v>0</v>
      </c>
      <c r="M153" s="31">
        <f t="shared" si="75"/>
        <v>0</v>
      </c>
      <c r="N153" s="31">
        <v>0</v>
      </c>
      <c r="O153" s="32">
        <f t="shared" si="76"/>
        <v>0</v>
      </c>
      <c r="P153" s="53">
        <v>148</v>
      </c>
      <c r="Q153" s="31">
        <f t="shared" si="93"/>
        <v>0</v>
      </c>
      <c r="R153" s="31">
        <f t="shared" si="94"/>
        <v>0</v>
      </c>
      <c r="S153" s="31">
        <f t="shared" si="77"/>
        <v>0</v>
      </c>
      <c r="T153" s="31">
        <f t="shared" si="78"/>
        <v>0</v>
      </c>
      <c r="U153" s="31">
        <f t="shared" si="95"/>
        <v>0</v>
      </c>
      <c r="V153" s="31">
        <f t="shared" si="79"/>
        <v>0</v>
      </c>
      <c r="W153" s="31">
        <v>0</v>
      </c>
      <c r="X153" s="31">
        <f t="shared" si="80"/>
        <v>0</v>
      </c>
      <c r="Y153" s="36">
        <f t="shared" si="81"/>
        <v>0</v>
      </c>
      <c r="AA153" s="69">
        <v>148</v>
      </c>
      <c r="AB153" s="31">
        <f t="shared" si="82"/>
        <v>0</v>
      </c>
      <c r="AC153" s="203">
        <f t="shared" si="72"/>
        <v>0</v>
      </c>
      <c r="AD153" s="99">
        <f t="shared" si="83"/>
        <v>0</v>
      </c>
      <c r="AE153" s="99">
        <f t="shared" si="84"/>
        <v>0</v>
      </c>
      <c r="AF153" s="188">
        <f t="shared" si="68"/>
        <v>0</v>
      </c>
      <c r="AG153" s="188">
        <f t="shared" si="69"/>
        <v>0</v>
      </c>
      <c r="AH153" s="188">
        <f t="shared" si="70"/>
        <v>0</v>
      </c>
      <c r="AI153" s="193">
        <f t="shared" si="71"/>
        <v>0</v>
      </c>
      <c r="AK153" s="69">
        <v>148</v>
      </c>
      <c r="AL153" s="31">
        <f t="shared" si="85"/>
        <v>0</v>
      </c>
      <c r="AM153" s="31">
        <f t="shared" si="86"/>
        <v>0</v>
      </c>
      <c r="AN153" s="31">
        <f t="shared" si="87"/>
        <v>0</v>
      </c>
      <c r="AO153" s="31">
        <f t="shared" si="88"/>
        <v>0</v>
      </c>
      <c r="AP153" s="31">
        <f t="shared" si="89"/>
        <v>0</v>
      </c>
      <c r="AQ153" s="188">
        <f t="shared" si="74"/>
        <v>0</v>
      </c>
      <c r="AR153" s="188">
        <f t="shared" si="74"/>
        <v>0</v>
      </c>
      <c r="AS153" s="188">
        <f t="shared" si="74"/>
        <v>0</v>
      </c>
      <c r="AT153" s="188">
        <f t="shared" si="73"/>
        <v>0</v>
      </c>
      <c r="AU153" s="31"/>
      <c r="AV153" s="31"/>
      <c r="AW153" s="31"/>
      <c r="AX153" s="31"/>
      <c r="AY153" s="74"/>
    </row>
    <row r="154" spans="3:51" x14ac:dyDescent="0.3">
      <c r="C154" s="172" t="s">
        <v>29</v>
      </c>
      <c r="D154" s="4">
        <v>0.36</v>
      </c>
      <c r="E154" s="184" t="s">
        <v>195</v>
      </c>
      <c r="I154" s="53">
        <v>149</v>
      </c>
      <c r="J154" s="31">
        <f t="shared" si="90"/>
        <v>0</v>
      </c>
      <c r="K154" s="31">
        <f t="shared" si="91"/>
        <v>0</v>
      </c>
      <c r="L154" s="31">
        <f t="shared" si="92"/>
        <v>0</v>
      </c>
      <c r="M154" s="31">
        <f t="shared" si="75"/>
        <v>0</v>
      </c>
      <c r="N154" s="31">
        <v>0</v>
      </c>
      <c r="O154" s="32">
        <f t="shared" si="76"/>
        <v>0</v>
      </c>
      <c r="P154" s="53">
        <v>149</v>
      </c>
      <c r="Q154" s="31">
        <f t="shared" si="93"/>
        <v>0</v>
      </c>
      <c r="R154" s="31">
        <f t="shared" si="94"/>
        <v>0</v>
      </c>
      <c r="S154" s="31">
        <f t="shared" si="77"/>
        <v>0</v>
      </c>
      <c r="T154" s="31">
        <f t="shared" si="78"/>
        <v>0</v>
      </c>
      <c r="U154" s="31">
        <f t="shared" si="95"/>
        <v>0</v>
      </c>
      <c r="V154" s="31">
        <f t="shared" si="79"/>
        <v>0</v>
      </c>
      <c r="W154" s="31">
        <v>0</v>
      </c>
      <c r="X154" s="31">
        <f t="shared" si="80"/>
        <v>0</v>
      </c>
      <c r="Y154" s="36">
        <f t="shared" si="81"/>
        <v>0</v>
      </c>
      <c r="AA154" s="69">
        <v>149</v>
      </c>
      <c r="AB154" s="31">
        <f t="shared" si="82"/>
        <v>0</v>
      </c>
      <c r="AC154" s="203">
        <f t="shared" si="72"/>
        <v>0</v>
      </c>
      <c r="AD154" s="99">
        <f t="shared" si="83"/>
        <v>0</v>
      </c>
      <c r="AE154" s="99">
        <f t="shared" si="84"/>
        <v>0</v>
      </c>
      <c r="AF154" s="188">
        <f t="shared" si="68"/>
        <v>0</v>
      </c>
      <c r="AG154" s="188">
        <f t="shared" si="69"/>
        <v>0</v>
      </c>
      <c r="AH154" s="188">
        <f t="shared" si="70"/>
        <v>0</v>
      </c>
      <c r="AI154" s="193">
        <f t="shared" si="71"/>
        <v>0</v>
      </c>
      <c r="AK154" s="69">
        <v>149</v>
      </c>
      <c r="AL154" s="31">
        <f t="shared" si="85"/>
        <v>0</v>
      </c>
      <c r="AM154" s="31">
        <f t="shared" si="86"/>
        <v>0</v>
      </c>
      <c r="AN154" s="31">
        <f t="shared" si="87"/>
        <v>0</v>
      </c>
      <c r="AO154" s="31">
        <f t="shared" si="88"/>
        <v>0</v>
      </c>
      <c r="AP154" s="31">
        <f t="shared" si="89"/>
        <v>0</v>
      </c>
      <c r="AQ154" s="188">
        <f t="shared" si="74"/>
        <v>0</v>
      </c>
      <c r="AR154" s="188">
        <f t="shared" si="74"/>
        <v>0</v>
      </c>
      <c r="AS154" s="188">
        <f t="shared" si="74"/>
        <v>0</v>
      </c>
      <c r="AT154" s="188">
        <f t="shared" si="73"/>
        <v>0</v>
      </c>
      <c r="AU154" s="31"/>
      <c r="AV154" s="31"/>
      <c r="AW154" s="31"/>
      <c r="AX154" s="31"/>
      <c r="AY154" s="74"/>
    </row>
    <row r="155" spans="3:51" x14ac:dyDescent="0.3">
      <c r="C155" s="172" t="s">
        <v>30</v>
      </c>
      <c r="D155" s="4">
        <v>0.51</v>
      </c>
      <c r="E155" s="184" t="s">
        <v>194</v>
      </c>
      <c r="I155" s="53">
        <v>150</v>
      </c>
      <c r="J155" s="31">
        <f t="shared" si="90"/>
        <v>0</v>
      </c>
      <c r="K155" s="31">
        <f t="shared" si="91"/>
        <v>0</v>
      </c>
      <c r="L155" s="31">
        <f t="shared" si="92"/>
        <v>0</v>
      </c>
      <c r="M155" s="31">
        <f t="shared" si="75"/>
        <v>0</v>
      </c>
      <c r="N155" s="31">
        <v>0</v>
      </c>
      <c r="O155" s="32">
        <f t="shared" si="76"/>
        <v>0</v>
      </c>
      <c r="P155" s="53">
        <v>150</v>
      </c>
      <c r="Q155" s="31">
        <f t="shared" si="93"/>
        <v>0</v>
      </c>
      <c r="R155" s="31">
        <f t="shared" si="94"/>
        <v>0</v>
      </c>
      <c r="S155" s="31">
        <f t="shared" si="77"/>
        <v>0</v>
      </c>
      <c r="T155" s="31">
        <f t="shared" si="78"/>
        <v>0</v>
      </c>
      <c r="U155" s="31">
        <f t="shared" si="95"/>
        <v>0</v>
      </c>
      <c r="V155" s="31">
        <f t="shared" si="79"/>
        <v>0</v>
      </c>
      <c r="W155" s="31">
        <v>0</v>
      </c>
      <c r="X155" s="31">
        <f t="shared" si="80"/>
        <v>0</v>
      </c>
      <c r="Y155" s="36">
        <f t="shared" si="81"/>
        <v>0</v>
      </c>
      <c r="AA155" s="69">
        <v>150</v>
      </c>
      <c r="AB155" s="31">
        <f t="shared" si="82"/>
        <v>0</v>
      </c>
      <c r="AC155" s="203">
        <f t="shared" si="72"/>
        <v>0</v>
      </c>
      <c r="AD155" s="99">
        <f t="shared" si="83"/>
        <v>0</v>
      </c>
      <c r="AE155" s="99">
        <f t="shared" si="84"/>
        <v>0</v>
      </c>
      <c r="AF155" s="188">
        <f t="shared" ref="AF155:AF205" si="96">IF(OR(AA155&lt;=$F$18,AA155&lt;=30),EXP(-LN(2)/$D$104)*AF154+((1-EXP(-LN(2)/$D$104))/(LN(2)/$D$104))*$AB155*AC155*0.475*$F$19*44/12,)</f>
        <v>0</v>
      </c>
      <c r="AG155" s="188">
        <f t="shared" ref="AG155:AG205" si="97">IF(OR(AA155&lt;=$F$18,AA155&lt;=30),EXP(-LN(2)/$D$106)*AG154+((1-EXP(-LN(2)/$D$106))/(LN(2)/$D$106))*$AB155*AD155*0.475*$F$19*44/12,)</f>
        <v>0</v>
      </c>
      <c r="AH155" s="188">
        <f t="shared" ref="AH155:AH205" si="98">IF(OR(AA155&lt;=$F$18,AA155&lt;=30),EXP(-LN(2)/$D$105)*AH154+((1-EXP(-LN(2)/$D$105))/(LN(2)/$D$105))*$AB155*AE155*0.475*$F$19*44/12,)</f>
        <v>0</v>
      </c>
      <c r="AI155" s="193">
        <f t="shared" ref="AI155:AI205" si="99">IF(OR(AA155&lt;=$F$18,AA155&lt;=30),SUM(AF155:AH155),)</f>
        <v>0</v>
      </c>
      <c r="AK155" s="69">
        <v>150</v>
      </c>
      <c r="AL155" s="31">
        <f t="shared" si="85"/>
        <v>0</v>
      </c>
      <c r="AM155" s="31">
        <f t="shared" si="86"/>
        <v>0</v>
      </c>
      <c r="AN155" s="31">
        <f t="shared" si="87"/>
        <v>0</v>
      </c>
      <c r="AO155" s="31">
        <f t="shared" si="88"/>
        <v>0</v>
      </c>
      <c r="AP155" s="31">
        <f t="shared" si="89"/>
        <v>0</v>
      </c>
      <c r="AQ155" s="188">
        <f t="shared" si="74"/>
        <v>0</v>
      </c>
      <c r="AR155" s="188">
        <f t="shared" si="74"/>
        <v>0</v>
      </c>
      <c r="AS155" s="188">
        <f t="shared" si="74"/>
        <v>0</v>
      </c>
      <c r="AT155" s="188">
        <f t="shared" si="73"/>
        <v>0</v>
      </c>
      <c r="AU155" s="31"/>
      <c r="AV155" s="31"/>
      <c r="AW155" s="31"/>
      <c r="AX155" s="31"/>
      <c r="AY155" s="74"/>
    </row>
    <row r="156" spans="3:51" x14ac:dyDescent="0.3">
      <c r="C156" s="172" t="s">
        <v>31</v>
      </c>
      <c r="D156" s="4">
        <v>0.56000000000000005</v>
      </c>
      <c r="E156" s="184" t="s">
        <v>194</v>
      </c>
      <c r="I156" s="53">
        <v>151</v>
      </c>
      <c r="J156" s="31">
        <f t="shared" si="90"/>
        <v>0</v>
      </c>
      <c r="K156" s="31">
        <f t="shared" si="91"/>
        <v>0</v>
      </c>
      <c r="L156" s="31">
        <f t="shared" si="92"/>
        <v>0</v>
      </c>
      <c r="M156" s="31">
        <f t="shared" si="75"/>
        <v>0</v>
      </c>
      <c r="N156" s="31">
        <v>0</v>
      </c>
      <c r="O156" s="32">
        <f t="shared" si="76"/>
        <v>0</v>
      </c>
      <c r="P156" s="53">
        <v>151</v>
      </c>
      <c r="Q156" s="31">
        <f t="shared" si="93"/>
        <v>0</v>
      </c>
      <c r="R156" s="31">
        <f t="shared" si="94"/>
        <v>0</v>
      </c>
      <c r="S156" s="31">
        <f t="shared" si="77"/>
        <v>0</v>
      </c>
      <c r="T156" s="31">
        <f t="shared" si="78"/>
        <v>0</v>
      </c>
      <c r="U156" s="31">
        <f t="shared" si="95"/>
        <v>0</v>
      </c>
      <c r="V156" s="31">
        <f t="shared" si="79"/>
        <v>0</v>
      </c>
      <c r="W156" s="31">
        <v>0</v>
      </c>
      <c r="X156" s="31">
        <f t="shared" si="80"/>
        <v>0</v>
      </c>
      <c r="Y156" s="36">
        <f t="shared" si="81"/>
        <v>0</v>
      </c>
      <c r="AA156" s="69">
        <v>151</v>
      </c>
      <c r="AB156" s="31">
        <f t="shared" si="82"/>
        <v>0</v>
      </c>
      <c r="AC156" s="203">
        <f t="shared" si="72"/>
        <v>0</v>
      </c>
      <c r="AD156" s="99">
        <f t="shared" si="83"/>
        <v>0</v>
      </c>
      <c r="AE156" s="99">
        <f t="shared" si="84"/>
        <v>0</v>
      </c>
      <c r="AF156" s="188">
        <f t="shared" si="96"/>
        <v>0</v>
      </c>
      <c r="AG156" s="188">
        <f t="shared" si="97"/>
        <v>0</v>
      </c>
      <c r="AH156" s="188">
        <f t="shared" si="98"/>
        <v>0</v>
      </c>
      <c r="AI156" s="193">
        <f t="shared" si="99"/>
        <v>0</v>
      </c>
      <c r="AK156" s="69">
        <v>151</v>
      </c>
      <c r="AL156" s="31">
        <f t="shared" si="85"/>
        <v>0</v>
      </c>
      <c r="AM156" s="31">
        <f t="shared" si="86"/>
        <v>0</v>
      </c>
      <c r="AN156" s="31">
        <f t="shared" si="87"/>
        <v>0</v>
      </c>
      <c r="AO156" s="31">
        <f t="shared" si="88"/>
        <v>0</v>
      </c>
      <c r="AP156" s="31">
        <f t="shared" si="89"/>
        <v>0</v>
      </c>
      <c r="AQ156" s="188">
        <f t="shared" si="74"/>
        <v>0</v>
      </c>
      <c r="AR156" s="188">
        <f t="shared" si="74"/>
        <v>0</v>
      </c>
      <c r="AS156" s="188">
        <f t="shared" si="74"/>
        <v>0</v>
      </c>
      <c r="AT156" s="188">
        <f t="shared" si="73"/>
        <v>0</v>
      </c>
      <c r="AU156" s="31"/>
      <c r="AV156" s="31"/>
      <c r="AW156" s="31"/>
      <c r="AX156" s="31"/>
      <c r="AY156" s="74"/>
    </row>
    <row r="157" spans="3:51" x14ac:dyDescent="0.3">
      <c r="C157" s="172" t="s">
        <v>32</v>
      </c>
      <c r="D157" s="4">
        <v>0.56000000000000005</v>
      </c>
      <c r="E157" s="184" t="s">
        <v>194</v>
      </c>
      <c r="I157" s="53">
        <v>152</v>
      </c>
      <c r="J157" s="31">
        <f t="shared" si="90"/>
        <v>0</v>
      </c>
      <c r="K157" s="31">
        <f t="shared" si="91"/>
        <v>0</v>
      </c>
      <c r="L157" s="31">
        <f t="shared" si="92"/>
        <v>0</v>
      </c>
      <c r="M157" s="31">
        <f t="shared" si="75"/>
        <v>0</v>
      </c>
      <c r="N157" s="31">
        <v>0</v>
      </c>
      <c r="O157" s="32">
        <f t="shared" si="76"/>
        <v>0</v>
      </c>
      <c r="P157" s="53">
        <v>152</v>
      </c>
      <c r="Q157" s="31">
        <f t="shared" si="93"/>
        <v>0</v>
      </c>
      <c r="R157" s="31">
        <f t="shared" si="94"/>
        <v>0</v>
      </c>
      <c r="S157" s="31">
        <f t="shared" si="77"/>
        <v>0</v>
      </c>
      <c r="T157" s="31">
        <f t="shared" si="78"/>
        <v>0</v>
      </c>
      <c r="U157" s="31">
        <f t="shared" si="95"/>
        <v>0</v>
      </c>
      <c r="V157" s="31">
        <f t="shared" si="79"/>
        <v>0</v>
      </c>
      <c r="W157" s="31">
        <v>0</v>
      </c>
      <c r="X157" s="31">
        <f t="shared" si="80"/>
        <v>0</v>
      </c>
      <c r="Y157" s="36">
        <f t="shared" si="81"/>
        <v>0</v>
      </c>
      <c r="AA157" s="69">
        <v>152</v>
      </c>
      <c r="AB157" s="31">
        <f t="shared" si="82"/>
        <v>0</v>
      </c>
      <c r="AC157" s="203">
        <f t="shared" si="72"/>
        <v>0</v>
      </c>
      <c r="AD157" s="99">
        <f t="shared" si="83"/>
        <v>0</v>
      </c>
      <c r="AE157" s="99">
        <f t="shared" si="84"/>
        <v>0</v>
      </c>
      <c r="AF157" s="188">
        <f t="shared" si="96"/>
        <v>0</v>
      </c>
      <c r="AG157" s="188">
        <f t="shared" si="97"/>
        <v>0</v>
      </c>
      <c r="AH157" s="188">
        <f t="shared" si="98"/>
        <v>0</v>
      </c>
      <c r="AI157" s="193">
        <f t="shared" si="99"/>
        <v>0</v>
      </c>
      <c r="AK157" s="69">
        <v>152</v>
      </c>
      <c r="AL157" s="31">
        <f t="shared" si="85"/>
        <v>0</v>
      </c>
      <c r="AM157" s="31">
        <f t="shared" si="86"/>
        <v>0</v>
      </c>
      <c r="AN157" s="31">
        <f t="shared" si="87"/>
        <v>0</v>
      </c>
      <c r="AO157" s="31">
        <f t="shared" si="88"/>
        <v>0</v>
      </c>
      <c r="AP157" s="31">
        <f t="shared" si="89"/>
        <v>0</v>
      </c>
      <c r="AQ157" s="188">
        <f t="shared" si="74"/>
        <v>0</v>
      </c>
      <c r="AR157" s="188">
        <f t="shared" si="74"/>
        <v>0</v>
      </c>
      <c r="AS157" s="188">
        <f t="shared" si="74"/>
        <v>0</v>
      </c>
      <c r="AT157" s="188">
        <f t="shared" si="73"/>
        <v>0</v>
      </c>
      <c r="AU157" s="31"/>
      <c r="AV157" s="31"/>
      <c r="AW157" s="31"/>
      <c r="AX157" s="31"/>
      <c r="AY157" s="74"/>
    </row>
    <row r="158" spans="3:51" x14ac:dyDescent="0.3">
      <c r="C158" s="172" t="s">
        <v>33</v>
      </c>
      <c r="D158" s="4">
        <v>0.48</v>
      </c>
      <c r="E158" s="184" t="s">
        <v>194</v>
      </c>
      <c r="I158" s="53">
        <v>153</v>
      </c>
      <c r="J158" s="31">
        <f t="shared" si="90"/>
        <v>0</v>
      </c>
      <c r="K158" s="31">
        <f t="shared" si="91"/>
        <v>0</v>
      </c>
      <c r="L158" s="31">
        <f t="shared" si="92"/>
        <v>0</v>
      </c>
      <c r="M158" s="31">
        <f t="shared" si="75"/>
        <v>0</v>
      </c>
      <c r="N158" s="31">
        <v>0</v>
      </c>
      <c r="O158" s="32">
        <f t="shared" si="76"/>
        <v>0</v>
      </c>
      <c r="P158" s="53">
        <v>153</v>
      </c>
      <c r="Q158" s="31">
        <f t="shared" si="93"/>
        <v>0</v>
      </c>
      <c r="R158" s="31">
        <f t="shared" si="94"/>
        <v>0</v>
      </c>
      <c r="S158" s="31">
        <f t="shared" si="77"/>
        <v>0</v>
      </c>
      <c r="T158" s="31">
        <f t="shared" si="78"/>
        <v>0</v>
      </c>
      <c r="U158" s="31">
        <f t="shared" si="95"/>
        <v>0</v>
      </c>
      <c r="V158" s="31">
        <f t="shared" si="79"/>
        <v>0</v>
      </c>
      <c r="W158" s="31">
        <v>0</v>
      </c>
      <c r="X158" s="31">
        <f t="shared" si="80"/>
        <v>0</v>
      </c>
      <c r="Y158" s="36">
        <f t="shared" si="81"/>
        <v>0</v>
      </c>
      <c r="AA158" s="69">
        <v>153</v>
      </c>
      <c r="AB158" s="31">
        <f t="shared" si="82"/>
        <v>0</v>
      </c>
      <c r="AC158" s="203">
        <f t="shared" si="72"/>
        <v>0</v>
      </c>
      <c r="AD158" s="99">
        <f t="shared" si="83"/>
        <v>0</v>
      </c>
      <c r="AE158" s="99">
        <f t="shared" si="84"/>
        <v>0</v>
      </c>
      <c r="AF158" s="188">
        <f t="shared" si="96"/>
        <v>0</v>
      </c>
      <c r="AG158" s="188">
        <f t="shared" si="97"/>
        <v>0</v>
      </c>
      <c r="AH158" s="188">
        <f t="shared" si="98"/>
        <v>0</v>
      </c>
      <c r="AI158" s="193">
        <f t="shared" si="99"/>
        <v>0</v>
      </c>
      <c r="AK158" s="69">
        <v>153</v>
      </c>
      <c r="AL158" s="31">
        <f t="shared" si="85"/>
        <v>0</v>
      </c>
      <c r="AM158" s="31">
        <f t="shared" si="86"/>
        <v>0</v>
      </c>
      <c r="AN158" s="31">
        <f t="shared" si="87"/>
        <v>0</v>
      </c>
      <c r="AO158" s="31">
        <f t="shared" si="88"/>
        <v>0</v>
      </c>
      <c r="AP158" s="31">
        <f t="shared" si="89"/>
        <v>0</v>
      </c>
      <c r="AQ158" s="188">
        <f t="shared" si="74"/>
        <v>0</v>
      </c>
      <c r="AR158" s="188">
        <f t="shared" si="74"/>
        <v>0</v>
      </c>
      <c r="AS158" s="188">
        <f t="shared" si="74"/>
        <v>0</v>
      </c>
      <c r="AT158" s="188">
        <f t="shared" si="73"/>
        <v>0</v>
      </c>
      <c r="AU158" s="31"/>
      <c r="AV158" s="31"/>
      <c r="AW158" s="31"/>
      <c r="AX158" s="31"/>
      <c r="AY158" s="74"/>
    </row>
    <row r="159" spans="3:51" x14ac:dyDescent="0.3">
      <c r="C159" s="172" t="s">
        <v>34</v>
      </c>
      <c r="D159" s="4">
        <v>0.55000000000000004</v>
      </c>
      <c r="E159" s="184" t="s">
        <v>194</v>
      </c>
      <c r="I159" s="53">
        <v>154</v>
      </c>
      <c r="J159" s="31">
        <f t="shared" si="90"/>
        <v>0</v>
      </c>
      <c r="K159" s="31">
        <f t="shared" si="91"/>
        <v>0</v>
      </c>
      <c r="L159" s="31">
        <f t="shared" si="92"/>
        <v>0</v>
      </c>
      <c r="M159" s="31">
        <f t="shared" si="75"/>
        <v>0</v>
      </c>
      <c r="N159" s="31">
        <v>0</v>
      </c>
      <c r="O159" s="32">
        <f t="shared" si="76"/>
        <v>0</v>
      </c>
      <c r="P159" s="53">
        <v>154</v>
      </c>
      <c r="Q159" s="31">
        <f t="shared" si="93"/>
        <v>0</v>
      </c>
      <c r="R159" s="31">
        <f t="shared" si="94"/>
        <v>0</v>
      </c>
      <c r="S159" s="31">
        <f t="shared" si="77"/>
        <v>0</v>
      </c>
      <c r="T159" s="31">
        <f t="shared" si="78"/>
        <v>0</v>
      </c>
      <c r="U159" s="31">
        <f t="shared" si="95"/>
        <v>0</v>
      </c>
      <c r="V159" s="31">
        <f t="shared" si="79"/>
        <v>0</v>
      </c>
      <c r="W159" s="31">
        <v>0</v>
      </c>
      <c r="X159" s="31">
        <f t="shared" si="80"/>
        <v>0</v>
      </c>
      <c r="Y159" s="36">
        <f t="shared" si="81"/>
        <v>0</v>
      </c>
      <c r="AA159" s="69">
        <v>154</v>
      </c>
      <c r="AB159" s="31">
        <f t="shared" si="82"/>
        <v>0</v>
      </c>
      <c r="AC159" s="203">
        <f t="shared" ref="AC159:AC205" si="100">IF(AA159&lt;=$F$18,IFERROR(VLOOKUP($AA159,$B$82:$G$94,3,FALSE),0),)*50%</f>
        <v>0</v>
      </c>
      <c r="AD159" s="99">
        <f t="shared" si="83"/>
        <v>0</v>
      </c>
      <c r="AE159" s="99">
        <f t="shared" si="84"/>
        <v>0</v>
      </c>
      <c r="AF159" s="188">
        <f t="shared" si="96"/>
        <v>0</v>
      </c>
      <c r="AG159" s="188">
        <f t="shared" si="97"/>
        <v>0</v>
      </c>
      <c r="AH159" s="188">
        <f t="shared" si="98"/>
        <v>0</v>
      </c>
      <c r="AI159" s="193">
        <f t="shared" si="99"/>
        <v>0</v>
      </c>
      <c r="AK159" s="69">
        <v>154</v>
      </c>
      <c r="AL159" s="31">
        <f t="shared" si="85"/>
        <v>0</v>
      </c>
      <c r="AM159" s="31">
        <f t="shared" si="86"/>
        <v>0</v>
      </c>
      <c r="AN159" s="31">
        <f t="shared" si="87"/>
        <v>0</v>
      </c>
      <c r="AO159" s="31">
        <f t="shared" si="88"/>
        <v>0</v>
      </c>
      <c r="AP159" s="31">
        <f t="shared" si="89"/>
        <v>0</v>
      </c>
      <c r="AQ159" s="188">
        <f t="shared" si="74"/>
        <v>0</v>
      </c>
      <c r="AR159" s="188">
        <f t="shared" si="74"/>
        <v>0</v>
      </c>
      <c r="AS159" s="188">
        <f t="shared" si="74"/>
        <v>0</v>
      </c>
      <c r="AT159" s="188">
        <f t="shared" si="73"/>
        <v>0</v>
      </c>
      <c r="AU159" s="31"/>
      <c r="AV159" s="31"/>
      <c r="AW159" s="31"/>
      <c r="AX159" s="31"/>
      <c r="AY159" s="74"/>
    </row>
    <row r="160" spans="3:51" x14ac:dyDescent="0.3">
      <c r="C160" s="172" t="s">
        <v>35</v>
      </c>
      <c r="D160" s="4">
        <v>0.56000000000000005</v>
      </c>
      <c r="E160" s="184" t="s">
        <v>194</v>
      </c>
      <c r="I160" s="53">
        <v>155</v>
      </c>
      <c r="J160" s="31">
        <f t="shared" si="90"/>
        <v>0</v>
      </c>
      <c r="K160" s="31">
        <f t="shared" si="91"/>
        <v>0</v>
      </c>
      <c r="L160" s="31">
        <f t="shared" si="92"/>
        <v>0</v>
      </c>
      <c r="M160" s="31">
        <f t="shared" si="75"/>
        <v>0</v>
      </c>
      <c r="N160" s="31">
        <v>0</v>
      </c>
      <c r="O160" s="32">
        <f t="shared" si="76"/>
        <v>0</v>
      </c>
      <c r="P160" s="53">
        <v>155</v>
      </c>
      <c r="Q160" s="31">
        <f t="shared" si="93"/>
        <v>0</v>
      </c>
      <c r="R160" s="31">
        <f t="shared" si="94"/>
        <v>0</v>
      </c>
      <c r="S160" s="31">
        <f t="shared" si="77"/>
        <v>0</v>
      </c>
      <c r="T160" s="31">
        <f t="shared" si="78"/>
        <v>0</v>
      </c>
      <c r="U160" s="31">
        <f t="shared" si="95"/>
        <v>0</v>
      </c>
      <c r="V160" s="31">
        <f t="shared" si="79"/>
        <v>0</v>
      </c>
      <c r="W160" s="31">
        <v>0</v>
      </c>
      <c r="X160" s="31">
        <f t="shared" si="80"/>
        <v>0</v>
      </c>
      <c r="Y160" s="36">
        <f t="shared" si="81"/>
        <v>0</v>
      </c>
      <c r="AA160" s="69">
        <v>155</v>
      </c>
      <c r="AB160" s="31">
        <f t="shared" si="82"/>
        <v>0</v>
      </c>
      <c r="AC160" s="203">
        <f t="shared" si="100"/>
        <v>0</v>
      </c>
      <c r="AD160" s="99">
        <f t="shared" si="83"/>
        <v>0</v>
      </c>
      <c r="AE160" s="99">
        <f t="shared" si="84"/>
        <v>0</v>
      </c>
      <c r="AF160" s="188">
        <f t="shared" si="96"/>
        <v>0</v>
      </c>
      <c r="AG160" s="188">
        <f t="shared" si="97"/>
        <v>0</v>
      </c>
      <c r="AH160" s="188">
        <f t="shared" si="98"/>
        <v>0</v>
      </c>
      <c r="AI160" s="193">
        <f t="shared" si="99"/>
        <v>0</v>
      </c>
      <c r="AK160" s="69">
        <v>155</v>
      </c>
      <c r="AL160" s="31">
        <f t="shared" si="85"/>
        <v>0</v>
      </c>
      <c r="AM160" s="31">
        <f t="shared" si="86"/>
        <v>0</v>
      </c>
      <c r="AN160" s="31">
        <f t="shared" si="87"/>
        <v>0</v>
      </c>
      <c r="AO160" s="31">
        <f t="shared" si="88"/>
        <v>0</v>
      </c>
      <c r="AP160" s="31">
        <f t="shared" si="89"/>
        <v>0</v>
      </c>
      <c r="AQ160" s="188">
        <f t="shared" si="74"/>
        <v>0</v>
      </c>
      <c r="AR160" s="188">
        <f t="shared" si="74"/>
        <v>0</v>
      </c>
      <c r="AS160" s="188">
        <f t="shared" si="74"/>
        <v>0</v>
      </c>
      <c r="AT160" s="188">
        <f t="shared" si="73"/>
        <v>0</v>
      </c>
      <c r="AU160" s="31"/>
      <c r="AV160" s="31"/>
      <c r="AW160" s="31"/>
      <c r="AX160" s="31"/>
      <c r="AY160" s="74"/>
    </row>
    <row r="161" spans="3:51" x14ac:dyDescent="0.3">
      <c r="C161" s="172" t="s">
        <v>36</v>
      </c>
      <c r="D161" s="4">
        <v>0.57999999999999996</v>
      </c>
      <c r="E161" s="184" t="s">
        <v>194</v>
      </c>
      <c r="I161" s="53">
        <v>156</v>
      </c>
      <c r="J161" s="31">
        <f t="shared" si="90"/>
        <v>0</v>
      </c>
      <c r="K161" s="31">
        <f t="shared" si="91"/>
        <v>0</v>
      </c>
      <c r="L161" s="31">
        <f t="shared" si="92"/>
        <v>0</v>
      </c>
      <c r="M161" s="31">
        <f t="shared" si="75"/>
        <v>0</v>
      </c>
      <c r="N161" s="31">
        <v>0</v>
      </c>
      <c r="O161" s="32">
        <f t="shared" si="76"/>
        <v>0</v>
      </c>
      <c r="P161" s="53">
        <v>156</v>
      </c>
      <c r="Q161" s="31">
        <f t="shared" si="93"/>
        <v>0</v>
      </c>
      <c r="R161" s="31">
        <f t="shared" si="94"/>
        <v>0</v>
      </c>
      <c r="S161" s="31">
        <f t="shared" si="77"/>
        <v>0</v>
      </c>
      <c r="T161" s="31">
        <f t="shared" si="78"/>
        <v>0</v>
      </c>
      <c r="U161" s="31">
        <f t="shared" si="95"/>
        <v>0</v>
      </c>
      <c r="V161" s="31">
        <f t="shared" si="79"/>
        <v>0</v>
      </c>
      <c r="W161" s="31">
        <v>0</v>
      </c>
      <c r="X161" s="31">
        <f t="shared" si="80"/>
        <v>0</v>
      </c>
      <c r="Y161" s="36">
        <f t="shared" si="81"/>
        <v>0</v>
      </c>
      <c r="AA161" s="69">
        <v>156</v>
      </c>
      <c r="AB161" s="31">
        <f t="shared" si="82"/>
        <v>0</v>
      </c>
      <c r="AC161" s="203">
        <f t="shared" si="100"/>
        <v>0</v>
      </c>
      <c r="AD161" s="99">
        <f t="shared" si="83"/>
        <v>0</v>
      </c>
      <c r="AE161" s="99">
        <f t="shared" si="84"/>
        <v>0</v>
      </c>
      <c r="AF161" s="188">
        <f t="shared" si="96"/>
        <v>0</v>
      </c>
      <c r="AG161" s="188">
        <f t="shared" si="97"/>
        <v>0</v>
      </c>
      <c r="AH161" s="188">
        <f t="shared" si="98"/>
        <v>0</v>
      </c>
      <c r="AI161" s="193">
        <f t="shared" si="99"/>
        <v>0</v>
      </c>
      <c r="AK161" s="69">
        <v>156</v>
      </c>
      <c r="AL161" s="31">
        <f t="shared" si="85"/>
        <v>0</v>
      </c>
      <c r="AM161" s="31">
        <f t="shared" si="86"/>
        <v>0</v>
      </c>
      <c r="AN161" s="31">
        <f t="shared" si="87"/>
        <v>0</v>
      </c>
      <c r="AO161" s="31">
        <f t="shared" si="88"/>
        <v>0</v>
      </c>
      <c r="AP161" s="31">
        <f t="shared" si="89"/>
        <v>0</v>
      </c>
      <c r="AQ161" s="188">
        <f t="shared" si="74"/>
        <v>0</v>
      </c>
      <c r="AR161" s="188">
        <f t="shared" si="74"/>
        <v>0</v>
      </c>
      <c r="AS161" s="188">
        <f t="shared" si="74"/>
        <v>0</v>
      </c>
      <c r="AT161" s="188">
        <f t="shared" si="73"/>
        <v>0</v>
      </c>
      <c r="AU161" s="31"/>
      <c r="AV161" s="31"/>
      <c r="AW161" s="31"/>
      <c r="AX161" s="31"/>
      <c r="AY161" s="74"/>
    </row>
    <row r="162" spans="3:51" x14ac:dyDescent="0.3">
      <c r="C162" s="172" t="s">
        <v>37</v>
      </c>
      <c r="D162" s="4">
        <v>0.57999999999999996</v>
      </c>
      <c r="E162" s="184" t="s">
        <v>195</v>
      </c>
      <c r="I162" s="53">
        <v>157</v>
      </c>
      <c r="J162" s="31">
        <f t="shared" si="90"/>
        <v>0</v>
      </c>
      <c r="K162" s="31">
        <f t="shared" si="91"/>
        <v>0</v>
      </c>
      <c r="L162" s="31">
        <f t="shared" si="92"/>
        <v>0</v>
      </c>
      <c r="M162" s="31">
        <f t="shared" si="75"/>
        <v>0</v>
      </c>
      <c r="N162" s="31">
        <v>0</v>
      </c>
      <c r="O162" s="32">
        <f t="shared" si="76"/>
        <v>0</v>
      </c>
      <c r="P162" s="53">
        <v>157</v>
      </c>
      <c r="Q162" s="31">
        <f t="shared" si="93"/>
        <v>0</v>
      </c>
      <c r="R162" s="31">
        <f t="shared" si="94"/>
        <v>0</v>
      </c>
      <c r="S162" s="31">
        <f t="shared" si="77"/>
        <v>0</v>
      </c>
      <c r="T162" s="31">
        <f t="shared" si="78"/>
        <v>0</v>
      </c>
      <c r="U162" s="31">
        <f t="shared" si="95"/>
        <v>0</v>
      </c>
      <c r="V162" s="31">
        <f t="shared" si="79"/>
        <v>0</v>
      </c>
      <c r="W162" s="31">
        <v>0</v>
      </c>
      <c r="X162" s="31">
        <f t="shared" si="80"/>
        <v>0</v>
      </c>
      <c r="Y162" s="36">
        <f t="shared" si="81"/>
        <v>0</v>
      </c>
      <c r="AA162" s="69">
        <v>157</v>
      </c>
      <c r="AB162" s="31">
        <f t="shared" si="82"/>
        <v>0</v>
      </c>
      <c r="AC162" s="203">
        <f t="shared" si="100"/>
        <v>0</v>
      </c>
      <c r="AD162" s="99">
        <f t="shared" si="83"/>
        <v>0</v>
      </c>
      <c r="AE162" s="99">
        <f t="shared" si="84"/>
        <v>0</v>
      </c>
      <c r="AF162" s="188">
        <f t="shared" si="96"/>
        <v>0</v>
      </c>
      <c r="AG162" s="188">
        <f t="shared" si="97"/>
        <v>0</v>
      </c>
      <c r="AH162" s="188">
        <f t="shared" si="98"/>
        <v>0</v>
      </c>
      <c r="AI162" s="193">
        <f t="shared" si="99"/>
        <v>0</v>
      </c>
      <c r="AK162" s="69">
        <v>157</v>
      </c>
      <c r="AL162" s="31">
        <f t="shared" si="85"/>
        <v>0</v>
      </c>
      <c r="AM162" s="31">
        <f t="shared" si="86"/>
        <v>0</v>
      </c>
      <c r="AN162" s="31">
        <f t="shared" si="87"/>
        <v>0</v>
      </c>
      <c r="AO162" s="31">
        <f t="shared" si="88"/>
        <v>0</v>
      </c>
      <c r="AP162" s="31">
        <f t="shared" si="89"/>
        <v>0</v>
      </c>
      <c r="AQ162" s="188">
        <f t="shared" si="74"/>
        <v>0</v>
      </c>
      <c r="AR162" s="188">
        <f t="shared" si="74"/>
        <v>0</v>
      </c>
      <c r="AS162" s="188">
        <f t="shared" si="74"/>
        <v>0</v>
      </c>
      <c r="AT162" s="188">
        <f t="shared" si="73"/>
        <v>0</v>
      </c>
      <c r="AU162" s="31"/>
      <c r="AV162" s="31"/>
      <c r="AW162" s="31"/>
      <c r="AX162" s="31"/>
      <c r="AY162" s="74"/>
    </row>
    <row r="163" spans="3:51" x14ac:dyDescent="0.3">
      <c r="C163" s="172" t="s">
        <v>38</v>
      </c>
      <c r="D163" s="4">
        <v>0.48</v>
      </c>
      <c r="E163" s="184" t="s">
        <v>195</v>
      </c>
      <c r="I163" s="53">
        <v>158</v>
      </c>
      <c r="J163" s="31">
        <f t="shared" si="90"/>
        <v>0</v>
      </c>
      <c r="K163" s="31">
        <f t="shared" si="91"/>
        <v>0</v>
      </c>
      <c r="L163" s="31">
        <f t="shared" si="92"/>
        <v>0</v>
      </c>
      <c r="M163" s="31">
        <f t="shared" si="75"/>
        <v>0</v>
      </c>
      <c r="N163" s="31">
        <v>0</v>
      </c>
      <c r="O163" s="32">
        <f t="shared" si="76"/>
        <v>0</v>
      </c>
      <c r="P163" s="53">
        <v>158</v>
      </c>
      <c r="Q163" s="31">
        <f t="shared" si="93"/>
        <v>0</v>
      </c>
      <c r="R163" s="31">
        <f t="shared" si="94"/>
        <v>0</v>
      </c>
      <c r="S163" s="31">
        <f t="shared" si="77"/>
        <v>0</v>
      </c>
      <c r="T163" s="31">
        <f t="shared" si="78"/>
        <v>0</v>
      </c>
      <c r="U163" s="31">
        <f t="shared" si="95"/>
        <v>0</v>
      </c>
      <c r="V163" s="31">
        <f t="shared" si="79"/>
        <v>0</v>
      </c>
      <c r="W163" s="31">
        <v>0</v>
      </c>
      <c r="X163" s="31">
        <f t="shared" si="80"/>
        <v>0</v>
      </c>
      <c r="Y163" s="36">
        <f t="shared" si="81"/>
        <v>0</v>
      </c>
      <c r="AA163" s="69">
        <v>158</v>
      </c>
      <c r="AB163" s="31">
        <f t="shared" si="82"/>
        <v>0</v>
      </c>
      <c r="AC163" s="203">
        <f t="shared" si="100"/>
        <v>0</v>
      </c>
      <c r="AD163" s="99">
        <f t="shared" si="83"/>
        <v>0</v>
      </c>
      <c r="AE163" s="99">
        <f t="shared" si="84"/>
        <v>0</v>
      </c>
      <c r="AF163" s="188">
        <f t="shared" si="96"/>
        <v>0</v>
      </c>
      <c r="AG163" s="188">
        <f t="shared" si="97"/>
        <v>0</v>
      </c>
      <c r="AH163" s="188">
        <f t="shared" si="98"/>
        <v>0</v>
      </c>
      <c r="AI163" s="193">
        <f t="shared" si="99"/>
        <v>0</v>
      </c>
      <c r="AK163" s="69">
        <v>158</v>
      </c>
      <c r="AL163" s="31">
        <f t="shared" si="85"/>
        <v>0</v>
      </c>
      <c r="AM163" s="31">
        <f t="shared" si="86"/>
        <v>0</v>
      </c>
      <c r="AN163" s="31">
        <f t="shared" si="87"/>
        <v>0</v>
      </c>
      <c r="AO163" s="31">
        <f t="shared" si="88"/>
        <v>0</v>
      </c>
      <c r="AP163" s="31">
        <f t="shared" si="89"/>
        <v>0</v>
      </c>
      <c r="AQ163" s="188">
        <f t="shared" si="74"/>
        <v>0</v>
      </c>
      <c r="AR163" s="188">
        <f t="shared" si="74"/>
        <v>0</v>
      </c>
      <c r="AS163" s="188">
        <f t="shared" si="74"/>
        <v>0</v>
      </c>
      <c r="AT163" s="188">
        <f t="shared" si="73"/>
        <v>0</v>
      </c>
      <c r="AU163" s="31"/>
      <c r="AV163" s="31"/>
      <c r="AW163" s="31"/>
      <c r="AX163" s="31"/>
      <c r="AY163" s="74"/>
    </row>
    <row r="164" spans="3:51" x14ac:dyDescent="0.3">
      <c r="C164" s="172" t="s">
        <v>39</v>
      </c>
      <c r="D164" s="4">
        <v>0.42</v>
      </c>
      <c r="E164" s="184" t="s">
        <v>195</v>
      </c>
      <c r="I164" s="53">
        <v>159</v>
      </c>
      <c r="J164" s="31">
        <f t="shared" si="90"/>
        <v>0</v>
      </c>
      <c r="K164" s="31">
        <f t="shared" si="91"/>
        <v>0</v>
      </c>
      <c r="L164" s="31">
        <f t="shared" si="92"/>
        <v>0</v>
      </c>
      <c r="M164" s="31">
        <f t="shared" si="75"/>
        <v>0</v>
      </c>
      <c r="N164" s="31">
        <v>0</v>
      </c>
      <c r="O164" s="32">
        <f t="shared" si="76"/>
        <v>0</v>
      </c>
      <c r="P164" s="53">
        <v>159</v>
      </c>
      <c r="Q164" s="31">
        <f t="shared" si="93"/>
        <v>0</v>
      </c>
      <c r="R164" s="31">
        <f t="shared" si="94"/>
        <v>0</v>
      </c>
      <c r="S164" s="31">
        <f t="shared" si="77"/>
        <v>0</v>
      </c>
      <c r="T164" s="31">
        <f t="shared" si="78"/>
        <v>0</v>
      </c>
      <c r="U164" s="31">
        <f t="shared" si="95"/>
        <v>0</v>
      </c>
      <c r="V164" s="31">
        <f t="shared" si="79"/>
        <v>0</v>
      </c>
      <c r="W164" s="31">
        <v>0</v>
      </c>
      <c r="X164" s="31">
        <f t="shared" si="80"/>
        <v>0</v>
      </c>
      <c r="Y164" s="36">
        <f t="shared" si="81"/>
        <v>0</v>
      </c>
      <c r="AA164" s="69">
        <v>159</v>
      </c>
      <c r="AB164" s="31">
        <f t="shared" si="82"/>
        <v>0</v>
      </c>
      <c r="AC164" s="203">
        <f t="shared" si="100"/>
        <v>0</v>
      </c>
      <c r="AD164" s="99">
        <f t="shared" si="83"/>
        <v>0</v>
      </c>
      <c r="AE164" s="99">
        <f t="shared" si="84"/>
        <v>0</v>
      </c>
      <c r="AF164" s="188">
        <f t="shared" si="96"/>
        <v>0</v>
      </c>
      <c r="AG164" s="188">
        <f t="shared" si="97"/>
        <v>0</v>
      </c>
      <c r="AH164" s="188">
        <f t="shared" si="98"/>
        <v>0</v>
      </c>
      <c r="AI164" s="193">
        <f t="shared" si="99"/>
        <v>0</v>
      </c>
      <c r="AK164" s="69">
        <v>159</v>
      </c>
      <c r="AL164" s="31">
        <f t="shared" si="85"/>
        <v>0</v>
      </c>
      <c r="AM164" s="31">
        <f t="shared" si="86"/>
        <v>0</v>
      </c>
      <c r="AN164" s="31">
        <f t="shared" si="87"/>
        <v>0</v>
      </c>
      <c r="AO164" s="31">
        <f t="shared" si="88"/>
        <v>0</v>
      </c>
      <c r="AP164" s="31">
        <f t="shared" si="89"/>
        <v>0</v>
      </c>
      <c r="AQ164" s="188">
        <f t="shared" si="74"/>
        <v>0</v>
      </c>
      <c r="AR164" s="188">
        <f t="shared" si="74"/>
        <v>0</v>
      </c>
      <c r="AS164" s="188">
        <f t="shared" si="74"/>
        <v>0</v>
      </c>
      <c r="AT164" s="188">
        <f t="shared" si="73"/>
        <v>0</v>
      </c>
      <c r="AU164" s="31"/>
      <c r="AV164" s="31"/>
      <c r="AW164" s="31"/>
      <c r="AX164" s="31"/>
      <c r="AY164" s="74"/>
    </row>
    <row r="165" spans="3:51" x14ac:dyDescent="0.3">
      <c r="C165" s="172" t="s">
        <v>40</v>
      </c>
      <c r="D165" s="4">
        <v>0.5</v>
      </c>
      <c r="E165" s="184" t="s">
        <v>194</v>
      </c>
      <c r="I165" s="53">
        <v>160</v>
      </c>
      <c r="J165" s="31">
        <f t="shared" si="90"/>
        <v>0</v>
      </c>
      <c r="K165" s="31">
        <f t="shared" si="91"/>
        <v>0</v>
      </c>
      <c r="L165" s="31">
        <f t="shared" si="92"/>
        <v>0</v>
      </c>
      <c r="M165" s="31">
        <f t="shared" si="75"/>
        <v>0</v>
      </c>
      <c r="N165" s="31">
        <v>0</v>
      </c>
      <c r="O165" s="32">
        <f t="shared" si="76"/>
        <v>0</v>
      </c>
      <c r="P165" s="53">
        <v>160</v>
      </c>
      <c r="Q165" s="31">
        <f t="shared" si="93"/>
        <v>0</v>
      </c>
      <c r="R165" s="31">
        <f t="shared" si="94"/>
        <v>0</v>
      </c>
      <c r="S165" s="31">
        <f t="shared" si="77"/>
        <v>0</v>
      </c>
      <c r="T165" s="31">
        <f t="shared" si="78"/>
        <v>0</v>
      </c>
      <c r="U165" s="31">
        <f t="shared" si="95"/>
        <v>0</v>
      </c>
      <c r="V165" s="31">
        <f t="shared" si="79"/>
        <v>0</v>
      </c>
      <c r="W165" s="31">
        <v>0</v>
      </c>
      <c r="X165" s="31">
        <f t="shared" si="80"/>
        <v>0</v>
      </c>
      <c r="Y165" s="36">
        <f t="shared" si="81"/>
        <v>0</v>
      </c>
      <c r="AA165" s="69">
        <v>160</v>
      </c>
      <c r="AB165" s="31">
        <f t="shared" si="82"/>
        <v>0</v>
      </c>
      <c r="AC165" s="203">
        <f t="shared" si="100"/>
        <v>0</v>
      </c>
      <c r="AD165" s="99">
        <f t="shared" si="83"/>
        <v>0</v>
      </c>
      <c r="AE165" s="99">
        <f t="shared" si="84"/>
        <v>0</v>
      </c>
      <c r="AF165" s="188">
        <f t="shared" si="96"/>
        <v>0</v>
      </c>
      <c r="AG165" s="188">
        <f t="shared" si="97"/>
        <v>0</v>
      </c>
      <c r="AH165" s="188">
        <f t="shared" si="98"/>
        <v>0</v>
      </c>
      <c r="AI165" s="193">
        <f t="shared" si="99"/>
        <v>0</v>
      </c>
      <c r="AK165" s="69">
        <v>160</v>
      </c>
      <c r="AL165" s="31">
        <f t="shared" si="85"/>
        <v>0</v>
      </c>
      <c r="AM165" s="31">
        <f t="shared" si="86"/>
        <v>0</v>
      </c>
      <c r="AN165" s="31">
        <f t="shared" si="87"/>
        <v>0</v>
      </c>
      <c r="AO165" s="31">
        <f t="shared" si="88"/>
        <v>0</v>
      </c>
      <c r="AP165" s="31">
        <f t="shared" si="89"/>
        <v>0</v>
      </c>
      <c r="AQ165" s="188">
        <f t="shared" si="74"/>
        <v>0</v>
      </c>
      <c r="AR165" s="188">
        <f t="shared" si="74"/>
        <v>0</v>
      </c>
      <c r="AS165" s="188">
        <f t="shared" si="74"/>
        <v>0</v>
      </c>
      <c r="AT165" s="188">
        <f t="shared" si="73"/>
        <v>0</v>
      </c>
      <c r="AU165" s="31"/>
      <c r="AV165" s="31"/>
      <c r="AW165" s="31"/>
      <c r="AX165" s="31"/>
      <c r="AY165" s="74"/>
    </row>
    <row r="166" spans="3:51" x14ac:dyDescent="0.3">
      <c r="C166" s="172" t="s">
        <v>41</v>
      </c>
      <c r="D166" s="4">
        <v>0.55000000000000004</v>
      </c>
      <c r="E166" s="184" t="s">
        <v>194</v>
      </c>
      <c r="I166" s="53">
        <v>161</v>
      </c>
      <c r="J166" s="31">
        <f t="shared" si="90"/>
        <v>0</v>
      </c>
      <c r="K166" s="31">
        <f t="shared" si="91"/>
        <v>0</v>
      </c>
      <c r="L166" s="31">
        <f t="shared" si="92"/>
        <v>0</v>
      </c>
      <c r="M166" s="31">
        <f t="shared" si="75"/>
        <v>0</v>
      </c>
      <c r="N166" s="31">
        <v>0</v>
      </c>
      <c r="O166" s="32">
        <f t="shared" si="76"/>
        <v>0</v>
      </c>
      <c r="P166" s="53">
        <v>161</v>
      </c>
      <c r="Q166" s="31">
        <f t="shared" si="93"/>
        <v>0</v>
      </c>
      <c r="R166" s="31">
        <f t="shared" si="94"/>
        <v>0</v>
      </c>
      <c r="S166" s="31">
        <f t="shared" si="77"/>
        <v>0</v>
      </c>
      <c r="T166" s="31">
        <f t="shared" si="78"/>
        <v>0</v>
      </c>
      <c r="U166" s="31">
        <f t="shared" si="95"/>
        <v>0</v>
      </c>
      <c r="V166" s="31">
        <f t="shared" si="79"/>
        <v>0</v>
      </c>
      <c r="W166" s="31">
        <v>0</v>
      </c>
      <c r="X166" s="31">
        <f t="shared" si="80"/>
        <v>0</v>
      </c>
      <c r="Y166" s="36">
        <f t="shared" si="81"/>
        <v>0</v>
      </c>
      <c r="AA166" s="69">
        <v>161</v>
      </c>
      <c r="AB166" s="31">
        <f t="shared" si="82"/>
        <v>0</v>
      </c>
      <c r="AC166" s="203">
        <f t="shared" si="100"/>
        <v>0</v>
      </c>
      <c r="AD166" s="99">
        <f t="shared" si="83"/>
        <v>0</v>
      </c>
      <c r="AE166" s="99">
        <f t="shared" si="84"/>
        <v>0</v>
      </c>
      <c r="AF166" s="188">
        <f t="shared" si="96"/>
        <v>0</v>
      </c>
      <c r="AG166" s="188">
        <f t="shared" si="97"/>
        <v>0</v>
      </c>
      <c r="AH166" s="188">
        <f t="shared" si="98"/>
        <v>0</v>
      </c>
      <c r="AI166" s="193">
        <f t="shared" si="99"/>
        <v>0</v>
      </c>
      <c r="AK166" s="69">
        <v>161</v>
      </c>
      <c r="AL166" s="31">
        <f t="shared" si="85"/>
        <v>0</v>
      </c>
      <c r="AM166" s="31">
        <f t="shared" si="86"/>
        <v>0</v>
      </c>
      <c r="AN166" s="31">
        <f t="shared" si="87"/>
        <v>0</v>
      </c>
      <c r="AO166" s="31">
        <f t="shared" si="88"/>
        <v>0</v>
      </c>
      <c r="AP166" s="31">
        <f t="shared" si="89"/>
        <v>0</v>
      </c>
      <c r="AQ166" s="188">
        <f t="shared" si="74"/>
        <v>0</v>
      </c>
      <c r="AR166" s="188">
        <f t="shared" si="74"/>
        <v>0</v>
      </c>
      <c r="AS166" s="188">
        <f t="shared" si="74"/>
        <v>0</v>
      </c>
      <c r="AT166" s="188">
        <f t="shared" si="73"/>
        <v>0</v>
      </c>
      <c r="AU166" s="31"/>
      <c r="AV166" s="31"/>
      <c r="AW166" s="31"/>
      <c r="AX166" s="31"/>
      <c r="AY166" s="74"/>
    </row>
    <row r="167" spans="3:51" x14ac:dyDescent="0.3">
      <c r="C167" s="172" t="s">
        <v>42</v>
      </c>
      <c r="D167" s="4">
        <v>0.53</v>
      </c>
      <c r="E167" s="184" t="s">
        <v>194</v>
      </c>
      <c r="I167" s="53">
        <v>162</v>
      </c>
      <c r="J167" s="31">
        <f t="shared" si="90"/>
        <v>0</v>
      </c>
      <c r="K167" s="31">
        <f t="shared" si="91"/>
        <v>0</v>
      </c>
      <c r="L167" s="31">
        <f t="shared" si="92"/>
        <v>0</v>
      </c>
      <c r="M167" s="31">
        <f t="shared" si="75"/>
        <v>0</v>
      </c>
      <c r="N167" s="31">
        <v>0</v>
      </c>
      <c r="O167" s="32">
        <f t="shared" si="76"/>
        <v>0</v>
      </c>
      <c r="P167" s="53">
        <v>162</v>
      </c>
      <c r="Q167" s="31">
        <f t="shared" si="93"/>
        <v>0</v>
      </c>
      <c r="R167" s="31">
        <f t="shared" si="94"/>
        <v>0</v>
      </c>
      <c r="S167" s="31">
        <f t="shared" si="77"/>
        <v>0</v>
      </c>
      <c r="T167" s="31">
        <f t="shared" si="78"/>
        <v>0</v>
      </c>
      <c r="U167" s="31">
        <f t="shared" si="95"/>
        <v>0</v>
      </c>
      <c r="V167" s="31">
        <f t="shared" si="79"/>
        <v>0</v>
      </c>
      <c r="W167" s="31">
        <v>0</v>
      </c>
      <c r="X167" s="31">
        <f t="shared" si="80"/>
        <v>0</v>
      </c>
      <c r="Y167" s="36">
        <f t="shared" si="81"/>
        <v>0</v>
      </c>
      <c r="AA167" s="69">
        <v>162</v>
      </c>
      <c r="AB167" s="31">
        <f t="shared" si="82"/>
        <v>0</v>
      </c>
      <c r="AC167" s="203">
        <f t="shared" si="100"/>
        <v>0</v>
      </c>
      <c r="AD167" s="99">
        <f t="shared" si="83"/>
        <v>0</v>
      </c>
      <c r="AE167" s="99">
        <f t="shared" si="84"/>
        <v>0</v>
      </c>
      <c r="AF167" s="188">
        <f t="shared" si="96"/>
        <v>0</v>
      </c>
      <c r="AG167" s="188">
        <f t="shared" si="97"/>
        <v>0</v>
      </c>
      <c r="AH167" s="188">
        <f t="shared" si="98"/>
        <v>0</v>
      </c>
      <c r="AI167" s="193">
        <f t="shared" si="99"/>
        <v>0</v>
      </c>
      <c r="AK167" s="69">
        <v>162</v>
      </c>
      <c r="AL167" s="31">
        <f t="shared" si="85"/>
        <v>0</v>
      </c>
      <c r="AM167" s="31">
        <f t="shared" si="86"/>
        <v>0</v>
      </c>
      <c r="AN167" s="31">
        <f t="shared" si="87"/>
        <v>0</v>
      </c>
      <c r="AO167" s="31">
        <f t="shared" si="88"/>
        <v>0</v>
      </c>
      <c r="AP167" s="31">
        <f t="shared" si="89"/>
        <v>0</v>
      </c>
      <c r="AQ167" s="188">
        <f t="shared" si="74"/>
        <v>0</v>
      </c>
      <c r="AR167" s="188">
        <f t="shared" si="74"/>
        <v>0</v>
      </c>
      <c r="AS167" s="188">
        <f t="shared" si="74"/>
        <v>0</v>
      </c>
      <c r="AT167" s="188">
        <f t="shared" si="73"/>
        <v>0</v>
      </c>
      <c r="AU167" s="31"/>
      <c r="AV167" s="31"/>
      <c r="AW167" s="31"/>
      <c r="AX167" s="31"/>
      <c r="AY167" s="74"/>
    </row>
    <row r="168" spans="3:51" x14ac:dyDescent="0.3">
      <c r="C168" s="172" t="s">
        <v>43</v>
      </c>
      <c r="D168" s="4">
        <v>0.52</v>
      </c>
      <c r="E168" s="184" t="s">
        <v>194</v>
      </c>
      <c r="I168" s="53">
        <v>163</v>
      </c>
      <c r="J168" s="31">
        <f t="shared" si="90"/>
        <v>0</v>
      </c>
      <c r="K168" s="31">
        <f t="shared" si="91"/>
        <v>0</v>
      </c>
      <c r="L168" s="31">
        <f t="shared" si="92"/>
        <v>0</v>
      </c>
      <c r="M168" s="31">
        <f t="shared" si="75"/>
        <v>0</v>
      </c>
      <c r="N168" s="31">
        <v>0</v>
      </c>
      <c r="O168" s="32">
        <f t="shared" si="76"/>
        <v>0</v>
      </c>
      <c r="P168" s="53">
        <v>163</v>
      </c>
      <c r="Q168" s="31">
        <f t="shared" si="93"/>
        <v>0</v>
      </c>
      <c r="R168" s="31">
        <f t="shared" si="94"/>
        <v>0</v>
      </c>
      <c r="S168" s="31">
        <f t="shared" si="77"/>
        <v>0</v>
      </c>
      <c r="T168" s="31">
        <f t="shared" si="78"/>
        <v>0</v>
      </c>
      <c r="U168" s="31">
        <f t="shared" si="95"/>
        <v>0</v>
      </c>
      <c r="V168" s="31">
        <f t="shared" si="79"/>
        <v>0</v>
      </c>
      <c r="W168" s="31">
        <v>0</v>
      </c>
      <c r="X168" s="31">
        <f t="shared" si="80"/>
        <v>0</v>
      </c>
      <c r="Y168" s="36">
        <f t="shared" si="81"/>
        <v>0</v>
      </c>
      <c r="AA168" s="69">
        <v>163</v>
      </c>
      <c r="AB168" s="31">
        <f t="shared" si="82"/>
        <v>0</v>
      </c>
      <c r="AC168" s="203">
        <f t="shared" si="100"/>
        <v>0</v>
      </c>
      <c r="AD168" s="99">
        <f t="shared" si="83"/>
        <v>0</v>
      </c>
      <c r="AE168" s="99">
        <f t="shared" si="84"/>
        <v>0</v>
      </c>
      <c r="AF168" s="188">
        <f t="shared" si="96"/>
        <v>0</v>
      </c>
      <c r="AG168" s="188">
        <f t="shared" si="97"/>
        <v>0</v>
      </c>
      <c r="AH168" s="188">
        <f t="shared" si="98"/>
        <v>0</v>
      </c>
      <c r="AI168" s="193">
        <f t="shared" si="99"/>
        <v>0</v>
      </c>
      <c r="AK168" s="69">
        <v>163</v>
      </c>
      <c r="AL168" s="31">
        <f t="shared" si="85"/>
        <v>0</v>
      </c>
      <c r="AM168" s="31">
        <f t="shared" si="86"/>
        <v>0</v>
      </c>
      <c r="AN168" s="31">
        <f t="shared" si="87"/>
        <v>0</v>
      </c>
      <c r="AO168" s="31">
        <f t="shared" si="88"/>
        <v>0</v>
      </c>
      <c r="AP168" s="31">
        <f t="shared" si="89"/>
        <v>0</v>
      </c>
      <c r="AQ168" s="188">
        <f t="shared" si="74"/>
        <v>0</v>
      </c>
      <c r="AR168" s="188">
        <f t="shared" si="74"/>
        <v>0</v>
      </c>
      <c r="AS168" s="188">
        <f t="shared" si="74"/>
        <v>0</v>
      </c>
      <c r="AT168" s="188">
        <f t="shared" si="73"/>
        <v>0</v>
      </c>
      <c r="AU168" s="31"/>
      <c r="AV168" s="31"/>
      <c r="AW168" s="31"/>
      <c r="AX168" s="31"/>
      <c r="AY168" s="74"/>
    </row>
    <row r="169" spans="3:51" x14ac:dyDescent="0.3">
      <c r="C169" s="172" t="s">
        <v>44</v>
      </c>
      <c r="D169" s="4">
        <v>0.52</v>
      </c>
      <c r="E169" s="184" t="s">
        <v>194</v>
      </c>
      <c r="I169" s="53">
        <v>164</v>
      </c>
      <c r="J169" s="31">
        <f t="shared" si="90"/>
        <v>0</v>
      </c>
      <c r="K169" s="31">
        <f t="shared" si="91"/>
        <v>0</v>
      </c>
      <c r="L169" s="31">
        <f t="shared" si="92"/>
        <v>0</v>
      </c>
      <c r="M169" s="31">
        <f t="shared" si="75"/>
        <v>0</v>
      </c>
      <c r="N169" s="31">
        <v>0</v>
      </c>
      <c r="O169" s="32">
        <f t="shared" si="76"/>
        <v>0</v>
      </c>
      <c r="P169" s="53">
        <v>164</v>
      </c>
      <c r="Q169" s="31">
        <f t="shared" si="93"/>
        <v>0</v>
      </c>
      <c r="R169" s="31">
        <f t="shared" si="94"/>
        <v>0</v>
      </c>
      <c r="S169" s="31">
        <f t="shared" si="77"/>
        <v>0</v>
      </c>
      <c r="T169" s="31">
        <f t="shared" si="78"/>
        <v>0</v>
      </c>
      <c r="U169" s="31">
        <f t="shared" si="95"/>
        <v>0</v>
      </c>
      <c r="V169" s="31">
        <f t="shared" si="79"/>
        <v>0</v>
      </c>
      <c r="W169" s="31">
        <v>0</v>
      </c>
      <c r="X169" s="31">
        <f t="shared" si="80"/>
        <v>0</v>
      </c>
      <c r="Y169" s="36">
        <f t="shared" si="81"/>
        <v>0</v>
      </c>
      <c r="AA169" s="69">
        <v>164</v>
      </c>
      <c r="AB169" s="31">
        <f t="shared" si="82"/>
        <v>0</v>
      </c>
      <c r="AC169" s="203">
        <f t="shared" si="100"/>
        <v>0</v>
      </c>
      <c r="AD169" s="99">
        <f t="shared" si="83"/>
        <v>0</v>
      </c>
      <c r="AE169" s="99">
        <f t="shared" si="84"/>
        <v>0</v>
      </c>
      <c r="AF169" s="188">
        <f t="shared" si="96"/>
        <v>0</v>
      </c>
      <c r="AG169" s="188">
        <f t="shared" si="97"/>
        <v>0</v>
      </c>
      <c r="AH169" s="188">
        <f t="shared" si="98"/>
        <v>0</v>
      </c>
      <c r="AI169" s="193">
        <f t="shared" si="99"/>
        <v>0</v>
      </c>
      <c r="AK169" s="69">
        <v>164</v>
      </c>
      <c r="AL169" s="31">
        <f t="shared" si="85"/>
        <v>0</v>
      </c>
      <c r="AM169" s="31">
        <f t="shared" si="86"/>
        <v>0</v>
      </c>
      <c r="AN169" s="31">
        <f t="shared" si="87"/>
        <v>0</v>
      </c>
      <c r="AO169" s="31">
        <f t="shared" si="88"/>
        <v>0</v>
      </c>
      <c r="AP169" s="31">
        <f t="shared" si="89"/>
        <v>0</v>
      </c>
      <c r="AQ169" s="188">
        <f t="shared" si="74"/>
        <v>0</v>
      </c>
      <c r="AR169" s="188">
        <f t="shared" si="74"/>
        <v>0</v>
      </c>
      <c r="AS169" s="188">
        <f t="shared" si="74"/>
        <v>0</v>
      </c>
      <c r="AT169" s="188">
        <f t="shared" si="74"/>
        <v>0</v>
      </c>
      <c r="AU169" s="31"/>
      <c r="AV169" s="31"/>
      <c r="AW169" s="31"/>
      <c r="AX169" s="31"/>
      <c r="AY169" s="74"/>
    </row>
    <row r="170" spans="3:51" x14ac:dyDescent="0.3">
      <c r="C170" s="172" t="s">
        <v>45</v>
      </c>
      <c r="D170" s="4">
        <v>0.75</v>
      </c>
      <c r="E170" s="184" t="s">
        <v>194</v>
      </c>
      <c r="I170" s="53">
        <v>165</v>
      </c>
      <c r="J170" s="31">
        <f t="shared" si="90"/>
        <v>0</v>
      </c>
      <c r="K170" s="31">
        <f t="shared" si="91"/>
        <v>0</v>
      </c>
      <c r="L170" s="31">
        <f t="shared" si="92"/>
        <v>0</v>
      </c>
      <c r="M170" s="31">
        <f t="shared" si="75"/>
        <v>0</v>
      </c>
      <c r="N170" s="31">
        <v>0</v>
      </c>
      <c r="O170" s="32">
        <f t="shared" si="76"/>
        <v>0</v>
      </c>
      <c r="P170" s="53">
        <v>165</v>
      </c>
      <c r="Q170" s="31">
        <f t="shared" si="93"/>
        <v>0</v>
      </c>
      <c r="R170" s="31">
        <f t="shared" si="94"/>
        <v>0</v>
      </c>
      <c r="S170" s="31">
        <f t="shared" si="77"/>
        <v>0</v>
      </c>
      <c r="T170" s="31">
        <f t="shared" si="78"/>
        <v>0</v>
      </c>
      <c r="U170" s="31">
        <f t="shared" si="95"/>
        <v>0</v>
      </c>
      <c r="V170" s="31">
        <f t="shared" si="79"/>
        <v>0</v>
      </c>
      <c r="W170" s="31">
        <v>0</v>
      </c>
      <c r="X170" s="31">
        <f t="shared" si="80"/>
        <v>0</v>
      </c>
      <c r="Y170" s="36">
        <f t="shared" si="81"/>
        <v>0</v>
      </c>
      <c r="AA170" s="69">
        <v>165</v>
      </c>
      <c r="AB170" s="31">
        <f t="shared" si="82"/>
        <v>0</v>
      </c>
      <c r="AC170" s="203">
        <f t="shared" si="100"/>
        <v>0</v>
      </c>
      <c r="AD170" s="99">
        <f t="shared" si="83"/>
        <v>0</v>
      </c>
      <c r="AE170" s="99">
        <f t="shared" si="84"/>
        <v>0</v>
      </c>
      <c r="AF170" s="188">
        <f t="shared" si="96"/>
        <v>0</v>
      </c>
      <c r="AG170" s="188">
        <f t="shared" si="97"/>
        <v>0</v>
      </c>
      <c r="AH170" s="188">
        <f t="shared" si="98"/>
        <v>0</v>
      </c>
      <c r="AI170" s="193">
        <f t="shared" si="99"/>
        <v>0</v>
      </c>
      <c r="AK170" s="69">
        <v>165</v>
      </c>
      <c r="AL170" s="31">
        <f t="shared" si="85"/>
        <v>0</v>
      </c>
      <c r="AM170" s="31">
        <f t="shared" si="86"/>
        <v>0</v>
      </c>
      <c r="AN170" s="31">
        <f t="shared" si="87"/>
        <v>0</v>
      </c>
      <c r="AO170" s="31">
        <f t="shared" si="88"/>
        <v>0</v>
      </c>
      <c r="AP170" s="31">
        <f t="shared" si="89"/>
        <v>0</v>
      </c>
      <c r="AQ170" s="188">
        <f t="shared" ref="AQ170:AT205" si="101">IF($AK170&lt;=$F$18,$AL170*AM170,)</f>
        <v>0</v>
      </c>
      <c r="AR170" s="188">
        <f t="shared" si="101"/>
        <v>0</v>
      </c>
      <c r="AS170" s="188">
        <f t="shared" si="101"/>
        <v>0</v>
      </c>
      <c r="AT170" s="188">
        <f t="shared" si="101"/>
        <v>0</v>
      </c>
      <c r="AU170" s="31"/>
      <c r="AV170" s="31"/>
      <c r="AW170" s="31"/>
      <c r="AX170" s="31"/>
      <c r="AY170" s="74"/>
    </row>
    <row r="171" spans="3:51" x14ac:dyDescent="0.3">
      <c r="C171" s="172" t="s">
        <v>46</v>
      </c>
      <c r="D171" s="4">
        <v>0.52</v>
      </c>
      <c r="E171" s="184" t="s">
        <v>194</v>
      </c>
      <c r="I171" s="53">
        <v>166</v>
      </c>
      <c r="J171" s="31">
        <f t="shared" si="90"/>
        <v>0</v>
      </c>
      <c r="K171" s="31">
        <f t="shared" si="91"/>
        <v>0</v>
      </c>
      <c r="L171" s="31">
        <f t="shared" si="92"/>
        <v>0</v>
      </c>
      <c r="M171" s="31">
        <f t="shared" si="75"/>
        <v>0</v>
      </c>
      <c r="N171" s="31">
        <v>0</v>
      </c>
      <c r="O171" s="32">
        <f t="shared" si="76"/>
        <v>0</v>
      </c>
      <c r="P171" s="53">
        <v>166</v>
      </c>
      <c r="Q171" s="31">
        <f t="shared" si="93"/>
        <v>0</v>
      </c>
      <c r="R171" s="31">
        <f t="shared" si="94"/>
        <v>0</v>
      </c>
      <c r="S171" s="31">
        <f t="shared" si="77"/>
        <v>0</v>
      </c>
      <c r="T171" s="31">
        <f t="shared" si="78"/>
        <v>0</v>
      </c>
      <c r="U171" s="31">
        <f t="shared" si="95"/>
        <v>0</v>
      </c>
      <c r="V171" s="31">
        <f t="shared" si="79"/>
        <v>0</v>
      </c>
      <c r="W171" s="31">
        <v>0</v>
      </c>
      <c r="X171" s="31">
        <f t="shared" si="80"/>
        <v>0</v>
      </c>
      <c r="Y171" s="36">
        <f t="shared" si="81"/>
        <v>0</v>
      </c>
      <c r="AA171" s="69">
        <v>166</v>
      </c>
      <c r="AB171" s="31">
        <f t="shared" si="82"/>
        <v>0</v>
      </c>
      <c r="AC171" s="203">
        <f t="shared" si="100"/>
        <v>0</v>
      </c>
      <c r="AD171" s="99">
        <f t="shared" si="83"/>
        <v>0</v>
      </c>
      <c r="AE171" s="99">
        <f t="shared" si="84"/>
        <v>0</v>
      </c>
      <c r="AF171" s="188">
        <f t="shared" si="96"/>
        <v>0</v>
      </c>
      <c r="AG171" s="188">
        <f t="shared" si="97"/>
        <v>0</v>
      </c>
      <c r="AH171" s="188">
        <f t="shared" si="98"/>
        <v>0</v>
      </c>
      <c r="AI171" s="193">
        <f t="shared" si="99"/>
        <v>0</v>
      </c>
      <c r="AK171" s="69">
        <v>166</v>
      </c>
      <c r="AL171" s="31">
        <f t="shared" si="85"/>
        <v>0</v>
      </c>
      <c r="AM171" s="31">
        <f t="shared" si="86"/>
        <v>0</v>
      </c>
      <c r="AN171" s="31">
        <f t="shared" si="87"/>
        <v>0</v>
      </c>
      <c r="AO171" s="31">
        <f t="shared" si="88"/>
        <v>0</v>
      </c>
      <c r="AP171" s="31">
        <f t="shared" si="89"/>
        <v>0</v>
      </c>
      <c r="AQ171" s="188">
        <f t="shared" si="101"/>
        <v>0</v>
      </c>
      <c r="AR171" s="188">
        <f t="shared" si="101"/>
        <v>0</v>
      </c>
      <c r="AS171" s="188">
        <f t="shared" si="101"/>
        <v>0</v>
      </c>
      <c r="AT171" s="188">
        <f t="shared" si="101"/>
        <v>0</v>
      </c>
      <c r="AU171" s="31"/>
      <c r="AV171" s="31"/>
      <c r="AW171" s="31"/>
      <c r="AX171" s="31"/>
      <c r="AY171" s="74"/>
    </row>
    <row r="172" spans="3:51" x14ac:dyDescent="0.3">
      <c r="C172" s="172" t="s">
        <v>47</v>
      </c>
      <c r="D172" s="4">
        <v>0.35</v>
      </c>
      <c r="E172" s="184" t="s">
        <v>196</v>
      </c>
      <c r="I172" s="53">
        <v>167</v>
      </c>
      <c r="J172" s="31">
        <f t="shared" si="90"/>
        <v>0</v>
      </c>
      <c r="K172" s="31">
        <f t="shared" si="91"/>
        <v>0</v>
      </c>
      <c r="L172" s="31">
        <f t="shared" si="92"/>
        <v>0</v>
      </c>
      <c r="M172" s="31">
        <f t="shared" si="75"/>
        <v>0</v>
      </c>
      <c r="N172" s="31">
        <v>0</v>
      </c>
      <c r="O172" s="32">
        <f t="shared" si="76"/>
        <v>0</v>
      </c>
      <c r="P172" s="53">
        <v>167</v>
      </c>
      <c r="Q172" s="31">
        <f t="shared" si="93"/>
        <v>0</v>
      </c>
      <c r="R172" s="31">
        <f t="shared" si="94"/>
        <v>0</v>
      </c>
      <c r="S172" s="31">
        <f t="shared" si="77"/>
        <v>0</v>
      </c>
      <c r="T172" s="31">
        <f t="shared" si="78"/>
        <v>0</v>
      </c>
      <c r="U172" s="31">
        <f t="shared" si="95"/>
        <v>0</v>
      </c>
      <c r="V172" s="31">
        <f t="shared" si="79"/>
        <v>0</v>
      </c>
      <c r="W172" s="31">
        <v>0</v>
      </c>
      <c r="X172" s="31">
        <f t="shared" si="80"/>
        <v>0</v>
      </c>
      <c r="Y172" s="36">
        <f t="shared" si="81"/>
        <v>0</v>
      </c>
      <c r="AA172" s="69">
        <v>167</v>
      </c>
      <c r="AB172" s="31">
        <f t="shared" si="82"/>
        <v>0</v>
      </c>
      <c r="AC172" s="203">
        <f t="shared" si="100"/>
        <v>0</v>
      </c>
      <c r="AD172" s="99">
        <f t="shared" si="83"/>
        <v>0</v>
      </c>
      <c r="AE172" s="99">
        <f t="shared" si="84"/>
        <v>0</v>
      </c>
      <c r="AF172" s="188">
        <f t="shared" si="96"/>
        <v>0</v>
      </c>
      <c r="AG172" s="188">
        <f t="shared" si="97"/>
        <v>0</v>
      </c>
      <c r="AH172" s="188">
        <f t="shared" si="98"/>
        <v>0</v>
      </c>
      <c r="AI172" s="193">
        <f t="shared" si="99"/>
        <v>0</v>
      </c>
      <c r="AK172" s="69">
        <v>167</v>
      </c>
      <c r="AL172" s="31">
        <f t="shared" si="85"/>
        <v>0</v>
      </c>
      <c r="AM172" s="31">
        <f t="shared" si="86"/>
        <v>0</v>
      </c>
      <c r="AN172" s="31">
        <f t="shared" si="87"/>
        <v>0</v>
      </c>
      <c r="AO172" s="31">
        <f t="shared" si="88"/>
        <v>0</v>
      </c>
      <c r="AP172" s="31">
        <f t="shared" si="89"/>
        <v>0</v>
      </c>
      <c r="AQ172" s="188">
        <f t="shared" si="101"/>
        <v>0</v>
      </c>
      <c r="AR172" s="188">
        <f t="shared" si="101"/>
        <v>0</v>
      </c>
      <c r="AS172" s="188">
        <f t="shared" si="101"/>
        <v>0</v>
      </c>
      <c r="AT172" s="188">
        <f t="shared" si="101"/>
        <v>0</v>
      </c>
      <c r="AU172" s="31"/>
      <c r="AV172" s="31"/>
      <c r="AW172" s="31"/>
      <c r="AX172" s="31"/>
      <c r="AY172" s="74"/>
    </row>
    <row r="173" spans="3:51" x14ac:dyDescent="0.3">
      <c r="C173" s="172" t="s">
        <v>48</v>
      </c>
      <c r="D173" s="4">
        <v>0.37</v>
      </c>
      <c r="E173" s="184" t="s">
        <v>194</v>
      </c>
      <c r="I173" s="53">
        <v>168</v>
      </c>
      <c r="J173" s="31">
        <f t="shared" si="90"/>
        <v>0</v>
      </c>
      <c r="K173" s="31">
        <f t="shared" si="91"/>
        <v>0</v>
      </c>
      <c r="L173" s="31">
        <f t="shared" si="92"/>
        <v>0</v>
      </c>
      <c r="M173" s="31">
        <f t="shared" si="75"/>
        <v>0</v>
      </c>
      <c r="N173" s="31">
        <v>0</v>
      </c>
      <c r="O173" s="32">
        <f t="shared" si="76"/>
        <v>0</v>
      </c>
      <c r="P173" s="53">
        <v>168</v>
      </c>
      <c r="Q173" s="31">
        <f t="shared" si="93"/>
        <v>0</v>
      </c>
      <c r="R173" s="31">
        <f t="shared" si="94"/>
        <v>0</v>
      </c>
      <c r="S173" s="31">
        <f t="shared" si="77"/>
        <v>0</v>
      </c>
      <c r="T173" s="31">
        <f t="shared" si="78"/>
        <v>0</v>
      </c>
      <c r="U173" s="31">
        <f t="shared" si="95"/>
        <v>0</v>
      </c>
      <c r="V173" s="31">
        <f t="shared" si="79"/>
        <v>0</v>
      </c>
      <c r="W173" s="31">
        <v>0</v>
      </c>
      <c r="X173" s="31">
        <f t="shared" si="80"/>
        <v>0</v>
      </c>
      <c r="Y173" s="36">
        <f t="shared" si="81"/>
        <v>0</v>
      </c>
      <c r="AA173" s="69">
        <v>168</v>
      </c>
      <c r="AB173" s="31">
        <f t="shared" si="82"/>
        <v>0</v>
      </c>
      <c r="AC173" s="203">
        <f t="shared" si="100"/>
        <v>0</v>
      </c>
      <c r="AD173" s="99">
        <f t="shared" si="83"/>
        <v>0</v>
      </c>
      <c r="AE173" s="99">
        <f t="shared" si="84"/>
        <v>0</v>
      </c>
      <c r="AF173" s="188">
        <f t="shared" si="96"/>
        <v>0</v>
      </c>
      <c r="AG173" s="188">
        <f t="shared" si="97"/>
        <v>0</v>
      </c>
      <c r="AH173" s="188">
        <f t="shared" si="98"/>
        <v>0</v>
      </c>
      <c r="AI173" s="193">
        <f t="shared" si="99"/>
        <v>0</v>
      </c>
      <c r="AK173" s="69">
        <v>168</v>
      </c>
      <c r="AL173" s="31">
        <f t="shared" si="85"/>
        <v>0</v>
      </c>
      <c r="AM173" s="31">
        <f t="shared" si="86"/>
        <v>0</v>
      </c>
      <c r="AN173" s="31">
        <f t="shared" si="87"/>
        <v>0</v>
      </c>
      <c r="AO173" s="31">
        <f t="shared" si="88"/>
        <v>0</v>
      </c>
      <c r="AP173" s="31">
        <f t="shared" si="89"/>
        <v>0</v>
      </c>
      <c r="AQ173" s="188">
        <f t="shared" si="101"/>
        <v>0</v>
      </c>
      <c r="AR173" s="188">
        <f t="shared" si="101"/>
        <v>0</v>
      </c>
      <c r="AS173" s="188">
        <f t="shared" si="101"/>
        <v>0</v>
      </c>
      <c r="AT173" s="188">
        <f t="shared" si="101"/>
        <v>0</v>
      </c>
      <c r="AU173" s="31"/>
      <c r="AV173" s="31"/>
      <c r="AW173" s="31"/>
      <c r="AX173" s="31"/>
      <c r="AY173" s="74"/>
    </row>
    <row r="174" spans="3:51" x14ac:dyDescent="0.3">
      <c r="C174" s="172" t="s">
        <v>49</v>
      </c>
      <c r="D174" s="4">
        <v>0.45</v>
      </c>
      <c r="E174" s="184" t="s">
        <v>195</v>
      </c>
      <c r="I174" s="53">
        <v>169</v>
      </c>
      <c r="J174" s="31">
        <f t="shared" si="90"/>
        <v>0</v>
      </c>
      <c r="K174" s="31">
        <f t="shared" si="91"/>
        <v>0</v>
      </c>
      <c r="L174" s="31">
        <f t="shared" si="92"/>
        <v>0</v>
      </c>
      <c r="M174" s="31">
        <f t="shared" si="75"/>
        <v>0</v>
      </c>
      <c r="N174" s="31">
        <v>0</v>
      </c>
      <c r="O174" s="32">
        <f t="shared" si="76"/>
        <v>0</v>
      </c>
      <c r="P174" s="53">
        <v>169</v>
      </c>
      <c r="Q174" s="31">
        <f t="shared" si="93"/>
        <v>0</v>
      </c>
      <c r="R174" s="31">
        <f t="shared" si="94"/>
        <v>0</v>
      </c>
      <c r="S174" s="31">
        <f t="shared" si="77"/>
        <v>0</v>
      </c>
      <c r="T174" s="31">
        <f t="shared" si="78"/>
        <v>0</v>
      </c>
      <c r="U174" s="31">
        <f t="shared" si="95"/>
        <v>0</v>
      </c>
      <c r="V174" s="31">
        <f t="shared" si="79"/>
        <v>0</v>
      </c>
      <c r="W174" s="31">
        <v>0</v>
      </c>
      <c r="X174" s="31">
        <f t="shared" si="80"/>
        <v>0</v>
      </c>
      <c r="Y174" s="36">
        <f t="shared" si="81"/>
        <v>0</v>
      </c>
      <c r="AA174" s="69">
        <v>169</v>
      </c>
      <c r="AB174" s="31">
        <f t="shared" si="82"/>
        <v>0</v>
      </c>
      <c r="AC174" s="203">
        <f t="shared" si="100"/>
        <v>0</v>
      </c>
      <c r="AD174" s="99">
        <f t="shared" si="83"/>
        <v>0</v>
      </c>
      <c r="AE174" s="99">
        <f t="shared" si="84"/>
        <v>0</v>
      </c>
      <c r="AF174" s="188">
        <f t="shared" si="96"/>
        <v>0</v>
      </c>
      <c r="AG174" s="188">
        <f t="shared" si="97"/>
        <v>0</v>
      </c>
      <c r="AH174" s="188">
        <f t="shared" si="98"/>
        <v>0</v>
      </c>
      <c r="AI174" s="193">
        <f t="shared" si="99"/>
        <v>0</v>
      </c>
      <c r="AK174" s="69">
        <v>169</v>
      </c>
      <c r="AL174" s="31">
        <f t="shared" si="85"/>
        <v>0</v>
      </c>
      <c r="AM174" s="31">
        <f t="shared" si="86"/>
        <v>0</v>
      </c>
      <c r="AN174" s="31">
        <f t="shared" si="87"/>
        <v>0</v>
      </c>
      <c r="AO174" s="31">
        <f t="shared" si="88"/>
        <v>0</v>
      </c>
      <c r="AP174" s="31">
        <f t="shared" si="89"/>
        <v>0</v>
      </c>
      <c r="AQ174" s="188">
        <f t="shared" si="101"/>
        <v>0</v>
      </c>
      <c r="AR174" s="188">
        <f t="shared" si="101"/>
        <v>0</v>
      </c>
      <c r="AS174" s="188">
        <f t="shared" si="101"/>
        <v>0</v>
      </c>
      <c r="AT174" s="188">
        <f t="shared" si="101"/>
        <v>0</v>
      </c>
      <c r="AU174" s="31"/>
      <c r="AV174" s="31"/>
      <c r="AW174" s="31"/>
      <c r="AX174" s="31"/>
      <c r="AY174" s="74"/>
    </row>
    <row r="175" spans="3:51" x14ac:dyDescent="0.3">
      <c r="C175" s="172" t="s">
        <v>50</v>
      </c>
      <c r="D175" s="4">
        <v>0.39</v>
      </c>
      <c r="E175" s="184" t="s">
        <v>195</v>
      </c>
      <c r="I175" s="53">
        <v>170</v>
      </c>
      <c r="J175" s="31">
        <f t="shared" si="90"/>
        <v>0</v>
      </c>
      <c r="K175" s="31">
        <f t="shared" si="91"/>
        <v>0</v>
      </c>
      <c r="L175" s="31">
        <f t="shared" si="92"/>
        <v>0</v>
      </c>
      <c r="M175" s="31">
        <f t="shared" si="75"/>
        <v>0</v>
      </c>
      <c r="N175" s="31">
        <v>0</v>
      </c>
      <c r="O175" s="32">
        <f t="shared" si="76"/>
        <v>0</v>
      </c>
      <c r="P175" s="53">
        <v>170</v>
      </c>
      <c r="Q175" s="31">
        <f t="shared" si="93"/>
        <v>0</v>
      </c>
      <c r="R175" s="31">
        <f t="shared" si="94"/>
        <v>0</v>
      </c>
      <c r="S175" s="31">
        <f t="shared" si="77"/>
        <v>0</v>
      </c>
      <c r="T175" s="31">
        <f t="shared" si="78"/>
        <v>0</v>
      </c>
      <c r="U175" s="31">
        <f t="shared" si="95"/>
        <v>0</v>
      </c>
      <c r="V175" s="31">
        <f t="shared" si="79"/>
        <v>0</v>
      </c>
      <c r="W175" s="31">
        <v>0</v>
      </c>
      <c r="X175" s="31">
        <f t="shared" si="80"/>
        <v>0</v>
      </c>
      <c r="Y175" s="36">
        <f t="shared" si="81"/>
        <v>0</v>
      </c>
      <c r="AA175" s="69">
        <v>170</v>
      </c>
      <c r="AB175" s="31">
        <f t="shared" si="82"/>
        <v>0</v>
      </c>
      <c r="AC175" s="203">
        <f t="shared" si="100"/>
        <v>0</v>
      </c>
      <c r="AD175" s="99">
        <f t="shared" si="83"/>
        <v>0</v>
      </c>
      <c r="AE175" s="99">
        <f t="shared" si="84"/>
        <v>0</v>
      </c>
      <c r="AF175" s="188">
        <f t="shared" si="96"/>
        <v>0</v>
      </c>
      <c r="AG175" s="188">
        <f t="shared" si="97"/>
        <v>0</v>
      </c>
      <c r="AH175" s="188">
        <f t="shared" si="98"/>
        <v>0</v>
      </c>
      <c r="AI175" s="193">
        <f t="shared" si="99"/>
        <v>0</v>
      </c>
      <c r="AK175" s="69">
        <v>170</v>
      </c>
      <c r="AL175" s="31">
        <f t="shared" si="85"/>
        <v>0</v>
      </c>
      <c r="AM175" s="31">
        <f t="shared" si="86"/>
        <v>0</v>
      </c>
      <c r="AN175" s="31">
        <f t="shared" si="87"/>
        <v>0</v>
      </c>
      <c r="AO175" s="31">
        <f t="shared" si="88"/>
        <v>0</v>
      </c>
      <c r="AP175" s="31">
        <f t="shared" si="89"/>
        <v>0</v>
      </c>
      <c r="AQ175" s="188">
        <f t="shared" si="101"/>
        <v>0</v>
      </c>
      <c r="AR175" s="188">
        <f t="shared" si="101"/>
        <v>0</v>
      </c>
      <c r="AS175" s="188">
        <f t="shared" si="101"/>
        <v>0</v>
      </c>
      <c r="AT175" s="188">
        <f t="shared" si="101"/>
        <v>0</v>
      </c>
      <c r="AU175" s="31"/>
      <c r="AV175" s="31"/>
      <c r="AW175" s="31"/>
      <c r="AX175" s="31"/>
      <c r="AY175" s="74"/>
    </row>
    <row r="176" spans="3:51" x14ac:dyDescent="0.3">
      <c r="C176" s="172" t="s">
        <v>51</v>
      </c>
      <c r="D176" s="4">
        <v>0.44</v>
      </c>
      <c r="E176" s="184" t="s">
        <v>195</v>
      </c>
      <c r="I176" s="53">
        <v>171</v>
      </c>
      <c r="J176" s="31">
        <f t="shared" si="90"/>
        <v>0</v>
      </c>
      <c r="K176" s="31">
        <f t="shared" si="91"/>
        <v>0</v>
      </c>
      <c r="L176" s="31">
        <f t="shared" si="92"/>
        <v>0</v>
      </c>
      <c r="M176" s="31">
        <f t="shared" si="75"/>
        <v>0</v>
      </c>
      <c r="N176" s="31">
        <v>0</v>
      </c>
      <c r="O176" s="32">
        <f t="shared" si="76"/>
        <v>0</v>
      </c>
      <c r="P176" s="53">
        <v>171</v>
      </c>
      <c r="Q176" s="31">
        <f t="shared" si="93"/>
        <v>0</v>
      </c>
      <c r="R176" s="31">
        <f t="shared" si="94"/>
        <v>0</v>
      </c>
      <c r="S176" s="31">
        <f t="shared" si="77"/>
        <v>0</v>
      </c>
      <c r="T176" s="31">
        <f t="shared" si="78"/>
        <v>0</v>
      </c>
      <c r="U176" s="31">
        <f t="shared" si="95"/>
        <v>0</v>
      </c>
      <c r="V176" s="31">
        <f t="shared" si="79"/>
        <v>0</v>
      </c>
      <c r="W176" s="31">
        <v>0</v>
      </c>
      <c r="X176" s="31">
        <f t="shared" si="80"/>
        <v>0</v>
      </c>
      <c r="Y176" s="36">
        <f t="shared" si="81"/>
        <v>0</v>
      </c>
      <c r="AA176" s="69">
        <v>171</v>
      </c>
      <c r="AB176" s="31">
        <f t="shared" si="82"/>
        <v>0</v>
      </c>
      <c r="AC176" s="203">
        <f t="shared" si="100"/>
        <v>0</v>
      </c>
      <c r="AD176" s="99">
        <f t="shared" si="83"/>
        <v>0</v>
      </c>
      <c r="AE176" s="99">
        <f t="shared" si="84"/>
        <v>0</v>
      </c>
      <c r="AF176" s="188">
        <f t="shared" si="96"/>
        <v>0</v>
      </c>
      <c r="AG176" s="188">
        <f t="shared" si="97"/>
        <v>0</v>
      </c>
      <c r="AH176" s="188">
        <f t="shared" si="98"/>
        <v>0</v>
      </c>
      <c r="AI176" s="193">
        <f t="shared" si="99"/>
        <v>0</v>
      </c>
      <c r="AK176" s="69">
        <v>171</v>
      </c>
      <c r="AL176" s="31">
        <f t="shared" si="85"/>
        <v>0</v>
      </c>
      <c r="AM176" s="31">
        <f t="shared" si="86"/>
        <v>0</v>
      </c>
      <c r="AN176" s="31">
        <f t="shared" si="87"/>
        <v>0</v>
      </c>
      <c r="AO176" s="31">
        <f t="shared" si="88"/>
        <v>0</v>
      </c>
      <c r="AP176" s="31">
        <f t="shared" si="89"/>
        <v>0</v>
      </c>
      <c r="AQ176" s="188">
        <f t="shared" si="101"/>
        <v>0</v>
      </c>
      <c r="AR176" s="188">
        <f t="shared" si="101"/>
        <v>0</v>
      </c>
      <c r="AS176" s="188">
        <f t="shared" si="101"/>
        <v>0</v>
      </c>
      <c r="AT176" s="188">
        <f t="shared" si="101"/>
        <v>0</v>
      </c>
      <c r="AU176" s="31"/>
      <c r="AV176" s="31"/>
      <c r="AW176" s="31"/>
      <c r="AX176" s="31"/>
      <c r="AY176" s="74"/>
    </row>
    <row r="177" spans="3:51" x14ac:dyDescent="0.3">
      <c r="C177" s="172" t="s">
        <v>52</v>
      </c>
      <c r="D177" s="4">
        <v>0.46</v>
      </c>
      <c r="E177" s="184" t="s">
        <v>195</v>
      </c>
      <c r="I177" s="53">
        <v>172</v>
      </c>
      <c r="J177" s="31">
        <f t="shared" si="90"/>
        <v>0</v>
      </c>
      <c r="K177" s="31">
        <f t="shared" si="91"/>
        <v>0</v>
      </c>
      <c r="L177" s="31">
        <f t="shared" si="92"/>
        <v>0</v>
      </c>
      <c r="M177" s="31">
        <f t="shared" si="75"/>
        <v>0</v>
      </c>
      <c r="N177" s="31">
        <v>0</v>
      </c>
      <c r="O177" s="32">
        <f t="shared" si="76"/>
        <v>0</v>
      </c>
      <c r="P177" s="53">
        <v>172</v>
      </c>
      <c r="Q177" s="31">
        <f t="shared" si="93"/>
        <v>0</v>
      </c>
      <c r="R177" s="31">
        <f t="shared" si="94"/>
        <v>0</v>
      </c>
      <c r="S177" s="31">
        <f t="shared" si="77"/>
        <v>0</v>
      </c>
      <c r="T177" s="31">
        <f t="shared" si="78"/>
        <v>0</v>
      </c>
      <c r="U177" s="31">
        <f t="shared" si="95"/>
        <v>0</v>
      </c>
      <c r="V177" s="31">
        <f t="shared" si="79"/>
        <v>0</v>
      </c>
      <c r="W177" s="31">
        <v>0</v>
      </c>
      <c r="X177" s="31">
        <f t="shared" si="80"/>
        <v>0</v>
      </c>
      <c r="Y177" s="36">
        <f t="shared" si="81"/>
        <v>0</v>
      </c>
      <c r="AA177" s="69">
        <v>172</v>
      </c>
      <c r="AB177" s="31">
        <f t="shared" si="82"/>
        <v>0</v>
      </c>
      <c r="AC177" s="203">
        <f t="shared" si="100"/>
        <v>0</v>
      </c>
      <c r="AD177" s="99">
        <f t="shared" si="83"/>
        <v>0</v>
      </c>
      <c r="AE177" s="99">
        <f t="shared" si="84"/>
        <v>0</v>
      </c>
      <c r="AF177" s="188">
        <f t="shared" si="96"/>
        <v>0</v>
      </c>
      <c r="AG177" s="188">
        <f t="shared" si="97"/>
        <v>0</v>
      </c>
      <c r="AH177" s="188">
        <f t="shared" si="98"/>
        <v>0</v>
      </c>
      <c r="AI177" s="193">
        <f t="shared" si="99"/>
        <v>0</v>
      </c>
      <c r="AK177" s="69">
        <v>172</v>
      </c>
      <c r="AL177" s="31">
        <f t="shared" si="85"/>
        <v>0</v>
      </c>
      <c r="AM177" s="31">
        <f t="shared" si="86"/>
        <v>0</v>
      </c>
      <c r="AN177" s="31">
        <f t="shared" si="87"/>
        <v>0</v>
      </c>
      <c r="AO177" s="31">
        <f t="shared" si="88"/>
        <v>0</v>
      </c>
      <c r="AP177" s="31">
        <f t="shared" si="89"/>
        <v>0</v>
      </c>
      <c r="AQ177" s="188">
        <f t="shared" si="101"/>
        <v>0</v>
      </c>
      <c r="AR177" s="188">
        <f t="shared" si="101"/>
        <v>0</v>
      </c>
      <c r="AS177" s="188">
        <f t="shared" si="101"/>
        <v>0</v>
      </c>
      <c r="AT177" s="188">
        <f t="shared" si="101"/>
        <v>0</v>
      </c>
      <c r="AU177" s="31"/>
      <c r="AV177" s="31"/>
      <c r="AW177" s="31"/>
      <c r="AX177" s="31"/>
      <c r="AY177" s="74"/>
    </row>
    <row r="178" spans="3:51" ht="27.6" x14ac:dyDescent="0.3">
      <c r="C178" s="172" t="s">
        <v>53</v>
      </c>
      <c r="D178" s="4">
        <v>0.46</v>
      </c>
      <c r="E178" s="184" t="s">
        <v>197</v>
      </c>
      <c r="I178" s="53">
        <v>173</v>
      </c>
      <c r="J178" s="31">
        <f t="shared" si="90"/>
        <v>0</v>
      </c>
      <c r="K178" s="31">
        <f t="shared" si="91"/>
        <v>0</v>
      </c>
      <c r="L178" s="31">
        <f t="shared" si="92"/>
        <v>0</v>
      </c>
      <c r="M178" s="31">
        <f t="shared" si="75"/>
        <v>0</v>
      </c>
      <c r="N178" s="31">
        <v>0</v>
      </c>
      <c r="O178" s="32">
        <f t="shared" si="76"/>
        <v>0</v>
      </c>
      <c r="P178" s="53">
        <v>173</v>
      </c>
      <c r="Q178" s="31">
        <f t="shared" si="93"/>
        <v>0</v>
      </c>
      <c r="R178" s="31">
        <f t="shared" si="94"/>
        <v>0</v>
      </c>
      <c r="S178" s="31">
        <f t="shared" si="77"/>
        <v>0</v>
      </c>
      <c r="T178" s="31">
        <f t="shared" si="78"/>
        <v>0</v>
      </c>
      <c r="U178" s="31">
        <f t="shared" si="95"/>
        <v>0</v>
      </c>
      <c r="V178" s="31">
        <f t="shared" si="79"/>
        <v>0</v>
      </c>
      <c r="W178" s="31">
        <v>0</v>
      </c>
      <c r="X178" s="31">
        <f t="shared" si="80"/>
        <v>0</v>
      </c>
      <c r="Y178" s="36">
        <f t="shared" si="81"/>
        <v>0</v>
      </c>
      <c r="AA178" s="69">
        <v>173</v>
      </c>
      <c r="AB178" s="31">
        <f t="shared" si="82"/>
        <v>0</v>
      </c>
      <c r="AC178" s="203">
        <f t="shared" si="100"/>
        <v>0</v>
      </c>
      <c r="AD178" s="99">
        <f t="shared" si="83"/>
        <v>0</v>
      </c>
      <c r="AE178" s="99">
        <f t="shared" si="84"/>
        <v>0</v>
      </c>
      <c r="AF178" s="188">
        <f t="shared" si="96"/>
        <v>0</v>
      </c>
      <c r="AG178" s="188">
        <f t="shared" si="97"/>
        <v>0</v>
      </c>
      <c r="AH178" s="188">
        <f t="shared" si="98"/>
        <v>0</v>
      </c>
      <c r="AI178" s="193">
        <f t="shared" si="99"/>
        <v>0</v>
      </c>
      <c r="AK178" s="69">
        <v>173</v>
      </c>
      <c r="AL178" s="31">
        <f t="shared" si="85"/>
        <v>0</v>
      </c>
      <c r="AM178" s="31">
        <f t="shared" si="86"/>
        <v>0</v>
      </c>
      <c r="AN178" s="31">
        <f t="shared" si="87"/>
        <v>0</v>
      </c>
      <c r="AO178" s="31">
        <f t="shared" si="88"/>
        <v>0</v>
      </c>
      <c r="AP178" s="31">
        <f t="shared" si="89"/>
        <v>0</v>
      </c>
      <c r="AQ178" s="188">
        <f t="shared" si="101"/>
        <v>0</v>
      </c>
      <c r="AR178" s="188">
        <f t="shared" si="101"/>
        <v>0</v>
      </c>
      <c r="AS178" s="188">
        <f t="shared" si="101"/>
        <v>0</v>
      </c>
      <c r="AT178" s="188">
        <f t="shared" si="101"/>
        <v>0</v>
      </c>
      <c r="AU178" s="31"/>
      <c r="AV178" s="31"/>
      <c r="AW178" s="31"/>
      <c r="AX178" s="31"/>
      <c r="AY178" s="74"/>
    </row>
    <row r="179" spans="3:51" x14ac:dyDescent="0.3">
      <c r="C179" s="172" t="s">
        <v>54</v>
      </c>
      <c r="D179" s="4">
        <v>0.44</v>
      </c>
      <c r="E179" s="184" t="s">
        <v>195</v>
      </c>
      <c r="I179" s="53">
        <v>174</v>
      </c>
      <c r="J179" s="31">
        <f t="shared" si="90"/>
        <v>0</v>
      </c>
      <c r="K179" s="31">
        <f t="shared" si="91"/>
        <v>0</v>
      </c>
      <c r="L179" s="31">
        <f t="shared" si="92"/>
        <v>0</v>
      </c>
      <c r="M179" s="31">
        <f t="shared" si="75"/>
        <v>0</v>
      </c>
      <c r="N179" s="31">
        <v>0</v>
      </c>
      <c r="O179" s="32">
        <f t="shared" si="76"/>
        <v>0</v>
      </c>
      <c r="P179" s="53">
        <v>174</v>
      </c>
      <c r="Q179" s="31">
        <f t="shared" si="93"/>
        <v>0</v>
      </c>
      <c r="R179" s="31">
        <f t="shared" si="94"/>
        <v>0</v>
      </c>
      <c r="S179" s="31">
        <f t="shared" si="77"/>
        <v>0</v>
      </c>
      <c r="T179" s="31">
        <f t="shared" si="78"/>
        <v>0</v>
      </c>
      <c r="U179" s="31">
        <f t="shared" si="95"/>
        <v>0</v>
      </c>
      <c r="V179" s="31">
        <f t="shared" si="79"/>
        <v>0</v>
      </c>
      <c r="W179" s="31">
        <v>0</v>
      </c>
      <c r="X179" s="31">
        <f t="shared" si="80"/>
        <v>0</v>
      </c>
      <c r="Y179" s="36">
        <f t="shared" si="81"/>
        <v>0</v>
      </c>
      <c r="AA179" s="69">
        <v>174</v>
      </c>
      <c r="AB179" s="31">
        <f t="shared" si="82"/>
        <v>0</v>
      </c>
      <c r="AC179" s="203">
        <f t="shared" si="100"/>
        <v>0</v>
      </c>
      <c r="AD179" s="99">
        <f t="shared" si="83"/>
        <v>0</v>
      </c>
      <c r="AE179" s="99">
        <f t="shared" si="84"/>
        <v>0</v>
      </c>
      <c r="AF179" s="188">
        <f t="shared" si="96"/>
        <v>0</v>
      </c>
      <c r="AG179" s="188">
        <f t="shared" si="97"/>
        <v>0</v>
      </c>
      <c r="AH179" s="188">
        <f t="shared" si="98"/>
        <v>0</v>
      </c>
      <c r="AI179" s="193">
        <f t="shared" si="99"/>
        <v>0</v>
      </c>
      <c r="AK179" s="69">
        <v>174</v>
      </c>
      <c r="AL179" s="31">
        <f t="shared" si="85"/>
        <v>0</v>
      </c>
      <c r="AM179" s="31">
        <f t="shared" si="86"/>
        <v>0</v>
      </c>
      <c r="AN179" s="31">
        <f t="shared" si="87"/>
        <v>0</v>
      </c>
      <c r="AO179" s="31">
        <f t="shared" si="88"/>
        <v>0</v>
      </c>
      <c r="AP179" s="31">
        <f t="shared" si="89"/>
        <v>0</v>
      </c>
      <c r="AQ179" s="188">
        <f t="shared" si="101"/>
        <v>0</v>
      </c>
      <c r="AR179" s="188">
        <f t="shared" si="101"/>
        <v>0</v>
      </c>
      <c r="AS179" s="188">
        <f t="shared" si="101"/>
        <v>0</v>
      </c>
      <c r="AT179" s="188">
        <f t="shared" si="101"/>
        <v>0</v>
      </c>
      <c r="AU179" s="31"/>
      <c r="AV179" s="31"/>
      <c r="AW179" s="31"/>
      <c r="AX179" s="31"/>
      <c r="AY179" s="74"/>
    </row>
    <row r="180" spans="3:51" x14ac:dyDescent="0.3">
      <c r="C180" s="172" t="s">
        <v>55</v>
      </c>
      <c r="D180" s="4">
        <v>0.46</v>
      </c>
      <c r="E180" s="184" t="s">
        <v>195</v>
      </c>
      <c r="I180" s="53">
        <v>175</v>
      </c>
      <c r="J180" s="31">
        <f t="shared" si="90"/>
        <v>0</v>
      </c>
      <c r="K180" s="31">
        <f t="shared" si="91"/>
        <v>0</v>
      </c>
      <c r="L180" s="31">
        <f t="shared" si="92"/>
        <v>0</v>
      </c>
      <c r="M180" s="31">
        <f t="shared" si="75"/>
        <v>0</v>
      </c>
      <c r="N180" s="31">
        <v>0</v>
      </c>
      <c r="O180" s="32">
        <f t="shared" si="76"/>
        <v>0</v>
      </c>
      <c r="P180" s="53">
        <v>175</v>
      </c>
      <c r="Q180" s="31">
        <f t="shared" si="93"/>
        <v>0</v>
      </c>
      <c r="R180" s="31">
        <f t="shared" si="94"/>
        <v>0</v>
      </c>
      <c r="S180" s="31">
        <f t="shared" si="77"/>
        <v>0</v>
      </c>
      <c r="T180" s="31">
        <f t="shared" si="78"/>
        <v>0</v>
      </c>
      <c r="U180" s="31">
        <f t="shared" si="95"/>
        <v>0</v>
      </c>
      <c r="V180" s="31">
        <f t="shared" si="79"/>
        <v>0</v>
      </c>
      <c r="W180" s="31">
        <v>0</v>
      </c>
      <c r="X180" s="31">
        <f t="shared" si="80"/>
        <v>0</v>
      </c>
      <c r="Y180" s="36">
        <f t="shared" si="81"/>
        <v>0</v>
      </c>
      <c r="AA180" s="69">
        <v>175</v>
      </c>
      <c r="AB180" s="31">
        <f t="shared" si="82"/>
        <v>0</v>
      </c>
      <c r="AC180" s="203">
        <f t="shared" si="100"/>
        <v>0</v>
      </c>
      <c r="AD180" s="99">
        <f t="shared" si="83"/>
        <v>0</v>
      </c>
      <c r="AE180" s="99">
        <f t="shared" si="84"/>
        <v>0</v>
      </c>
      <c r="AF180" s="188">
        <f t="shared" si="96"/>
        <v>0</v>
      </c>
      <c r="AG180" s="188">
        <f t="shared" si="97"/>
        <v>0</v>
      </c>
      <c r="AH180" s="188">
        <f t="shared" si="98"/>
        <v>0</v>
      </c>
      <c r="AI180" s="193">
        <f t="shared" si="99"/>
        <v>0</v>
      </c>
      <c r="AK180" s="69">
        <v>175</v>
      </c>
      <c r="AL180" s="31">
        <f t="shared" si="85"/>
        <v>0</v>
      </c>
      <c r="AM180" s="31">
        <f t="shared" si="86"/>
        <v>0</v>
      </c>
      <c r="AN180" s="31">
        <f t="shared" si="87"/>
        <v>0</v>
      </c>
      <c r="AO180" s="31">
        <f t="shared" si="88"/>
        <v>0</v>
      </c>
      <c r="AP180" s="31">
        <f t="shared" si="89"/>
        <v>0</v>
      </c>
      <c r="AQ180" s="188">
        <f t="shared" si="101"/>
        <v>0</v>
      </c>
      <c r="AR180" s="188">
        <f t="shared" si="101"/>
        <v>0</v>
      </c>
      <c r="AS180" s="188">
        <f t="shared" si="101"/>
        <v>0</v>
      </c>
      <c r="AT180" s="188">
        <f t="shared" si="101"/>
        <v>0</v>
      </c>
      <c r="AU180" s="31"/>
      <c r="AV180" s="31"/>
      <c r="AW180" s="31"/>
      <c r="AX180" s="31"/>
      <c r="AY180" s="74"/>
    </row>
    <row r="181" spans="3:51" x14ac:dyDescent="0.3">
      <c r="C181" s="172" t="s">
        <v>56</v>
      </c>
      <c r="D181" s="4">
        <v>0.48</v>
      </c>
      <c r="E181" s="184" t="s">
        <v>195</v>
      </c>
      <c r="I181" s="53">
        <v>176</v>
      </c>
      <c r="J181" s="31">
        <f t="shared" si="90"/>
        <v>0</v>
      </c>
      <c r="K181" s="31">
        <f t="shared" si="91"/>
        <v>0</v>
      </c>
      <c r="L181" s="31">
        <f t="shared" si="92"/>
        <v>0</v>
      </c>
      <c r="M181" s="31">
        <f t="shared" si="75"/>
        <v>0</v>
      </c>
      <c r="N181" s="31">
        <v>0</v>
      </c>
      <c r="O181" s="32">
        <f t="shared" si="76"/>
        <v>0</v>
      </c>
      <c r="P181" s="53">
        <v>176</v>
      </c>
      <c r="Q181" s="31">
        <f t="shared" si="93"/>
        <v>0</v>
      </c>
      <c r="R181" s="31">
        <f t="shared" si="94"/>
        <v>0</v>
      </c>
      <c r="S181" s="31">
        <f t="shared" si="77"/>
        <v>0</v>
      </c>
      <c r="T181" s="31">
        <f t="shared" si="78"/>
        <v>0</v>
      </c>
      <c r="U181" s="31">
        <f t="shared" si="95"/>
        <v>0</v>
      </c>
      <c r="V181" s="31">
        <f t="shared" si="79"/>
        <v>0</v>
      </c>
      <c r="W181" s="31">
        <v>0</v>
      </c>
      <c r="X181" s="31">
        <f t="shared" si="80"/>
        <v>0</v>
      </c>
      <c r="Y181" s="36">
        <f t="shared" si="81"/>
        <v>0</v>
      </c>
      <c r="AA181" s="69">
        <v>176</v>
      </c>
      <c r="AB181" s="31">
        <f t="shared" si="82"/>
        <v>0</v>
      </c>
      <c r="AC181" s="203">
        <f t="shared" si="100"/>
        <v>0</v>
      </c>
      <c r="AD181" s="99">
        <f t="shared" si="83"/>
        <v>0</v>
      </c>
      <c r="AE181" s="99">
        <f t="shared" si="84"/>
        <v>0</v>
      </c>
      <c r="AF181" s="188">
        <f t="shared" si="96"/>
        <v>0</v>
      </c>
      <c r="AG181" s="188">
        <f t="shared" si="97"/>
        <v>0</v>
      </c>
      <c r="AH181" s="188">
        <f t="shared" si="98"/>
        <v>0</v>
      </c>
      <c r="AI181" s="193">
        <f t="shared" si="99"/>
        <v>0</v>
      </c>
      <c r="AK181" s="69">
        <v>176</v>
      </c>
      <c r="AL181" s="31">
        <f t="shared" si="85"/>
        <v>0</v>
      </c>
      <c r="AM181" s="31">
        <f t="shared" si="86"/>
        <v>0</v>
      </c>
      <c r="AN181" s="31">
        <f t="shared" si="87"/>
        <v>0</v>
      </c>
      <c r="AO181" s="31">
        <f t="shared" si="88"/>
        <v>0</v>
      </c>
      <c r="AP181" s="31">
        <f t="shared" si="89"/>
        <v>0</v>
      </c>
      <c r="AQ181" s="188">
        <f t="shared" si="101"/>
        <v>0</v>
      </c>
      <c r="AR181" s="188">
        <f t="shared" si="101"/>
        <v>0</v>
      </c>
      <c r="AS181" s="188">
        <f t="shared" si="101"/>
        <v>0</v>
      </c>
      <c r="AT181" s="188">
        <f t="shared" si="101"/>
        <v>0</v>
      </c>
      <c r="AU181" s="31"/>
      <c r="AV181" s="31"/>
      <c r="AW181" s="31"/>
      <c r="AX181" s="31"/>
      <c r="AY181" s="74"/>
    </row>
    <row r="182" spans="3:51" x14ac:dyDescent="0.3">
      <c r="C182" s="172" t="s">
        <v>57</v>
      </c>
      <c r="D182" s="4">
        <v>0.44</v>
      </c>
      <c r="E182" s="184" t="s">
        <v>195</v>
      </c>
      <c r="I182" s="53">
        <v>177</v>
      </c>
      <c r="J182" s="31">
        <f t="shared" si="90"/>
        <v>0</v>
      </c>
      <c r="K182" s="31">
        <f t="shared" si="91"/>
        <v>0</v>
      </c>
      <c r="L182" s="31">
        <f t="shared" si="92"/>
        <v>0</v>
      </c>
      <c r="M182" s="31">
        <f t="shared" si="75"/>
        <v>0</v>
      </c>
      <c r="N182" s="31">
        <v>0</v>
      </c>
      <c r="O182" s="32">
        <f t="shared" si="76"/>
        <v>0</v>
      </c>
      <c r="P182" s="53">
        <v>177</v>
      </c>
      <c r="Q182" s="31">
        <f t="shared" si="93"/>
        <v>0</v>
      </c>
      <c r="R182" s="31">
        <f t="shared" si="94"/>
        <v>0</v>
      </c>
      <c r="S182" s="31">
        <f t="shared" si="77"/>
        <v>0</v>
      </c>
      <c r="T182" s="31">
        <f t="shared" si="78"/>
        <v>0</v>
      </c>
      <c r="U182" s="31">
        <f t="shared" si="95"/>
        <v>0</v>
      </c>
      <c r="V182" s="31">
        <f t="shared" si="79"/>
        <v>0</v>
      </c>
      <c r="W182" s="31">
        <v>0</v>
      </c>
      <c r="X182" s="31">
        <f t="shared" si="80"/>
        <v>0</v>
      </c>
      <c r="Y182" s="36">
        <f t="shared" si="81"/>
        <v>0</v>
      </c>
      <c r="AA182" s="69">
        <v>177</v>
      </c>
      <c r="AB182" s="31">
        <f t="shared" si="82"/>
        <v>0</v>
      </c>
      <c r="AC182" s="203">
        <f t="shared" si="100"/>
        <v>0</v>
      </c>
      <c r="AD182" s="99">
        <f t="shared" si="83"/>
        <v>0</v>
      </c>
      <c r="AE182" s="99">
        <f t="shared" si="84"/>
        <v>0</v>
      </c>
      <c r="AF182" s="188">
        <f t="shared" si="96"/>
        <v>0</v>
      </c>
      <c r="AG182" s="188">
        <f t="shared" si="97"/>
        <v>0</v>
      </c>
      <c r="AH182" s="188">
        <f t="shared" si="98"/>
        <v>0</v>
      </c>
      <c r="AI182" s="193">
        <f t="shared" si="99"/>
        <v>0</v>
      </c>
      <c r="AK182" s="69">
        <v>177</v>
      </c>
      <c r="AL182" s="31">
        <f t="shared" si="85"/>
        <v>0</v>
      </c>
      <c r="AM182" s="31">
        <f t="shared" si="86"/>
        <v>0</v>
      </c>
      <c r="AN182" s="31">
        <f t="shared" si="87"/>
        <v>0</v>
      </c>
      <c r="AO182" s="31">
        <f t="shared" si="88"/>
        <v>0</v>
      </c>
      <c r="AP182" s="31">
        <f t="shared" si="89"/>
        <v>0</v>
      </c>
      <c r="AQ182" s="188">
        <f t="shared" si="101"/>
        <v>0</v>
      </c>
      <c r="AR182" s="188">
        <f t="shared" si="101"/>
        <v>0</v>
      </c>
      <c r="AS182" s="188">
        <f t="shared" si="101"/>
        <v>0</v>
      </c>
      <c r="AT182" s="188">
        <f t="shared" si="101"/>
        <v>0</v>
      </c>
      <c r="AU182" s="31"/>
      <c r="AV182" s="31"/>
      <c r="AW182" s="31"/>
      <c r="AX182" s="31"/>
      <c r="AY182" s="74"/>
    </row>
    <row r="183" spans="3:51" x14ac:dyDescent="0.3">
      <c r="C183" s="172" t="s">
        <v>58</v>
      </c>
      <c r="D183" s="4">
        <v>0.34</v>
      </c>
      <c r="E183" s="184" t="s">
        <v>195</v>
      </c>
      <c r="I183" s="53">
        <v>178</v>
      </c>
      <c r="J183" s="31">
        <f t="shared" si="90"/>
        <v>0</v>
      </c>
      <c r="K183" s="31">
        <f t="shared" si="91"/>
        <v>0</v>
      </c>
      <c r="L183" s="31">
        <f t="shared" si="92"/>
        <v>0</v>
      </c>
      <c r="M183" s="31">
        <f t="shared" si="75"/>
        <v>0</v>
      </c>
      <c r="N183" s="31">
        <v>0</v>
      </c>
      <c r="O183" s="32">
        <f t="shared" si="76"/>
        <v>0</v>
      </c>
      <c r="P183" s="53">
        <v>178</v>
      </c>
      <c r="Q183" s="31">
        <f t="shared" si="93"/>
        <v>0</v>
      </c>
      <c r="R183" s="31">
        <f t="shared" si="94"/>
        <v>0</v>
      </c>
      <c r="S183" s="31">
        <f t="shared" si="77"/>
        <v>0</v>
      </c>
      <c r="T183" s="31">
        <f t="shared" si="78"/>
        <v>0</v>
      </c>
      <c r="U183" s="31">
        <f t="shared" si="95"/>
        <v>0</v>
      </c>
      <c r="V183" s="31">
        <f t="shared" si="79"/>
        <v>0</v>
      </c>
      <c r="W183" s="31">
        <v>0</v>
      </c>
      <c r="X183" s="31">
        <f t="shared" si="80"/>
        <v>0</v>
      </c>
      <c r="Y183" s="36">
        <f t="shared" si="81"/>
        <v>0</v>
      </c>
      <c r="AA183" s="69">
        <v>178</v>
      </c>
      <c r="AB183" s="31">
        <f t="shared" si="82"/>
        <v>0</v>
      </c>
      <c r="AC183" s="203">
        <f t="shared" si="100"/>
        <v>0</v>
      </c>
      <c r="AD183" s="99">
        <f t="shared" si="83"/>
        <v>0</v>
      </c>
      <c r="AE183" s="99">
        <f t="shared" si="84"/>
        <v>0</v>
      </c>
      <c r="AF183" s="188">
        <f t="shared" si="96"/>
        <v>0</v>
      </c>
      <c r="AG183" s="188">
        <f t="shared" si="97"/>
        <v>0</v>
      </c>
      <c r="AH183" s="188">
        <f t="shared" si="98"/>
        <v>0</v>
      </c>
      <c r="AI183" s="193">
        <f t="shared" si="99"/>
        <v>0</v>
      </c>
      <c r="AK183" s="69">
        <v>178</v>
      </c>
      <c r="AL183" s="31">
        <f t="shared" si="85"/>
        <v>0</v>
      </c>
      <c r="AM183" s="31">
        <f t="shared" si="86"/>
        <v>0</v>
      </c>
      <c r="AN183" s="31">
        <f t="shared" si="87"/>
        <v>0</v>
      </c>
      <c r="AO183" s="31">
        <f t="shared" si="88"/>
        <v>0</v>
      </c>
      <c r="AP183" s="31">
        <f t="shared" si="89"/>
        <v>0</v>
      </c>
      <c r="AQ183" s="188">
        <f t="shared" si="101"/>
        <v>0</v>
      </c>
      <c r="AR183" s="188">
        <f t="shared" si="101"/>
        <v>0</v>
      </c>
      <c r="AS183" s="188">
        <f t="shared" si="101"/>
        <v>0</v>
      </c>
      <c r="AT183" s="188">
        <f t="shared" si="101"/>
        <v>0</v>
      </c>
      <c r="AU183" s="31"/>
      <c r="AV183" s="31"/>
      <c r="AW183" s="31"/>
      <c r="AX183" s="31"/>
      <c r="AY183" s="74"/>
    </row>
    <row r="184" spans="3:51" x14ac:dyDescent="0.3">
      <c r="C184" s="172" t="s">
        <v>59</v>
      </c>
      <c r="D184" s="4">
        <v>0.5</v>
      </c>
      <c r="E184" s="184" t="s">
        <v>194</v>
      </c>
      <c r="I184" s="53">
        <v>179</v>
      </c>
      <c r="J184" s="31">
        <f t="shared" si="90"/>
        <v>0</v>
      </c>
      <c r="K184" s="31">
        <f t="shared" si="91"/>
        <v>0</v>
      </c>
      <c r="L184" s="31">
        <f t="shared" si="92"/>
        <v>0</v>
      </c>
      <c r="M184" s="31">
        <f t="shared" si="75"/>
        <v>0</v>
      </c>
      <c r="N184" s="31">
        <v>0</v>
      </c>
      <c r="O184" s="32">
        <f t="shared" si="76"/>
        <v>0</v>
      </c>
      <c r="P184" s="53">
        <v>179</v>
      </c>
      <c r="Q184" s="31">
        <f t="shared" si="93"/>
        <v>0</v>
      </c>
      <c r="R184" s="31">
        <f t="shared" si="94"/>
        <v>0</v>
      </c>
      <c r="S184" s="31">
        <f t="shared" si="77"/>
        <v>0</v>
      </c>
      <c r="T184" s="31">
        <f t="shared" si="78"/>
        <v>0</v>
      </c>
      <c r="U184" s="31">
        <f t="shared" si="95"/>
        <v>0</v>
      </c>
      <c r="V184" s="31">
        <f t="shared" si="79"/>
        <v>0</v>
      </c>
      <c r="W184" s="31">
        <v>0</v>
      </c>
      <c r="X184" s="31">
        <f t="shared" si="80"/>
        <v>0</v>
      </c>
      <c r="Y184" s="36">
        <f t="shared" si="81"/>
        <v>0</v>
      </c>
      <c r="AA184" s="69">
        <v>179</v>
      </c>
      <c r="AB184" s="31">
        <f t="shared" si="82"/>
        <v>0</v>
      </c>
      <c r="AC184" s="203">
        <f t="shared" si="100"/>
        <v>0</v>
      </c>
      <c r="AD184" s="99">
        <f t="shared" si="83"/>
        <v>0</v>
      </c>
      <c r="AE184" s="99">
        <f t="shared" si="84"/>
        <v>0</v>
      </c>
      <c r="AF184" s="188">
        <f t="shared" si="96"/>
        <v>0</v>
      </c>
      <c r="AG184" s="188">
        <f t="shared" si="97"/>
        <v>0</v>
      </c>
      <c r="AH184" s="188">
        <f t="shared" si="98"/>
        <v>0</v>
      </c>
      <c r="AI184" s="193">
        <f t="shared" si="99"/>
        <v>0</v>
      </c>
      <c r="AK184" s="69">
        <v>179</v>
      </c>
      <c r="AL184" s="31">
        <f t="shared" si="85"/>
        <v>0</v>
      </c>
      <c r="AM184" s="31">
        <f t="shared" si="86"/>
        <v>0</v>
      </c>
      <c r="AN184" s="31">
        <f t="shared" si="87"/>
        <v>0</v>
      </c>
      <c r="AO184" s="31">
        <f t="shared" si="88"/>
        <v>0</v>
      </c>
      <c r="AP184" s="31">
        <f t="shared" si="89"/>
        <v>0</v>
      </c>
      <c r="AQ184" s="188">
        <f t="shared" si="101"/>
        <v>0</v>
      </c>
      <c r="AR184" s="188">
        <f t="shared" si="101"/>
        <v>0</v>
      </c>
      <c r="AS184" s="188">
        <f t="shared" si="101"/>
        <v>0</v>
      </c>
      <c r="AT184" s="188">
        <f t="shared" si="101"/>
        <v>0</v>
      </c>
      <c r="AU184" s="31"/>
      <c r="AV184" s="31"/>
      <c r="AW184" s="31"/>
      <c r="AX184" s="31"/>
      <c r="AY184" s="74"/>
    </row>
    <row r="185" spans="3:51" x14ac:dyDescent="0.3">
      <c r="C185" s="172" t="s">
        <v>60</v>
      </c>
      <c r="D185" s="4">
        <v>0.57999999999999996</v>
      </c>
      <c r="E185" s="184" t="s">
        <v>194</v>
      </c>
      <c r="I185" s="53">
        <v>180</v>
      </c>
      <c r="J185" s="31">
        <f t="shared" si="90"/>
        <v>0</v>
      </c>
      <c r="K185" s="31">
        <f t="shared" si="91"/>
        <v>0</v>
      </c>
      <c r="L185" s="31">
        <f t="shared" si="92"/>
        <v>0</v>
      </c>
      <c r="M185" s="31">
        <f t="shared" si="75"/>
        <v>0</v>
      </c>
      <c r="N185" s="31">
        <v>0</v>
      </c>
      <c r="O185" s="32">
        <f t="shared" si="76"/>
        <v>0</v>
      </c>
      <c r="P185" s="53">
        <v>180</v>
      </c>
      <c r="Q185" s="31">
        <f t="shared" si="93"/>
        <v>0</v>
      </c>
      <c r="R185" s="31">
        <f t="shared" si="94"/>
        <v>0</v>
      </c>
      <c r="S185" s="31">
        <f t="shared" si="77"/>
        <v>0</v>
      </c>
      <c r="T185" s="31">
        <f t="shared" si="78"/>
        <v>0</v>
      </c>
      <c r="U185" s="31">
        <f t="shared" si="95"/>
        <v>0</v>
      </c>
      <c r="V185" s="31">
        <f t="shared" si="79"/>
        <v>0</v>
      </c>
      <c r="W185" s="31">
        <v>0</v>
      </c>
      <c r="X185" s="31">
        <f t="shared" si="80"/>
        <v>0</v>
      </c>
      <c r="Y185" s="36">
        <f t="shared" si="81"/>
        <v>0</v>
      </c>
      <c r="AA185" s="69">
        <v>180</v>
      </c>
      <c r="AB185" s="31">
        <f t="shared" si="82"/>
        <v>0</v>
      </c>
      <c r="AC185" s="203">
        <f t="shared" si="100"/>
        <v>0</v>
      </c>
      <c r="AD185" s="99">
        <f t="shared" si="83"/>
        <v>0</v>
      </c>
      <c r="AE185" s="99">
        <f t="shared" si="84"/>
        <v>0</v>
      </c>
      <c r="AF185" s="188">
        <f t="shared" si="96"/>
        <v>0</v>
      </c>
      <c r="AG185" s="188">
        <f t="shared" si="97"/>
        <v>0</v>
      </c>
      <c r="AH185" s="188">
        <f t="shared" si="98"/>
        <v>0</v>
      </c>
      <c r="AI185" s="193">
        <f t="shared" si="99"/>
        <v>0</v>
      </c>
      <c r="AK185" s="69">
        <v>180</v>
      </c>
      <c r="AL185" s="31">
        <f t="shared" si="85"/>
        <v>0</v>
      </c>
      <c r="AM185" s="31">
        <f t="shared" si="86"/>
        <v>0</v>
      </c>
      <c r="AN185" s="31">
        <f t="shared" si="87"/>
        <v>0</v>
      </c>
      <c r="AO185" s="31">
        <f t="shared" si="88"/>
        <v>0</v>
      </c>
      <c r="AP185" s="31">
        <f t="shared" si="89"/>
        <v>0</v>
      </c>
      <c r="AQ185" s="188">
        <f t="shared" si="101"/>
        <v>0</v>
      </c>
      <c r="AR185" s="188">
        <f t="shared" si="101"/>
        <v>0</v>
      </c>
      <c r="AS185" s="188">
        <f t="shared" si="101"/>
        <v>0</v>
      </c>
      <c r="AT185" s="188">
        <f t="shared" si="101"/>
        <v>0</v>
      </c>
      <c r="AU185" s="31"/>
      <c r="AV185" s="31"/>
      <c r="AW185" s="31"/>
      <c r="AX185" s="31"/>
      <c r="AY185" s="74"/>
    </row>
    <row r="186" spans="3:51" x14ac:dyDescent="0.3">
      <c r="C186" s="172" t="s">
        <v>61</v>
      </c>
      <c r="D186" s="4">
        <v>0.37</v>
      </c>
      <c r="E186" s="184" t="s">
        <v>195</v>
      </c>
      <c r="I186" s="53">
        <v>181</v>
      </c>
      <c r="J186" s="31">
        <f t="shared" si="90"/>
        <v>0</v>
      </c>
      <c r="K186" s="31">
        <f t="shared" si="91"/>
        <v>0</v>
      </c>
      <c r="L186" s="31">
        <f t="shared" si="92"/>
        <v>0</v>
      </c>
      <c r="M186" s="31">
        <f t="shared" si="75"/>
        <v>0</v>
      </c>
      <c r="N186" s="31">
        <v>0</v>
      </c>
      <c r="O186" s="32">
        <f t="shared" si="76"/>
        <v>0</v>
      </c>
      <c r="P186" s="53">
        <v>181</v>
      </c>
      <c r="Q186" s="31">
        <f t="shared" si="93"/>
        <v>0</v>
      </c>
      <c r="R186" s="31">
        <f t="shared" si="94"/>
        <v>0</v>
      </c>
      <c r="S186" s="31">
        <f t="shared" si="77"/>
        <v>0</v>
      </c>
      <c r="T186" s="31">
        <f t="shared" si="78"/>
        <v>0</v>
      </c>
      <c r="U186" s="31">
        <f t="shared" si="95"/>
        <v>0</v>
      </c>
      <c r="V186" s="31">
        <f t="shared" si="79"/>
        <v>0</v>
      </c>
      <c r="W186" s="31">
        <v>0</v>
      </c>
      <c r="X186" s="31">
        <f t="shared" si="80"/>
        <v>0</v>
      </c>
      <c r="Y186" s="36">
        <f t="shared" si="81"/>
        <v>0</v>
      </c>
      <c r="AA186" s="69">
        <v>181</v>
      </c>
      <c r="AB186" s="31">
        <f t="shared" si="82"/>
        <v>0</v>
      </c>
      <c r="AC186" s="203">
        <f t="shared" si="100"/>
        <v>0</v>
      </c>
      <c r="AD186" s="99">
        <f t="shared" si="83"/>
        <v>0</v>
      </c>
      <c r="AE186" s="99">
        <f t="shared" si="84"/>
        <v>0</v>
      </c>
      <c r="AF186" s="188">
        <f t="shared" si="96"/>
        <v>0</v>
      </c>
      <c r="AG186" s="188">
        <f t="shared" si="97"/>
        <v>0</v>
      </c>
      <c r="AH186" s="188">
        <f t="shared" si="98"/>
        <v>0</v>
      </c>
      <c r="AI186" s="193">
        <f t="shared" si="99"/>
        <v>0</v>
      </c>
      <c r="AK186" s="69">
        <v>181</v>
      </c>
      <c r="AL186" s="31">
        <f t="shared" si="85"/>
        <v>0</v>
      </c>
      <c r="AM186" s="31">
        <f t="shared" si="86"/>
        <v>0</v>
      </c>
      <c r="AN186" s="31">
        <f t="shared" si="87"/>
        <v>0</v>
      </c>
      <c r="AO186" s="31">
        <f t="shared" si="88"/>
        <v>0</v>
      </c>
      <c r="AP186" s="31">
        <f t="shared" si="89"/>
        <v>0</v>
      </c>
      <c r="AQ186" s="188">
        <f t="shared" si="101"/>
        <v>0</v>
      </c>
      <c r="AR186" s="188">
        <f t="shared" si="101"/>
        <v>0</v>
      </c>
      <c r="AS186" s="188">
        <f t="shared" si="101"/>
        <v>0</v>
      </c>
      <c r="AT186" s="188">
        <f t="shared" si="101"/>
        <v>0</v>
      </c>
      <c r="AU186" s="31"/>
      <c r="AV186" s="31"/>
      <c r="AW186" s="31"/>
      <c r="AX186" s="31"/>
      <c r="AY186" s="74"/>
    </row>
    <row r="187" spans="3:51" x14ac:dyDescent="0.3">
      <c r="C187" s="172" t="s">
        <v>62</v>
      </c>
      <c r="D187" s="4">
        <v>0.37</v>
      </c>
      <c r="E187" s="184" t="s">
        <v>195</v>
      </c>
      <c r="I187" s="53">
        <v>182</v>
      </c>
      <c r="J187" s="31">
        <f t="shared" si="90"/>
        <v>0</v>
      </c>
      <c r="K187" s="31">
        <f t="shared" si="91"/>
        <v>0</v>
      </c>
      <c r="L187" s="31">
        <f t="shared" si="92"/>
        <v>0</v>
      </c>
      <c r="M187" s="31">
        <f t="shared" si="75"/>
        <v>0</v>
      </c>
      <c r="N187" s="31">
        <v>0</v>
      </c>
      <c r="O187" s="32">
        <f t="shared" si="76"/>
        <v>0</v>
      </c>
      <c r="P187" s="53">
        <v>182</v>
      </c>
      <c r="Q187" s="31">
        <f t="shared" si="93"/>
        <v>0</v>
      </c>
      <c r="R187" s="31">
        <f t="shared" si="94"/>
        <v>0</v>
      </c>
      <c r="S187" s="31">
        <f t="shared" si="77"/>
        <v>0</v>
      </c>
      <c r="T187" s="31">
        <f t="shared" si="78"/>
        <v>0</v>
      </c>
      <c r="U187" s="31">
        <f t="shared" si="95"/>
        <v>0</v>
      </c>
      <c r="V187" s="31">
        <f t="shared" si="79"/>
        <v>0</v>
      </c>
      <c r="W187" s="31">
        <v>0</v>
      </c>
      <c r="X187" s="31">
        <f t="shared" si="80"/>
        <v>0</v>
      </c>
      <c r="Y187" s="36">
        <f t="shared" si="81"/>
        <v>0</v>
      </c>
      <c r="AA187" s="69">
        <v>182</v>
      </c>
      <c r="AB187" s="31">
        <f t="shared" si="82"/>
        <v>0</v>
      </c>
      <c r="AC187" s="203">
        <f t="shared" si="100"/>
        <v>0</v>
      </c>
      <c r="AD187" s="99">
        <f t="shared" si="83"/>
        <v>0</v>
      </c>
      <c r="AE187" s="99">
        <f t="shared" si="84"/>
        <v>0</v>
      </c>
      <c r="AF187" s="188">
        <f t="shared" si="96"/>
        <v>0</v>
      </c>
      <c r="AG187" s="188">
        <f t="shared" si="97"/>
        <v>0</v>
      </c>
      <c r="AH187" s="188">
        <f t="shared" si="98"/>
        <v>0</v>
      </c>
      <c r="AI187" s="193">
        <f t="shared" si="99"/>
        <v>0</v>
      </c>
      <c r="AK187" s="69">
        <v>182</v>
      </c>
      <c r="AL187" s="31">
        <f t="shared" si="85"/>
        <v>0</v>
      </c>
      <c r="AM187" s="31">
        <f t="shared" si="86"/>
        <v>0</v>
      </c>
      <c r="AN187" s="31">
        <f t="shared" si="87"/>
        <v>0</v>
      </c>
      <c r="AO187" s="31">
        <f t="shared" si="88"/>
        <v>0</v>
      </c>
      <c r="AP187" s="31">
        <f t="shared" si="89"/>
        <v>0</v>
      </c>
      <c r="AQ187" s="188">
        <f t="shared" si="101"/>
        <v>0</v>
      </c>
      <c r="AR187" s="188">
        <f t="shared" si="101"/>
        <v>0</v>
      </c>
      <c r="AS187" s="188">
        <f t="shared" si="101"/>
        <v>0</v>
      </c>
      <c r="AT187" s="188">
        <f t="shared" si="101"/>
        <v>0</v>
      </c>
      <c r="AU187" s="31"/>
      <c r="AV187" s="31"/>
      <c r="AW187" s="31"/>
      <c r="AX187" s="31"/>
      <c r="AY187" s="74"/>
    </row>
    <row r="188" spans="3:51" x14ac:dyDescent="0.3">
      <c r="C188" s="172" t="s">
        <v>63</v>
      </c>
      <c r="D188" s="4">
        <v>0.38</v>
      </c>
      <c r="E188" s="184" t="s">
        <v>195</v>
      </c>
      <c r="I188" s="53">
        <v>183</v>
      </c>
      <c r="J188" s="31">
        <f t="shared" si="90"/>
        <v>0</v>
      </c>
      <c r="K188" s="31">
        <f t="shared" si="91"/>
        <v>0</v>
      </c>
      <c r="L188" s="31">
        <f t="shared" si="92"/>
        <v>0</v>
      </c>
      <c r="M188" s="31">
        <f t="shared" si="75"/>
        <v>0</v>
      </c>
      <c r="N188" s="31">
        <v>0</v>
      </c>
      <c r="O188" s="32">
        <f t="shared" si="76"/>
        <v>0</v>
      </c>
      <c r="P188" s="53">
        <v>183</v>
      </c>
      <c r="Q188" s="31">
        <f t="shared" si="93"/>
        <v>0</v>
      </c>
      <c r="R188" s="31">
        <f t="shared" si="94"/>
        <v>0</v>
      </c>
      <c r="S188" s="31">
        <f t="shared" si="77"/>
        <v>0</v>
      </c>
      <c r="T188" s="31">
        <f t="shared" si="78"/>
        <v>0</v>
      </c>
      <c r="U188" s="31">
        <f t="shared" si="95"/>
        <v>0</v>
      </c>
      <c r="V188" s="31">
        <f t="shared" si="79"/>
        <v>0</v>
      </c>
      <c r="W188" s="31">
        <v>0</v>
      </c>
      <c r="X188" s="31">
        <f t="shared" si="80"/>
        <v>0</v>
      </c>
      <c r="Y188" s="36">
        <f t="shared" si="81"/>
        <v>0</v>
      </c>
      <c r="AA188" s="69">
        <v>183</v>
      </c>
      <c r="AB188" s="31">
        <f t="shared" si="82"/>
        <v>0</v>
      </c>
      <c r="AC188" s="203">
        <f t="shared" si="100"/>
        <v>0</v>
      </c>
      <c r="AD188" s="99">
        <f t="shared" si="83"/>
        <v>0</v>
      </c>
      <c r="AE188" s="99">
        <f t="shared" si="84"/>
        <v>0</v>
      </c>
      <c r="AF188" s="188">
        <f t="shared" si="96"/>
        <v>0</v>
      </c>
      <c r="AG188" s="188">
        <f t="shared" si="97"/>
        <v>0</v>
      </c>
      <c r="AH188" s="188">
        <f t="shared" si="98"/>
        <v>0</v>
      </c>
      <c r="AI188" s="193">
        <f t="shared" si="99"/>
        <v>0</v>
      </c>
      <c r="AK188" s="69">
        <v>183</v>
      </c>
      <c r="AL188" s="31">
        <f t="shared" si="85"/>
        <v>0</v>
      </c>
      <c r="AM188" s="31">
        <f t="shared" si="86"/>
        <v>0</v>
      </c>
      <c r="AN188" s="31">
        <f t="shared" si="87"/>
        <v>0</v>
      </c>
      <c r="AO188" s="31">
        <f t="shared" si="88"/>
        <v>0</v>
      </c>
      <c r="AP188" s="31">
        <f t="shared" si="89"/>
        <v>0</v>
      </c>
      <c r="AQ188" s="188">
        <f t="shared" si="101"/>
        <v>0</v>
      </c>
      <c r="AR188" s="188">
        <f t="shared" si="101"/>
        <v>0</v>
      </c>
      <c r="AS188" s="188">
        <f t="shared" si="101"/>
        <v>0</v>
      </c>
      <c r="AT188" s="188">
        <f t="shared" si="101"/>
        <v>0</v>
      </c>
      <c r="AU188" s="31"/>
      <c r="AV188" s="31"/>
      <c r="AW188" s="31"/>
      <c r="AX188" s="31"/>
      <c r="AY188" s="74"/>
    </row>
    <row r="189" spans="3:51" x14ac:dyDescent="0.3">
      <c r="C189" s="172" t="s">
        <v>64</v>
      </c>
      <c r="D189" s="4">
        <v>0.36</v>
      </c>
      <c r="E189" s="184" t="s">
        <v>195</v>
      </c>
      <c r="I189" s="53">
        <v>184</v>
      </c>
      <c r="J189" s="31">
        <f t="shared" si="90"/>
        <v>0</v>
      </c>
      <c r="K189" s="31">
        <f t="shared" si="91"/>
        <v>0</v>
      </c>
      <c r="L189" s="31">
        <f t="shared" si="92"/>
        <v>0</v>
      </c>
      <c r="M189" s="31">
        <f t="shared" si="75"/>
        <v>0</v>
      </c>
      <c r="N189" s="31">
        <v>0</v>
      </c>
      <c r="O189" s="32">
        <f t="shared" si="76"/>
        <v>0</v>
      </c>
      <c r="P189" s="53">
        <v>184</v>
      </c>
      <c r="Q189" s="31">
        <f t="shared" si="93"/>
        <v>0</v>
      </c>
      <c r="R189" s="31">
        <f t="shared" si="94"/>
        <v>0</v>
      </c>
      <c r="S189" s="31">
        <f t="shared" si="77"/>
        <v>0</v>
      </c>
      <c r="T189" s="31">
        <f t="shared" si="78"/>
        <v>0</v>
      </c>
      <c r="U189" s="31">
        <f t="shared" si="95"/>
        <v>0</v>
      </c>
      <c r="V189" s="31">
        <f t="shared" si="79"/>
        <v>0</v>
      </c>
      <c r="W189" s="31">
        <v>0</v>
      </c>
      <c r="X189" s="31">
        <f t="shared" si="80"/>
        <v>0</v>
      </c>
      <c r="Y189" s="36">
        <f t="shared" si="81"/>
        <v>0</v>
      </c>
      <c r="AA189" s="69">
        <v>184</v>
      </c>
      <c r="AB189" s="31">
        <f t="shared" si="82"/>
        <v>0</v>
      </c>
      <c r="AC189" s="203">
        <f t="shared" si="100"/>
        <v>0</v>
      </c>
      <c r="AD189" s="99">
        <f t="shared" si="83"/>
        <v>0</v>
      </c>
      <c r="AE189" s="99">
        <f t="shared" si="84"/>
        <v>0</v>
      </c>
      <c r="AF189" s="188">
        <f t="shared" si="96"/>
        <v>0</v>
      </c>
      <c r="AG189" s="188">
        <f t="shared" si="97"/>
        <v>0</v>
      </c>
      <c r="AH189" s="188">
        <f t="shared" si="98"/>
        <v>0</v>
      </c>
      <c r="AI189" s="193">
        <f t="shared" si="99"/>
        <v>0</v>
      </c>
      <c r="AK189" s="69">
        <v>184</v>
      </c>
      <c r="AL189" s="31">
        <f t="shared" si="85"/>
        <v>0</v>
      </c>
      <c r="AM189" s="31">
        <f t="shared" si="86"/>
        <v>0</v>
      </c>
      <c r="AN189" s="31">
        <f t="shared" si="87"/>
        <v>0</v>
      </c>
      <c r="AO189" s="31">
        <f t="shared" si="88"/>
        <v>0</v>
      </c>
      <c r="AP189" s="31">
        <f t="shared" si="89"/>
        <v>0</v>
      </c>
      <c r="AQ189" s="188">
        <f t="shared" si="101"/>
        <v>0</v>
      </c>
      <c r="AR189" s="188">
        <f t="shared" si="101"/>
        <v>0</v>
      </c>
      <c r="AS189" s="188">
        <f t="shared" si="101"/>
        <v>0</v>
      </c>
      <c r="AT189" s="188">
        <f t="shared" si="101"/>
        <v>0</v>
      </c>
      <c r="AU189" s="31"/>
      <c r="AV189" s="31"/>
      <c r="AW189" s="31"/>
      <c r="AX189" s="31"/>
      <c r="AY189" s="74"/>
    </row>
    <row r="190" spans="3:51" x14ac:dyDescent="0.3">
      <c r="C190" s="172" t="s">
        <v>65</v>
      </c>
      <c r="D190" s="4">
        <v>0.37</v>
      </c>
      <c r="E190" s="184" t="s">
        <v>194</v>
      </c>
      <c r="I190" s="53">
        <v>185</v>
      </c>
      <c r="J190" s="31">
        <f t="shared" si="90"/>
        <v>0</v>
      </c>
      <c r="K190" s="31">
        <f t="shared" si="91"/>
        <v>0</v>
      </c>
      <c r="L190" s="31">
        <f t="shared" si="92"/>
        <v>0</v>
      </c>
      <c r="M190" s="31">
        <f t="shared" si="75"/>
        <v>0</v>
      </c>
      <c r="N190" s="31">
        <v>0</v>
      </c>
      <c r="O190" s="32">
        <f t="shared" si="76"/>
        <v>0</v>
      </c>
      <c r="P190" s="53">
        <v>185</v>
      </c>
      <c r="Q190" s="31">
        <f t="shared" si="93"/>
        <v>0</v>
      </c>
      <c r="R190" s="31">
        <f t="shared" si="94"/>
        <v>0</v>
      </c>
      <c r="S190" s="31">
        <f t="shared" si="77"/>
        <v>0</v>
      </c>
      <c r="T190" s="31">
        <f t="shared" si="78"/>
        <v>0</v>
      </c>
      <c r="U190" s="31">
        <f t="shared" si="95"/>
        <v>0</v>
      </c>
      <c r="V190" s="31">
        <f t="shared" si="79"/>
        <v>0</v>
      </c>
      <c r="W190" s="31">
        <v>0</v>
      </c>
      <c r="X190" s="31">
        <f t="shared" si="80"/>
        <v>0</v>
      </c>
      <c r="Y190" s="36">
        <f t="shared" si="81"/>
        <v>0</v>
      </c>
      <c r="AA190" s="69">
        <v>185</v>
      </c>
      <c r="AB190" s="31">
        <f t="shared" si="82"/>
        <v>0</v>
      </c>
      <c r="AC190" s="203">
        <f t="shared" si="100"/>
        <v>0</v>
      </c>
      <c r="AD190" s="99">
        <f t="shared" si="83"/>
        <v>0</v>
      </c>
      <c r="AE190" s="99">
        <f t="shared" si="84"/>
        <v>0</v>
      </c>
      <c r="AF190" s="188">
        <f t="shared" si="96"/>
        <v>0</v>
      </c>
      <c r="AG190" s="188">
        <f t="shared" si="97"/>
        <v>0</v>
      </c>
      <c r="AH190" s="188">
        <f t="shared" si="98"/>
        <v>0</v>
      </c>
      <c r="AI190" s="193">
        <f t="shared" si="99"/>
        <v>0</v>
      </c>
      <c r="AK190" s="69">
        <v>185</v>
      </c>
      <c r="AL190" s="31">
        <f t="shared" si="85"/>
        <v>0</v>
      </c>
      <c r="AM190" s="31">
        <f t="shared" si="86"/>
        <v>0</v>
      </c>
      <c r="AN190" s="31">
        <f t="shared" si="87"/>
        <v>0</v>
      </c>
      <c r="AO190" s="31">
        <f t="shared" si="88"/>
        <v>0</v>
      </c>
      <c r="AP190" s="31">
        <f t="shared" si="89"/>
        <v>0</v>
      </c>
      <c r="AQ190" s="188">
        <f t="shared" si="101"/>
        <v>0</v>
      </c>
      <c r="AR190" s="188">
        <f t="shared" si="101"/>
        <v>0</v>
      </c>
      <c r="AS190" s="188">
        <f t="shared" si="101"/>
        <v>0</v>
      </c>
      <c r="AT190" s="188">
        <f t="shared" si="101"/>
        <v>0</v>
      </c>
      <c r="AU190" s="31"/>
      <c r="AV190" s="31"/>
      <c r="AW190" s="31"/>
      <c r="AX190" s="31"/>
      <c r="AY190" s="74"/>
    </row>
    <row r="191" spans="3:51" x14ac:dyDescent="0.3">
      <c r="C191" s="172" t="s">
        <v>66</v>
      </c>
      <c r="D191" s="4">
        <v>0.53</v>
      </c>
      <c r="E191" s="184" t="s">
        <v>194</v>
      </c>
      <c r="I191" s="53">
        <v>186</v>
      </c>
      <c r="J191" s="31">
        <f t="shared" si="90"/>
        <v>0</v>
      </c>
      <c r="K191" s="31">
        <f t="shared" si="91"/>
        <v>0</v>
      </c>
      <c r="L191" s="31">
        <f t="shared" si="92"/>
        <v>0</v>
      </c>
      <c r="M191" s="31">
        <f t="shared" si="75"/>
        <v>0</v>
      </c>
      <c r="N191" s="31">
        <v>0</v>
      </c>
      <c r="O191" s="32">
        <f t="shared" si="76"/>
        <v>0</v>
      </c>
      <c r="P191" s="53">
        <v>186</v>
      </c>
      <c r="Q191" s="31">
        <f t="shared" si="93"/>
        <v>0</v>
      </c>
      <c r="R191" s="31">
        <f t="shared" si="94"/>
        <v>0</v>
      </c>
      <c r="S191" s="31">
        <f t="shared" si="77"/>
        <v>0</v>
      </c>
      <c r="T191" s="31">
        <f t="shared" si="78"/>
        <v>0</v>
      </c>
      <c r="U191" s="31">
        <f t="shared" si="95"/>
        <v>0</v>
      </c>
      <c r="V191" s="31">
        <f t="shared" si="79"/>
        <v>0</v>
      </c>
      <c r="W191" s="31">
        <v>0</v>
      </c>
      <c r="X191" s="31">
        <f t="shared" si="80"/>
        <v>0</v>
      </c>
      <c r="Y191" s="36">
        <f t="shared" si="81"/>
        <v>0</v>
      </c>
      <c r="AA191" s="69">
        <v>186</v>
      </c>
      <c r="AB191" s="31">
        <f t="shared" si="82"/>
        <v>0</v>
      </c>
      <c r="AC191" s="203">
        <f t="shared" si="100"/>
        <v>0</v>
      </c>
      <c r="AD191" s="99">
        <f t="shared" si="83"/>
        <v>0</v>
      </c>
      <c r="AE191" s="99">
        <f t="shared" si="84"/>
        <v>0</v>
      </c>
      <c r="AF191" s="188">
        <f t="shared" si="96"/>
        <v>0</v>
      </c>
      <c r="AG191" s="188">
        <f t="shared" si="97"/>
        <v>0</v>
      </c>
      <c r="AH191" s="188">
        <f t="shared" si="98"/>
        <v>0</v>
      </c>
      <c r="AI191" s="193">
        <f t="shared" si="99"/>
        <v>0</v>
      </c>
      <c r="AK191" s="69">
        <v>186</v>
      </c>
      <c r="AL191" s="31">
        <f t="shared" si="85"/>
        <v>0</v>
      </c>
      <c r="AM191" s="31">
        <f t="shared" si="86"/>
        <v>0</v>
      </c>
      <c r="AN191" s="31">
        <f t="shared" si="87"/>
        <v>0</v>
      </c>
      <c r="AO191" s="31">
        <f t="shared" si="88"/>
        <v>0</v>
      </c>
      <c r="AP191" s="31">
        <f t="shared" si="89"/>
        <v>0</v>
      </c>
      <c r="AQ191" s="188">
        <f t="shared" si="101"/>
        <v>0</v>
      </c>
      <c r="AR191" s="188">
        <f t="shared" si="101"/>
        <v>0</v>
      </c>
      <c r="AS191" s="188">
        <f t="shared" si="101"/>
        <v>0</v>
      </c>
      <c r="AT191" s="188">
        <f t="shared" si="101"/>
        <v>0</v>
      </c>
      <c r="AU191" s="31"/>
      <c r="AV191" s="31"/>
      <c r="AW191" s="31"/>
      <c r="AX191" s="31"/>
      <c r="AY191" s="74"/>
    </row>
    <row r="192" spans="3:51" x14ac:dyDescent="0.3">
      <c r="C192" s="172" t="s">
        <v>67</v>
      </c>
      <c r="D192" s="4">
        <v>0.43</v>
      </c>
      <c r="E192" s="184" t="s">
        <v>194</v>
      </c>
      <c r="I192" s="53">
        <v>187</v>
      </c>
      <c r="J192" s="31">
        <f t="shared" si="90"/>
        <v>0</v>
      </c>
      <c r="K192" s="31">
        <f t="shared" si="91"/>
        <v>0</v>
      </c>
      <c r="L192" s="31">
        <f t="shared" si="92"/>
        <v>0</v>
      </c>
      <c r="M192" s="31">
        <f t="shared" si="75"/>
        <v>0</v>
      </c>
      <c r="N192" s="31">
        <v>0</v>
      </c>
      <c r="O192" s="32">
        <f t="shared" si="76"/>
        <v>0</v>
      </c>
      <c r="P192" s="53">
        <v>187</v>
      </c>
      <c r="Q192" s="31">
        <f t="shared" si="93"/>
        <v>0</v>
      </c>
      <c r="R192" s="31">
        <f t="shared" si="94"/>
        <v>0</v>
      </c>
      <c r="S192" s="31">
        <f t="shared" si="77"/>
        <v>0</v>
      </c>
      <c r="T192" s="31">
        <f t="shared" si="78"/>
        <v>0</v>
      </c>
      <c r="U192" s="31">
        <f t="shared" si="95"/>
        <v>0</v>
      </c>
      <c r="V192" s="31">
        <f t="shared" si="79"/>
        <v>0</v>
      </c>
      <c r="W192" s="31">
        <v>0</v>
      </c>
      <c r="X192" s="31">
        <f t="shared" si="80"/>
        <v>0</v>
      </c>
      <c r="Y192" s="36">
        <f t="shared" si="81"/>
        <v>0</v>
      </c>
      <c r="AA192" s="69">
        <v>187</v>
      </c>
      <c r="AB192" s="31">
        <f t="shared" si="82"/>
        <v>0</v>
      </c>
      <c r="AC192" s="203">
        <f t="shared" si="100"/>
        <v>0</v>
      </c>
      <c r="AD192" s="99">
        <f t="shared" si="83"/>
        <v>0</v>
      </c>
      <c r="AE192" s="99">
        <f t="shared" si="84"/>
        <v>0</v>
      </c>
      <c r="AF192" s="188">
        <f t="shared" si="96"/>
        <v>0</v>
      </c>
      <c r="AG192" s="188">
        <f t="shared" si="97"/>
        <v>0</v>
      </c>
      <c r="AH192" s="188">
        <f t="shared" si="98"/>
        <v>0</v>
      </c>
      <c r="AI192" s="193">
        <f t="shared" si="99"/>
        <v>0</v>
      </c>
      <c r="AK192" s="69">
        <v>187</v>
      </c>
      <c r="AL192" s="31">
        <f t="shared" si="85"/>
        <v>0</v>
      </c>
      <c r="AM192" s="31">
        <f t="shared" si="86"/>
        <v>0</v>
      </c>
      <c r="AN192" s="31">
        <f t="shared" si="87"/>
        <v>0</v>
      </c>
      <c r="AO192" s="31">
        <f t="shared" si="88"/>
        <v>0</v>
      </c>
      <c r="AP192" s="31">
        <f t="shared" si="89"/>
        <v>0</v>
      </c>
      <c r="AQ192" s="188">
        <f t="shared" si="101"/>
        <v>0</v>
      </c>
      <c r="AR192" s="188">
        <f t="shared" si="101"/>
        <v>0</v>
      </c>
      <c r="AS192" s="188">
        <f t="shared" si="101"/>
        <v>0</v>
      </c>
      <c r="AT192" s="188">
        <f t="shared" si="101"/>
        <v>0</v>
      </c>
      <c r="AU192" s="31"/>
      <c r="AV192" s="31"/>
      <c r="AW192" s="31"/>
      <c r="AX192" s="31"/>
      <c r="AY192" s="74"/>
    </row>
    <row r="193" spans="3:51" x14ac:dyDescent="0.3">
      <c r="C193" s="172" t="s">
        <v>68</v>
      </c>
      <c r="D193" s="4">
        <v>0.38</v>
      </c>
      <c r="E193" s="184" t="s">
        <v>194</v>
      </c>
      <c r="I193" s="53">
        <v>188</v>
      </c>
      <c r="J193" s="31">
        <f t="shared" si="90"/>
        <v>0</v>
      </c>
      <c r="K193" s="31">
        <f t="shared" si="91"/>
        <v>0</v>
      </c>
      <c r="L193" s="31">
        <f t="shared" si="92"/>
        <v>0</v>
      </c>
      <c r="M193" s="31">
        <f t="shared" si="75"/>
        <v>0</v>
      </c>
      <c r="N193" s="31">
        <v>0</v>
      </c>
      <c r="O193" s="32">
        <f t="shared" si="76"/>
        <v>0</v>
      </c>
      <c r="P193" s="53">
        <v>188</v>
      </c>
      <c r="Q193" s="31">
        <f t="shared" si="93"/>
        <v>0</v>
      </c>
      <c r="R193" s="31">
        <f t="shared" si="94"/>
        <v>0</v>
      </c>
      <c r="S193" s="31">
        <f t="shared" si="77"/>
        <v>0</v>
      </c>
      <c r="T193" s="31">
        <f t="shared" si="78"/>
        <v>0</v>
      </c>
      <c r="U193" s="31">
        <f t="shared" si="95"/>
        <v>0</v>
      </c>
      <c r="V193" s="31">
        <f t="shared" si="79"/>
        <v>0</v>
      </c>
      <c r="W193" s="31">
        <v>0</v>
      </c>
      <c r="X193" s="31">
        <f t="shared" si="80"/>
        <v>0</v>
      </c>
      <c r="Y193" s="36">
        <f t="shared" si="81"/>
        <v>0</v>
      </c>
      <c r="AA193" s="69">
        <v>188</v>
      </c>
      <c r="AB193" s="31">
        <f t="shared" si="82"/>
        <v>0</v>
      </c>
      <c r="AC193" s="203">
        <f t="shared" si="100"/>
        <v>0</v>
      </c>
      <c r="AD193" s="99">
        <f t="shared" si="83"/>
        <v>0</v>
      </c>
      <c r="AE193" s="99">
        <f t="shared" si="84"/>
        <v>0</v>
      </c>
      <c r="AF193" s="188">
        <f t="shared" si="96"/>
        <v>0</v>
      </c>
      <c r="AG193" s="188">
        <f t="shared" si="97"/>
        <v>0</v>
      </c>
      <c r="AH193" s="188">
        <f t="shared" si="98"/>
        <v>0</v>
      </c>
      <c r="AI193" s="193">
        <f t="shared" si="99"/>
        <v>0</v>
      </c>
      <c r="AK193" s="69">
        <v>188</v>
      </c>
      <c r="AL193" s="31">
        <f t="shared" si="85"/>
        <v>0</v>
      </c>
      <c r="AM193" s="31">
        <f t="shared" si="86"/>
        <v>0</v>
      </c>
      <c r="AN193" s="31">
        <f t="shared" si="87"/>
        <v>0</v>
      </c>
      <c r="AO193" s="31">
        <f t="shared" si="88"/>
        <v>0</v>
      </c>
      <c r="AP193" s="31">
        <f t="shared" si="89"/>
        <v>0</v>
      </c>
      <c r="AQ193" s="188">
        <f t="shared" si="101"/>
        <v>0</v>
      </c>
      <c r="AR193" s="188">
        <f t="shared" si="101"/>
        <v>0</v>
      </c>
      <c r="AS193" s="188">
        <f t="shared" si="101"/>
        <v>0</v>
      </c>
      <c r="AT193" s="188">
        <f t="shared" si="101"/>
        <v>0</v>
      </c>
      <c r="AU193" s="31"/>
      <c r="AV193" s="31"/>
      <c r="AW193" s="31"/>
      <c r="AX193" s="31"/>
      <c r="AY193" s="74"/>
    </row>
    <row r="194" spans="3:51" x14ac:dyDescent="0.3">
      <c r="C194" s="174" t="s">
        <v>69</v>
      </c>
      <c r="D194" s="3">
        <v>0.42</v>
      </c>
      <c r="E194" s="184" t="s">
        <v>195</v>
      </c>
      <c r="I194" s="53">
        <v>189</v>
      </c>
      <c r="J194" s="31">
        <f t="shared" si="90"/>
        <v>0</v>
      </c>
      <c r="K194" s="31">
        <f t="shared" si="91"/>
        <v>0</v>
      </c>
      <c r="L194" s="31">
        <f t="shared" si="92"/>
        <v>0</v>
      </c>
      <c r="M194" s="31">
        <f t="shared" si="75"/>
        <v>0</v>
      </c>
      <c r="N194" s="31">
        <v>0</v>
      </c>
      <c r="O194" s="32">
        <f t="shared" si="76"/>
        <v>0</v>
      </c>
      <c r="P194" s="53">
        <v>189</v>
      </c>
      <c r="Q194" s="31">
        <f t="shared" si="93"/>
        <v>0</v>
      </c>
      <c r="R194" s="31">
        <f t="shared" si="94"/>
        <v>0</v>
      </c>
      <c r="S194" s="31">
        <f t="shared" si="77"/>
        <v>0</v>
      </c>
      <c r="T194" s="31">
        <f t="shared" si="78"/>
        <v>0</v>
      </c>
      <c r="U194" s="31">
        <f t="shared" si="95"/>
        <v>0</v>
      </c>
      <c r="V194" s="31">
        <f t="shared" si="79"/>
        <v>0</v>
      </c>
      <c r="W194" s="31">
        <v>0</v>
      </c>
      <c r="X194" s="31">
        <f t="shared" si="80"/>
        <v>0</v>
      </c>
      <c r="Y194" s="36">
        <f t="shared" si="81"/>
        <v>0</v>
      </c>
      <c r="AA194" s="69">
        <v>189</v>
      </c>
      <c r="AB194" s="31">
        <f t="shared" si="82"/>
        <v>0</v>
      </c>
      <c r="AC194" s="203">
        <f t="shared" si="100"/>
        <v>0</v>
      </c>
      <c r="AD194" s="99">
        <f t="shared" si="83"/>
        <v>0</v>
      </c>
      <c r="AE194" s="99">
        <f t="shared" si="84"/>
        <v>0</v>
      </c>
      <c r="AF194" s="188">
        <f t="shared" si="96"/>
        <v>0</v>
      </c>
      <c r="AG194" s="188">
        <f t="shared" si="97"/>
        <v>0</v>
      </c>
      <c r="AH194" s="188">
        <f t="shared" si="98"/>
        <v>0</v>
      </c>
      <c r="AI194" s="193">
        <f t="shared" si="99"/>
        <v>0</v>
      </c>
      <c r="AK194" s="69">
        <v>189</v>
      </c>
      <c r="AL194" s="31">
        <f t="shared" si="85"/>
        <v>0</v>
      </c>
      <c r="AM194" s="31">
        <f t="shared" si="86"/>
        <v>0</v>
      </c>
      <c r="AN194" s="31">
        <f t="shared" si="87"/>
        <v>0</v>
      </c>
      <c r="AO194" s="31">
        <f t="shared" si="88"/>
        <v>0</v>
      </c>
      <c r="AP194" s="31">
        <f t="shared" si="89"/>
        <v>0</v>
      </c>
      <c r="AQ194" s="188">
        <f t="shared" si="101"/>
        <v>0</v>
      </c>
      <c r="AR194" s="188">
        <f t="shared" si="101"/>
        <v>0</v>
      </c>
      <c r="AS194" s="188">
        <f t="shared" si="101"/>
        <v>0</v>
      </c>
      <c r="AT194" s="188">
        <f t="shared" si="101"/>
        <v>0</v>
      </c>
      <c r="AU194" s="31"/>
      <c r="AV194" s="31"/>
      <c r="AW194" s="31"/>
      <c r="AX194" s="31"/>
      <c r="AY194" s="74"/>
    </row>
    <row r="195" spans="3:51" x14ac:dyDescent="0.3">
      <c r="C195" s="174" t="s">
        <v>70</v>
      </c>
      <c r="D195" s="3">
        <v>0.56999999999999995</v>
      </c>
      <c r="E195" s="184" t="s">
        <v>194</v>
      </c>
      <c r="I195" s="53">
        <v>190</v>
      </c>
      <c r="J195" s="31">
        <f t="shared" si="90"/>
        <v>0</v>
      </c>
      <c r="K195" s="31">
        <f t="shared" si="91"/>
        <v>0</v>
      </c>
      <c r="L195" s="31">
        <f t="shared" si="92"/>
        <v>0</v>
      </c>
      <c r="M195" s="31">
        <f t="shared" si="75"/>
        <v>0</v>
      </c>
      <c r="N195" s="31">
        <v>0</v>
      </c>
      <c r="O195" s="32">
        <f t="shared" si="76"/>
        <v>0</v>
      </c>
      <c r="P195" s="53">
        <v>190</v>
      </c>
      <c r="Q195" s="31">
        <f t="shared" si="93"/>
        <v>0</v>
      </c>
      <c r="R195" s="31">
        <f t="shared" si="94"/>
        <v>0</v>
      </c>
      <c r="S195" s="31">
        <f t="shared" si="77"/>
        <v>0</v>
      </c>
      <c r="T195" s="31">
        <f t="shared" si="78"/>
        <v>0</v>
      </c>
      <c r="U195" s="31">
        <f t="shared" si="95"/>
        <v>0</v>
      </c>
      <c r="V195" s="31">
        <f t="shared" si="79"/>
        <v>0</v>
      </c>
      <c r="W195" s="31">
        <v>0</v>
      </c>
      <c r="X195" s="31">
        <f t="shared" si="80"/>
        <v>0</v>
      </c>
      <c r="Y195" s="36">
        <f t="shared" si="81"/>
        <v>0</v>
      </c>
      <c r="AA195" s="69">
        <v>190</v>
      </c>
      <c r="AB195" s="31">
        <f t="shared" si="82"/>
        <v>0</v>
      </c>
      <c r="AC195" s="203">
        <f t="shared" si="100"/>
        <v>0</v>
      </c>
      <c r="AD195" s="99">
        <f t="shared" si="83"/>
        <v>0</v>
      </c>
      <c r="AE195" s="99">
        <f t="shared" si="84"/>
        <v>0</v>
      </c>
      <c r="AF195" s="188">
        <f t="shared" si="96"/>
        <v>0</v>
      </c>
      <c r="AG195" s="188">
        <f t="shared" si="97"/>
        <v>0</v>
      </c>
      <c r="AH195" s="188">
        <f t="shared" si="98"/>
        <v>0</v>
      </c>
      <c r="AI195" s="193">
        <f t="shared" si="99"/>
        <v>0</v>
      </c>
      <c r="AK195" s="69">
        <v>190</v>
      </c>
      <c r="AL195" s="31">
        <f t="shared" si="85"/>
        <v>0</v>
      </c>
      <c r="AM195" s="31">
        <f t="shared" si="86"/>
        <v>0</v>
      </c>
      <c r="AN195" s="31">
        <f t="shared" si="87"/>
        <v>0</v>
      </c>
      <c r="AO195" s="31">
        <f t="shared" si="88"/>
        <v>0</v>
      </c>
      <c r="AP195" s="31">
        <f t="shared" si="89"/>
        <v>0</v>
      </c>
      <c r="AQ195" s="188">
        <f t="shared" si="101"/>
        <v>0</v>
      </c>
      <c r="AR195" s="188">
        <f t="shared" si="101"/>
        <v>0</v>
      </c>
      <c r="AS195" s="188">
        <f t="shared" si="101"/>
        <v>0</v>
      </c>
      <c r="AT195" s="188">
        <f t="shared" si="101"/>
        <v>0</v>
      </c>
      <c r="AU195" s="31"/>
      <c r="AV195" s="31"/>
      <c r="AW195" s="31"/>
      <c r="AX195" s="31"/>
      <c r="AY195" s="74"/>
    </row>
    <row r="196" spans="3:51" x14ac:dyDescent="0.3">
      <c r="C196" s="174" t="s">
        <v>71</v>
      </c>
      <c r="D196" s="3">
        <v>0.54</v>
      </c>
      <c r="E196" s="184"/>
      <c r="I196" s="53">
        <v>191</v>
      </c>
      <c r="J196" s="31">
        <f t="shared" si="90"/>
        <v>0</v>
      </c>
      <c r="K196" s="31">
        <f t="shared" si="91"/>
        <v>0</v>
      </c>
      <c r="L196" s="31">
        <f t="shared" si="92"/>
        <v>0</v>
      </c>
      <c r="M196" s="31">
        <f t="shared" si="75"/>
        <v>0</v>
      </c>
      <c r="N196" s="31">
        <v>0</v>
      </c>
      <c r="O196" s="32">
        <f t="shared" si="76"/>
        <v>0</v>
      </c>
      <c r="P196" s="53">
        <v>191</v>
      </c>
      <c r="Q196" s="31">
        <f t="shared" si="93"/>
        <v>0</v>
      </c>
      <c r="R196" s="31">
        <f t="shared" si="94"/>
        <v>0</v>
      </c>
      <c r="S196" s="31">
        <f t="shared" si="77"/>
        <v>0</v>
      </c>
      <c r="T196" s="31">
        <f t="shared" si="78"/>
        <v>0</v>
      </c>
      <c r="U196" s="31">
        <f t="shared" si="95"/>
        <v>0</v>
      </c>
      <c r="V196" s="31">
        <f t="shared" si="79"/>
        <v>0</v>
      </c>
      <c r="W196" s="31">
        <v>0</v>
      </c>
      <c r="X196" s="31">
        <f t="shared" si="80"/>
        <v>0</v>
      </c>
      <c r="Y196" s="36">
        <f t="shared" si="81"/>
        <v>0</v>
      </c>
      <c r="AA196" s="69">
        <v>191</v>
      </c>
      <c r="AB196" s="31">
        <f t="shared" si="82"/>
        <v>0</v>
      </c>
      <c r="AC196" s="203">
        <f t="shared" si="100"/>
        <v>0</v>
      </c>
      <c r="AD196" s="99">
        <f t="shared" si="83"/>
        <v>0</v>
      </c>
      <c r="AE196" s="99">
        <f t="shared" si="84"/>
        <v>0</v>
      </c>
      <c r="AF196" s="188">
        <f t="shared" si="96"/>
        <v>0</v>
      </c>
      <c r="AG196" s="188">
        <f t="shared" si="97"/>
        <v>0</v>
      </c>
      <c r="AH196" s="188">
        <f t="shared" si="98"/>
        <v>0</v>
      </c>
      <c r="AI196" s="193">
        <f t="shared" si="99"/>
        <v>0</v>
      </c>
      <c r="AK196" s="69">
        <v>191</v>
      </c>
      <c r="AL196" s="31">
        <f t="shared" si="85"/>
        <v>0</v>
      </c>
      <c r="AM196" s="31">
        <f t="shared" si="86"/>
        <v>0</v>
      </c>
      <c r="AN196" s="31">
        <f t="shared" si="87"/>
        <v>0</v>
      </c>
      <c r="AO196" s="31">
        <f t="shared" si="88"/>
        <v>0</v>
      </c>
      <c r="AP196" s="31">
        <f t="shared" si="89"/>
        <v>0</v>
      </c>
      <c r="AQ196" s="188">
        <f t="shared" si="101"/>
        <v>0</v>
      </c>
      <c r="AR196" s="188">
        <f t="shared" si="101"/>
        <v>0</v>
      </c>
      <c r="AS196" s="188">
        <f t="shared" si="101"/>
        <v>0</v>
      </c>
      <c r="AT196" s="188">
        <f t="shared" si="101"/>
        <v>0</v>
      </c>
      <c r="AU196" s="31"/>
      <c r="AV196" s="31"/>
      <c r="AW196" s="31"/>
      <c r="AX196" s="31"/>
      <c r="AY196" s="74"/>
    </row>
    <row r="197" spans="3:51" x14ac:dyDescent="0.3">
      <c r="I197" s="53">
        <v>192</v>
      </c>
      <c r="J197" s="31">
        <f t="shared" si="90"/>
        <v>0</v>
      </c>
      <c r="K197" s="31">
        <f t="shared" si="91"/>
        <v>0</v>
      </c>
      <c r="L197" s="31">
        <f t="shared" si="92"/>
        <v>0</v>
      </c>
      <c r="M197" s="31">
        <f t="shared" ref="M197:M205" si="102">IF(I197&lt;=$F$10,IF(I197&lt;=30,I197*($F$9-$F$6)/30,$F$9-$F$6),)</f>
        <v>0</v>
      </c>
      <c r="N197" s="31">
        <v>0</v>
      </c>
      <c r="O197" s="32">
        <f t="shared" ref="O197:O205" si="103">((J197+K197)*0.475+L197+M197+N197)*44/12</f>
        <v>0</v>
      </c>
      <c r="P197" s="53">
        <v>192</v>
      </c>
      <c r="Q197" s="31">
        <f t="shared" si="93"/>
        <v>0</v>
      </c>
      <c r="R197" s="31">
        <f t="shared" si="94"/>
        <v>0</v>
      </c>
      <c r="S197" s="31">
        <f t="shared" ref="S197:S205" si="104">$F$19*R197</f>
        <v>0</v>
      </c>
      <c r="T197" s="31">
        <f t="shared" ref="T197:T205" si="105">IF(S197=0,0,EXP(-1.0587+0.8836*LN(S197)+0.284))</f>
        <v>0</v>
      </c>
      <c r="U197" s="31">
        <f t="shared" si="95"/>
        <v>0</v>
      </c>
      <c r="V197" s="31">
        <f t="shared" ref="V197:V205" si="106">IF(P197&lt;=$F$18,IF(P197&lt;=30,P197*($F$16-$F$6)/30,$F$16-$F$6),)</f>
        <v>0</v>
      </c>
      <c r="W197" s="31">
        <v>0</v>
      </c>
      <c r="X197" s="31">
        <f t="shared" ref="X197:X205" si="107">((S197+T197)*0.475+U197+V197+W197)*44/12</f>
        <v>0</v>
      </c>
      <c r="Y197" s="36">
        <f t="shared" ref="Y197:Y205" si="108">IF(P197&lt;=$F$18,X197-O197,)</f>
        <v>0</v>
      </c>
      <c r="AA197" s="69">
        <v>192</v>
      </c>
      <c r="AB197" s="31">
        <f t="shared" ref="AB197:AB205" si="109">IF(AA197&lt;=$F$18,IFERROR(VLOOKUP($AA197,$B$82:$G$94,2,FALSE),0),)</f>
        <v>0</v>
      </c>
      <c r="AC197" s="203">
        <f t="shared" si="100"/>
        <v>0</v>
      </c>
      <c r="AD197" s="99">
        <f t="shared" ref="AD197:AD205" si="110">IF(AA197&lt;=$F$18,IFERROR(VLOOKUP($AA197,$B$82:$G$94,4,FALSE),0),)</f>
        <v>0</v>
      </c>
      <c r="AE197" s="99">
        <f t="shared" ref="AE197:AE205" si="111">IF(AA197&lt;=$F$18,IFERROR(VLOOKUP($AA197,$B$82:$G$94,5,FALSE),0),)</f>
        <v>0</v>
      </c>
      <c r="AF197" s="188">
        <f t="shared" si="96"/>
        <v>0</v>
      </c>
      <c r="AG197" s="188">
        <f t="shared" si="97"/>
        <v>0</v>
      </c>
      <c r="AH197" s="188">
        <f t="shared" si="98"/>
        <v>0</v>
      </c>
      <c r="AI197" s="193">
        <f t="shared" si="99"/>
        <v>0</v>
      </c>
      <c r="AK197" s="69">
        <v>192</v>
      </c>
      <c r="AL197" s="31">
        <f t="shared" ref="AL197:AL205" si="112">IF(AK197&lt;=$F$18,IFERROR(VLOOKUP($AA197,$B$82:$G$94,2,FALSE),0),)</f>
        <v>0</v>
      </c>
      <c r="AM197" s="31">
        <f t="shared" ref="AM197:AM205" si="113">IF(AK197&lt;=$F$18,IFERROR(VLOOKUP($AA197,$B$82:$G$94,3,FALSE),0),)</f>
        <v>0</v>
      </c>
      <c r="AN197" s="31">
        <f t="shared" ref="AN197:AN205" si="114">IF(AK197&lt;=$F$18,IFERROR(VLOOKUP($AA197,$B$82:$G$94,4,FALSE),0),)</f>
        <v>0</v>
      </c>
      <c r="AO197" s="31">
        <f t="shared" ref="AO197:AO205" si="115">IF(AK197&lt;=$F$18,IFERROR(VLOOKUP($AA197,$B$82:$G$94,5,FALSE),0),)</f>
        <v>0</v>
      </c>
      <c r="AP197" s="31">
        <f t="shared" ref="AP197:AP205" si="116">IF(AK197&lt;=$F$18,IFERROR(VLOOKUP($AA197,$B$82:$G$94,6,FALSE),0),)</f>
        <v>0</v>
      </c>
      <c r="AQ197" s="188">
        <f t="shared" si="101"/>
        <v>0</v>
      </c>
      <c r="AR197" s="188">
        <f t="shared" si="101"/>
        <v>0</v>
      </c>
      <c r="AS197" s="188">
        <f t="shared" si="101"/>
        <v>0</v>
      </c>
      <c r="AT197" s="188">
        <f t="shared" si="101"/>
        <v>0</v>
      </c>
      <c r="AU197" s="31"/>
      <c r="AV197" s="31"/>
      <c r="AW197" s="31"/>
      <c r="AX197" s="31"/>
      <c r="AY197" s="74"/>
    </row>
    <row r="198" spans="3:51" x14ac:dyDescent="0.3">
      <c r="I198" s="53">
        <v>193</v>
      </c>
      <c r="J198" s="31">
        <f t="shared" ref="J198:J205" si="117">IF($I198&lt;=$F$10,$F$11*$F$13+J197,)</f>
        <v>0</v>
      </c>
      <c r="K198" s="31">
        <f t="shared" ref="K198:K205" si="118">IF(J198=0,0,EXP(-1.0587+0.8836*LN(J198)+0.284))</f>
        <v>0</v>
      </c>
      <c r="L198" s="31">
        <f t="shared" ref="L198:L205" si="119">IF(I198&lt;=$F$10,$F$5+($F$8-$F$5)*(1-EXP(-0.0175*I198)),)</f>
        <v>0</v>
      </c>
      <c r="M198" s="31">
        <f t="shared" si="102"/>
        <v>0</v>
      </c>
      <c r="N198" s="31">
        <v>0</v>
      </c>
      <c r="O198" s="32">
        <f t="shared" si="103"/>
        <v>0</v>
      </c>
      <c r="P198" s="53">
        <v>193</v>
      </c>
      <c r="Q198" s="31">
        <f t="shared" ref="Q198:Q205" si="120">IF(P198&lt;=$F$18,LOOKUP(P198-1,$B$25:$B$78,$G$25:$G$78),)</f>
        <v>0</v>
      </c>
      <c r="R198" s="31">
        <f t="shared" ref="R198:R205" si="121">IF(P198&lt;=$F$18,Q198+R197,)</f>
        <v>0</v>
      </c>
      <c r="S198" s="31">
        <f t="shared" si="104"/>
        <v>0</v>
      </c>
      <c r="T198" s="31">
        <f t="shared" si="105"/>
        <v>0</v>
      </c>
      <c r="U198" s="31">
        <f t="shared" ref="U198:U205" si="122">IF(P198&lt;=$F$18,$F$5+($F$15-$F$5)*(1-EXP(-0.0175*P198)),)</f>
        <v>0</v>
      </c>
      <c r="V198" s="31">
        <f t="shared" si="106"/>
        <v>0</v>
      </c>
      <c r="W198" s="31">
        <v>0</v>
      </c>
      <c r="X198" s="31">
        <f t="shared" si="107"/>
        <v>0</v>
      </c>
      <c r="Y198" s="36">
        <f t="shared" si="108"/>
        <v>0</v>
      </c>
      <c r="AA198" s="69">
        <v>193</v>
      </c>
      <c r="AB198" s="31">
        <f t="shared" si="109"/>
        <v>0</v>
      </c>
      <c r="AC198" s="203">
        <f t="shared" si="100"/>
        <v>0</v>
      </c>
      <c r="AD198" s="99">
        <f t="shared" si="110"/>
        <v>0</v>
      </c>
      <c r="AE198" s="99">
        <f t="shared" si="111"/>
        <v>0</v>
      </c>
      <c r="AF198" s="188">
        <f t="shared" si="96"/>
        <v>0</v>
      </c>
      <c r="AG198" s="188">
        <f t="shared" si="97"/>
        <v>0</v>
      </c>
      <c r="AH198" s="188">
        <f t="shared" si="98"/>
        <v>0</v>
      </c>
      <c r="AI198" s="193">
        <f t="shared" si="99"/>
        <v>0</v>
      </c>
      <c r="AK198" s="69">
        <v>193</v>
      </c>
      <c r="AL198" s="31">
        <f t="shared" si="112"/>
        <v>0</v>
      </c>
      <c r="AM198" s="31">
        <f t="shared" si="113"/>
        <v>0</v>
      </c>
      <c r="AN198" s="31">
        <f t="shared" si="114"/>
        <v>0</v>
      </c>
      <c r="AO198" s="31">
        <f t="shared" si="115"/>
        <v>0</v>
      </c>
      <c r="AP198" s="31">
        <f t="shared" si="116"/>
        <v>0</v>
      </c>
      <c r="AQ198" s="188">
        <f t="shared" si="101"/>
        <v>0</v>
      </c>
      <c r="AR198" s="188">
        <f t="shared" si="101"/>
        <v>0</v>
      </c>
      <c r="AS198" s="188">
        <f t="shared" si="101"/>
        <v>0</v>
      </c>
      <c r="AT198" s="188">
        <f t="shared" si="101"/>
        <v>0</v>
      </c>
      <c r="AU198" s="31"/>
      <c r="AV198" s="31"/>
      <c r="AW198" s="31"/>
      <c r="AX198" s="31"/>
      <c r="AY198" s="74"/>
    </row>
    <row r="199" spans="3:51" x14ac:dyDescent="0.3">
      <c r="I199" s="53">
        <v>194</v>
      </c>
      <c r="J199" s="31">
        <f t="shared" si="117"/>
        <v>0</v>
      </c>
      <c r="K199" s="31">
        <f t="shared" si="118"/>
        <v>0</v>
      </c>
      <c r="L199" s="31">
        <f t="shared" si="119"/>
        <v>0</v>
      </c>
      <c r="M199" s="31">
        <f t="shared" si="102"/>
        <v>0</v>
      </c>
      <c r="N199" s="31">
        <v>0</v>
      </c>
      <c r="O199" s="32">
        <f t="shared" si="103"/>
        <v>0</v>
      </c>
      <c r="P199" s="53">
        <v>194</v>
      </c>
      <c r="Q199" s="31">
        <f t="shared" si="120"/>
        <v>0</v>
      </c>
      <c r="R199" s="31">
        <f t="shared" si="121"/>
        <v>0</v>
      </c>
      <c r="S199" s="31">
        <f t="shared" si="104"/>
        <v>0</v>
      </c>
      <c r="T199" s="31">
        <f t="shared" si="105"/>
        <v>0</v>
      </c>
      <c r="U199" s="31">
        <f t="shared" si="122"/>
        <v>0</v>
      </c>
      <c r="V199" s="31">
        <f t="shared" si="106"/>
        <v>0</v>
      </c>
      <c r="W199" s="31">
        <v>0</v>
      </c>
      <c r="X199" s="31">
        <f t="shared" si="107"/>
        <v>0</v>
      </c>
      <c r="Y199" s="36">
        <f t="shared" si="108"/>
        <v>0</v>
      </c>
      <c r="AA199" s="69">
        <v>194</v>
      </c>
      <c r="AB199" s="31">
        <f t="shared" si="109"/>
        <v>0</v>
      </c>
      <c r="AC199" s="203">
        <f t="shared" si="100"/>
        <v>0</v>
      </c>
      <c r="AD199" s="99">
        <f t="shared" si="110"/>
        <v>0</v>
      </c>
      <c r="AE199" s="99">
        <f t="shared" si="111"/>
        <v>0</v>
      </c>
      <c r="AF199" s="188">
        <f t="shared" si="96"/>
        <v>0</v>
      </c>
      <c r="AG199" s="188">
        <f t="shared" si="97"/>
        <v>0</v>
      </c>
      <c r="AH199" s="188">
        <f t="shared" si="98"/>
        <v>0</v>
      </c>
      <c r="AI199" s="193">
        <f t="shared" si="99"/>
        <v>0</v>
      </c>
      <c r="AK199" s="69">
        <v>194</v>
      </c>
      <c r="AL199" s="31">
        <f t="shared" si="112"/>
        <v>0</v>
      </c>
      <c r="AM199" s="31">
        <f t="shared" si="113"/>
        <v>0</v>
      </c>
      <c r="AN199" s="31">
        <f t="shared" si="114"/>
        <v>0</v>
      </c>
      <c r="AO199" s="31">
        <f t="shared" si="115"/>
        <v>0</v>
      </c>
      <c r="AP199" s="31">
        <f t="shared" si="116"/>
        <v>0</v>
      </c>
      <c r="AQ199" s="188">
        <f t="shared" si="101"/>
        <v>0</v>
      </c>
      <c r="AR199" s="188">
        <f t="shared" si="101"/>
        <v>0</v>
      </c>
      <c r="AS199" s="188">
        <f t="shared" si="101"/>
        <v>0</v>
      </c>
      <c r="AT199" s="188">
        <f t="shared" si="101"/>
        <v>0</v>
      </c>
      <c r="AU199" s="31"/>
      <c r="AV199" s="31"/>
      <c r="AW199" s="31"/>
      <c r="AX199" s="31"/>
      <c r="AY199" s="74"/>
    </row>
    <row r="200" spans="3:51" x14ac:dyDescent="0.3">
      <c r="I200" s="53">
        <v>195</v>
      </c>
      <c r="J200" s="31">
        <f t="shared" si="117"/>
        <v>0</v>
      </c>
      <c r="K200" s="31">
        <f t="shared" si="118"/>
        <v>0</v>
      </c>
      <c r="L200" s="31">
        <f t="shared" si="119"/>
        <v>0</v>
      </c>
      <c r="M200" s="31">
        <f t="shared" si="102"/>
        <v>0</v>
      </c>
      <c r="N200" s="31">
        <v>0</v>
      </c>
      <c r="O200" s="32">
        <f t="shared" si="103"/>
        <v>0</v>
      </c>
      <c r="P200" s="53">
        <v>195</v>
      </c>
      <c r="Q200" s="31">
        <f t="shared" si="120"/>
        <v>0</v>
      </c>
      <c r="R200" s="31">
        <f t="shared" si="121"/>
        <v>0</v>
      </c>
      <c r="S200" s="31">
        <f t="shared" si="104"/>
        <v>0</v>
      </c>
      <c r="T200" s="31">
        <f t="shared" si="105"/>
        <v>0</v>
      </c>
      <c r="U200" s="31">
        <f t="shared" si="122"/>
        <v>0</v>
      </c>
      <c r="V200" s="31">
        <f t="shared" si="106"/>
        <v>0</v>
      </c>
      <c r="W200" s="31">
        <v>0</v>
      </c>
      <c r="X200" s="31">
        <f t="shared" si="107"/>
        <v>0</v>
      </c>
      <c r="Y200" s="36">
        <f t="shared" si="108"/>
        <v>0</v>
      </c>
      <c r="AA200" s="69">
        <v>195</v>
      </c>
      <c r="AB200" s="31">
        <f t="shared" si="109"/>
        <v>0</v>
      </c>
      <c r="AC200" s="203">
        <f t="shared" si="100"/>
        <v>0</v>
      </c>
      <c r="AD200" s="99">
        <f t="shared" si="110"/>
        <v>0</v>
      </c>
      <c r="AE200" s="99">
        <f t="shared" si="111"/>
        <v>0</v>
      </c>
      <c r="AF200" s="188">
        <f t="shared" si="96"/>
        <v>0</v>
      </c>
      <c r="AG200" s="188">
        <f t="shared" si="97"/>
        <v>0</v>
      </c>
      <c r="AH200" s="188">
        <f t="shared" si="98"/>
        <v>0</v>
      </c>
      <c r="AI200" s="193">
        <f t="shared" si="99"/>
        <v>0</v>
      </c>
      <c r="AK200" s="69">
        <v>195</v>
      </c>
      <c r="AL200" s="31">
        <f t="shared" si="112"/>
        <v>0</v>
      </c>
      <c r="AM200" s="31">
        <f t="shared" si="113"/>
        <v>0</v>
      </c>
      <c r="AN200" s="31">
        <f t="shared" si="114"/>
        <v>0</v>
      </c>
      <c r="AO200" s="31">
        <f t="shared" si="115"/>
        <v>0</v>
      </c>
      <c r="AP200" s="31">
        <f t="shared" si="116"/>
        <v>0</v>
      </c>
      <c r="AQ200" s="188">
        <f t="shared" si="101"/>
        <v>0</v>
      </c>
      <c r="AR200" s="188">
        <f t="shared" si="101"/>
        <v>0</v>
      </c>
      <c r="AS200" s="188">
        <f t="shared" si="101"/>
        <v>0</v>
      </c>
      <c r="AT200" s="188">
        <f t="shared" si="101"/>
        <v>0</v>
      </c>
      <c r="AU200" s="31"/>
      <c r="AV200" s="31"/>
      <c r="AW200" s="31"/>
      <c r="AX200" s="31"/>
      <c r="AY200" s="74"/>
    </row>
    <row r="201" spans="3:51" x14ac:dyDescent="0.3">
      <c r="I201" s="53">
        <v>196</v>
      </c>
      <c r="J201" s="31">
        <f t="shared" si="117"/>
        <v>0</v>
      </c>
      <c r="K201" s="31">
        <f t="shared" si="118"/>
        <v>0</v>
      </c>
      <c r="L201" s="31">
        <f t="shared" si="119"/>
        <v>0</v>
      </c>
      <c r="M201" s="31">
        <f t="shared" si="102"/>
        <v>0</v>
      </c>
      <c r="N201" s="31">
        <v>0</v>
      </c>
      <c r="O201" s="32">
        <f t="shared" si="103"/>
        <v>0</v>
      </c>
      <c r="P201" s="53">
        <v>196</v>
      </c>
      <c r="Q201" s="31">
        <f t="shared" si="120"/>
        <v>0</v>
      </c>
      <c r="R201" s="31">
        <f t="shared" si="121"/>
        <v>0</v>
      </c>
      <c r="S201" s="31">
        <f t="shared" si="104"/>
        <v>0</v>
      </c>
      <c r="T201" s="31">
        <f t="shared" si="105"/>
        <v>0</v>
      </c>
      <c r="U201" s="31">
        <f t="shared" si="122"/>
        <v>0</v>
      </c>
      <c r="V201" s="31">
        <f t="shared" si="106"/>
        <v>0</v>
      </c>
      <c r="W201" s="31">
        <v>0</v>
      </c>
      <c r="X201" s="31">
        <f t="shared" si="107"/>
        <v>0</v>
      </c>
      <c r="Y201" s="36">
        <f t="shared" si="108"/>
        <v>0</v>
      </c>
      <c r="AA201" s="69">
        <v>196</v>
      </c>
      <c r="AB201" s="31">
        <f t="shared" si="109"/>
        <v>0</v>
      </c>
      <c r="AC201" s="203">
        <f t="shared" si="100"/>
        <v>0</v>
      </c>
      <c r="AD201" s="99">
        <f t="shared" si="110"/>
        <v>0</v>
      </c>
      <c r="AE201" s="99">
        <f t="shared" si="111"/>
        <v>0</v>
      </c>
      <c r="AF201" s="188">
        <f t="shared" si="96"/>
        <v>0</v>
      </c>
      <c r="AG201" s="188">
        <f t="shared" si="97"/>
        <v>0</v>
      </c>
      <c r="AH201" s="188">
        <f t="shared" si="98"/>
        <v>0</v>
      </c>
      <c r="AI201" s="193">
        <f t="shared" si="99"/>
        <v>0</v>
      </c>
      <c r="AK201" s="69">
        <v>196</v>
      </c>
      <c r="AL201" s="31">
        <f t="shared" si="112"/>
        <v>0</v>
      </c>
      <c r="AM201" s="31">
        <f t="shared" si="113"/>
        <v>0</v>
      </c>
      <c r="AN201" s="31">
        <f t="shared" si="114"/>
        <v>0</v>
      </c>
      <c r="AO201" s="31">
        <f t="shared" si="115"/>
        <v>0</v>
      </c>
      <c r="AP201" s="31">
        <f t="shared" si="116"/>
        <v>0</v>
      </c>
      <c r="AQ201" s="188">
        <f t="shared" si="101"/>
        <v>0</v>
      </c>
      <c r="AR201" s="188">
        <f t="shared" si="101"/>
        <v>0</v>
      </c>
      <c r="AS201" s="188">
        <f t="shared" si="101"/>
        <v>0</v>
      </c>
      <c r="AT201" s="188">
        <f t="shared" si="101"/>
        <v>0</v>
      </c>
      <c r="AU201" s="31"/>
      <c r="AV201" s="31"/>
      <c r="AW201" s="31"/>
      <c r="AX201" s="31"/>
      <c r="AY201" s="74"/>
    </row>
    <row r="202" spans="3:51" x14ac:dyDescent="0.3">
      <c r="I202" s="53">
        <v>197</v>
      </c>
      <c r="J202" s="31">
        <f t="shared" si="117"/>
        <v>0</v>
      </c>
      <c r="K202" s="31">
        <f t="shared" si="118"/>
        <v>0</v>
      </c>
      <c r="L202" s="31">
        <f t="shared" si="119"/>
        <v>0</v>
      </c>
      <c r="M202" s="31">
        <f t="shared" si="102"/>
        <v>0</v>
      </c>
      <c r="N202" s="31">
        <v>0</v>
      </c>
      <c r="O202" s="32">
        <f t="shared" si="103"/>
        <v>0</v>
      </c>
      <c r="P202" s="53">
        <v>197</v>
      </c>
      <c r="Q202" s="31">
        <f t="shared" si="120"/>
        <v>0</v>
      </c>
      <c r="R202" s="31">
        <f t="shared" si="121"/>
        <v>0</v>
      </c>
      <c r="S202" s="31">
        <f t="shared" si="104"/>
        <v>0</v>
      </c>
      <c r="T202" s="31">
        <f t="shared" si="105"/>
        <v>0</v>
      </c>
      <c r="U202" s="31">
        <f t="shared" si="122"/>
        <v>0</v>
      </c>
      <c r="V202" s="31">
        <f t="shared" si="106"/>
        <v>0</v>
      </c>
      <c r="W202" s="31">
        <v>0</v>
      </c>
      <c r="X202" s="31">
        <f t="shared" si="107"/>
        <v>0</v>
      </c>
      <c r="Y202" s="36">
        <f t="shared" si="108"/>
        <v>0</v>
      </c>
      <c r="AA202" s="69">
        <v>197</v>
      </c>
      <c r="AB202" s="31">
        <f t="shared" si="109"/>
        <v>0</v>
      </c>
      <c r="AC202" s="203">
        <f t="shared" si="100"/>
        <v>0</v>
      </c>
      <c r="AD202" s="99">
        <f t="shared" si="110"/>
        <v>0</v>
      </c>
      <c r="AE202" s="99">
        <f t="shared" si="111"/>
        <v>0</v>
      </c>
      <c r="AF202" s="188">
        <f t="shared" si="96"/>
        <v>0</v>
      </c>
      <c r="AG202" s="188">
        <f t="shared" si="97"/>
        <v>0</v>
      </c>
      <c r="AH202" s="188">
        <f t="shared" si="98"/>
        <v>0</v>
      </c>
      <c r="AI202" s="193">
        <f t="shared" si="99"/>
        <v>0</v>
      </c>
      <c r="AK202" s="69">
        <v>197</v>
      </c>
      <c r="AL202" s="31">
        <f t="shared" si="112"/>
        <v>0</v>
      </c>
      <c r="AM202" s="31">
        <f t="shared" si="113"/>
        <v>0</v>
      </c>
      <c r="AN202" s="31">
        <f t="shared" si="114"/>
        <v>0</v>
      </c>
      <c r="AO202" s="31">
        <f t="shared" si="115"/>
        <v>0</v>
      </c>
      <c r="AP202" s="31">
        <f t="shared" si="116"/>
        <v>0</v>
      </c>
      <c r="AQ202" s="188">
        <f t="shared" si="101"/>
        <v>0</v>
      </c>
      <c r="AR202" s="188">
        <f t="shared" si="101"/>
        <v>0</v>
      </c>
      <c r="AS202" s="188">
        <f t="shared" si="101"/>
        <v>0</v>
      </c>
      <c r="AT202" s="188">
        <f t="shared" si="101"/>
        <v>0</v>
      </c>
      <c r="AU202" s="31"/>
      <c r="AV202" s="31"/>
      <c r="AW202" s="31"/>
      <c r="AX202" s="31"/>
      <c r="AY202" s="74"/>
    </row>
    <row r="203" spans="3:51" x14ac:dyDescent="0.3">
      <c r="I203" s="53">
        <v>198</v>
      </c>
      <c r="J203" s="31">
        <f t="shared" si="117"/>
        <v>0</v>
      </c>
      <c r="K203" s="31">
        <f t="shared" si="118"/>
        <v>0</v>
      </c>
      <c r="L203" s="31">
        <f t="shared" si="119"/>
        <v>0</v>
      </c>
      <c r="M203" s="31">
        <f t="shared" si="102"/>
        <v>0</v>
      </c>
      <c r="N203" s="31">
        <v>0</v>
      </c>
      <c r="O203" s="32">
        <f t="shared" si="103"/>
        <v>0</v>
      </c>
      <c r="P203" s="53">
        <v>198</v>
      </c>
      <c r="Q203" s="31">
        <f t="shared" si="120"/>
        <v>0</v>
      </c>
      <c r="R203" s="31">
        <f t="shared" si="121"/>
        <v>0</v>
      </c>
      <c r="S203" s="31">
        <f t="shared" si="104"/>
        <v>0</v>
      </c>
      <c r="T203" s="31">
        <f t="shared" si="105"/>
        <v>0</v>
      </c>
      <c r="U203" s="31">
        <f t="shared" si="122"/>
        <v>0</v>
      </c>
      <c r="V203" s="31">
        <f t="shared" si="106"/>
        <v>0</v>
      </c>
      <c r="W203" s="31">
        <v>0</v>
      </c>
      <c r="X203" s="31">
        <f t="shared" si="107"/>
        <v>0</v>
      </c>
      <c r="Y203" s="36">
        <f t="shared" si="108"/>
        <v>0</v>
      </c>
      <c r="AA203" s="69">
        <v>198</v>
      </c>
      <c r="AB203" s="31">
        <f t="shared" si="109"/>
        <v>0</v>
      </c>
      <c r="AC203" s="203">
        <f t="shared" si="100"/>
        <v>0</v>
      </c>
      <c r="AD203" s="99">
        <f t="shared" si="110"/>
        <v>0</v>
      </c>
      <c r="AE203" s="99">
        <f t="shared" si="111"/>
        <v>0</v>
      </c>
      <c r="AF203" s="188">
        <f t="shared" si="96"/>
        <v>0</v>
      </c>
      <c r="AG203" s="188">
        <f t="shared" si="97"/>
        <v>0</v>
      </c>
      <c r="AH203" s="188">
        <f t="shared" si="98"/>
        <v>0</v>
      </c>
      <c r="AI203" s="193">
        <f t="shared" si="99"/>
        <v>0</v>
      </c>
      <c r="AK203" s="69">
        <v>198</v>
      </c>
      <c r="AL203" s="31">
        <f t="shared" si="112"/>
        <v>0</v>
      </c>
      <c r="AM203" s="31">
        <f t="shared" si="113"/>
        <v>0</v>
      </c>
      <c r="AN203" s="31">
        <f t="shared" si="114"/>
        <v>0</v>
      </c>
      <c r="AO203" s="31">
        <f t="shared" si="115"/>
        <v>0</v>
      </c>
      <c r="AP203" s="31">
        <f t="shared" si="116"/>
        <v>0</v>
      </c>
      <c r="AQ203" s="188">
        <f t="shared" si="101"/>
        <v>0</v>
      </c>
      <c r="AR203" s="188">
        <f t="shared" si="101"/>
        <v>0</v>
      </c>
      <c r="AS203" s="188">
        <f t="shared" si="101"/>
        <v>0</v>
      </c>
      <c r="AT203" s="188">
        <f t="shared" si="101"/>
        <v>0</v>
      </c>
      <c r="AU203" s="31"/>
      <c r="AV203" s="31"/>
      <c r="AW203" s="31"/>
      <c r="AX203" s="31"/>
      <c r="AY203" s="74"/>
    </row>
    <row r="204" spans="3:51" x14ac:dyDescent="0.3">
      <c r="I204" s="53">
        <v>199</v>
      </c>
      <c r="J204" s="31">
        <f t="shared" si="117"/>
        <v>0</v>
      </c>
      <c r="K204" s="31">
        <f t="shared" si="118"/>
        <v>0</v>
      </c>
      <c r="L204" s="31">
        <f t="shared" si="119"/>
        <v>0</v>
      </c>
      <c r="M204" s="31">
        <f t="shared" si="102"/>
        <v>0</v>
      </c>
      <c r="N204" s="31">
        <v>0</v>
      </c>
      <c r="O204" s="32">
        <f t="shared" si="103"/>
        <v>0</v>
      </c>
      <c r="P204" s="53">
        <v>199</v>
      </c>
      <c r="Q204" s="31">
        <f t="shared" si="120"/>
        <v>0</v>
      </c>
      <c r="R204" s="31">
        <f t="shared" si="121"/>
        <v>0</v>
      </c>
      <c r="S204" s="31">
        <f t="shared" si="104"/>
        <v>0</v>
      </c>
      <c r="T204" s="31">
        <f t="shared" si="105"/>
        <v>0</v>
      </c>
      <c r="U204" s="31">
        <f t="shared" si="122"/>
        <v>0</v>
      </c>
      <c r="V204" s="31">
        <f t="shared" si="106"/>
        <v>0</v>
      </c>
      <c r="W204" s="31">
        <v>0</v>
      </c>
      <c r="X204" s="31">
        <f t="shared" si="107"/>
        <v>0</v>
      </c>
      <c r="Y204" s="36">
        <f t="shared" si="108"/>
        <v>0</v>
      </c>
      <c r="AA204" s="69">
        <v>199</v>
      </c>
      <c r="AB204" s="31">
        <f t="shared" si="109"/>
        <v>0</v>
      </c>
      <c r="AC204" s="203">
        <f t="shared" si="100"/>
        <v>0</v>
      </c>
      <c r="AD204" s="99">
        <f t="shared" si="110"/>
        <v>0</v>
      </c>
      <c r="AE204" s="99">
        <f t="shared" si="111"/>
        <v>0</v>
      </c>
      <c r="AF204" s="188">
        <f t="shared" si="96"/>
        <v>0</v>
      </c>
      <c r="AG204" s="188">
        <f t="shared" si="97"/>
        <v>0</v>
      </c>
      <c r="AH204" s="188">
        <f t="shared" si="98"/>
        <v>0</v>
      </c>
      <c r="AI204" s="193">
        <f t="shared" si="99"/>
        <v>0</v>
      </c>
      <c r="AK204" s="69">
        <v>199</v>
      </c>
      <c r="AL204" s="31">
        <f t="shared" si="112"/>
        <v>0</v>
      </c>
      <c r="AM204" s="31">
        <f t="shared" si="113"/>
        <v>0</v>
      </c>
      <c r="AN204" s="31">
        <f t="shared" si="114"/>
        <v>0</v>
      </c>
      <c r="AO204" s="31">
        <f t="shared" si="115"/>
        <v>0</v>
      </c>
      <c r="AP204" s="31">
        <f t="shared" si="116"/>
        <v>0</v>
      </c>
      <c r="AQ204" s="188">
        <f t="shared" si="101"/>
        <v>0</v>
      </c>
      <c r="AR204" s="188">
        <f t="shared" si="101"/>
        <v>0</v>
      </c>
      <c r="AS204" s="188">
        <f t="shared" si="101"/>
        <v>0</v>
      </c>
      <c r="AT204" s="188">
        <f t="shared" si="101"/>
        <v>0</v>
      </c>
      <c r="AU204" s="31"/>
      <c r="AV204" s="31"/>
      <c r="AW204" s="31"/>
      <c r="AX204" s="31"/>
      <c r="AY204" s="74"/>
    </row>
    <row r="205" spans="3:51" x14ac:dyDescent="0.3">
      <c r="I205" s="54">
        <v>200</v>
      </c>
      <c r="J205" s="33">
        <f t="shared" si="117"/>
        <v>0</v>
      </c>
      <c r="K205" s="33">
        <f t="shared" si="118"/>
        <v>0</v>
      </c>
      <c r="L205" s="33">
        <f t="shared" si="119"/>
        <v>0</v>
      </c>
      <c r="M205" s="33">
        <f t="shared" si="102"/>
        <v>0</v>
      </c>
      <c r="N205" s="33">
        <v>0</v>
      </c>
      <c r="O205" s="159">
        <f t="shared" si="103"/>
        <v>0</v>
      </c>
      <c r="P205" s="54">
        <v>200</v>
      </c>
      <c r="Q205" s="33">
        <f t="shared" si="120"/>
        <v>0</v>
      </c>
      <c r="R205" s="33">
        <f t="shared" si="121"/>
        <v>0</v>
      </c>
      <c r="S205" s="33">
        <f t="shared" si="104"/>
        <v>0</v>
      </c>
      <c r="T205" s="33">
        <f t="shared" si="105"/>
        <v>0</v>
      </c>
      <c r="U205" s="33">
        <f t="shared" si="122"/>
        <v>0</v>
      </c>
      <c r="V205" s="33">
        <f t="shared" si="106"/>
        <v>0</v>
      </c>
      <c r="W205" s="33">
        <v>0</v>
      </c>
      <c r="X205" s="159">
        <f t="shared" si="107"/>
        <v>0</v>
      </c>
      <c r="Y205" s="37">
        <f t="shared" si="108"/>
        <v>0</v>
      </c>
      <c r="AA205" s="70">
        <v>200</v>
      </c>
      <c r="AB205" s="143">
        <f t="shared" si="109"/>
        <v>0</v>
      </c>
      <c r="AC205" s="203">
        <f t="shared" si="100"/>
        <v>0</v>
      </c>
      <c r="AD205" s="100">
        <f t="shared" si="110"/>
        <v>0</v>
      </c>
      <c r="AE205" s="100">
        <f t="shared" si="111"/>
        <v>0</v>
      </c>
      <c r="AF205" s="190">
        <f t="shared" si="96"/>
        <v>0</v>
      </c>
      <c r="AG205" s="190">
        <f t="shared" si="97"/>
        <v>0</v>
      </c>
      <c r="AH205" s="190">
        <f t="shared" si="98"/>
        <v>0</v>
      </c>
      <c r="AI205" s="197">
        <f t="shared" si="99"/>
        <v>0</v>
      </c>
      <c r="AK205" s="70">
        <v>200</v>
      </c>
      <c r="AL205" s="143">
        <f t="shared" si="112"/>
        <v>0</v>
      </c>
      <c r="AM205" s="33">
        <f t="shared" si="113"/>
        <v>0</v>
      </c>
      <c r="AN205" s="33">
        <f t="shared" si="114"/>
        <v>0</v>
      </c>
      <c r="AO205" s="33">
        <f t="shared" si="115"/>
        <v>0</v>
      </c>
      <c r="AP205" s="33">
        <f t="shared" si="116"/>
        <v>0</v>
      </c>
      <c r="AQ205" s="190">
        <f t="shared" si="101"/>
        <v>0</v>
      </c>
      <c r="AR205" s="190">
        <f t="shared" si="101"/>
        <v>0</v>
      </c>
      <c r="AS205" s="190">
        <f t="shared" si="101"/>
        <v>0</v>
      </c>
      <c r="AT205" s="190">
        <f t="shared" si="101"/>
        <v>0</v>
      </c>
      <c r="AU205" s="33"/>
      <c r="AV205" s="33"/>
      <c r="AW205" s="33"/>
      <c r="AX205" s="33"/>
      <c r="AY205" s="75"/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F17">
      <formula1>$C$132:$C$196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Tables de production employées</vt:lpstr>
      <vt:lpstr>Récapitulatif des résultats</vt:lpstr>
      <vt:lpstr>Douglas</vt:lpstr>
      <vt:lpstr>B</vt:lpstr>
      <vt:lpstr>C</vt:lpstr>
      <vt:lpstr>D</vt:lpstr>
      <vt:lpstr>E</vt:lpstr>
      <vt:lpstr>F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thoma</cp:lastModifiedBy>
  <cp:lastPrinted>2020-07-08T09:56:32Z</cp:lastPrinted>
  <dcterms:created xsi:type="dcterms:W3CDTF">2020-02-20T14:47:46Z</dcterms:created>
  <dcterms:modified xsi:type="dcterms:W3CDTF">2021-01-06T15:39:52Z</dcterms:modified>
</cp:coreProperties>
</file>