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CCI_OG\Documents\Olivier\Forest CO2\C6 &amp; C7 - Projets carbone\Ministère des Affaires étrangères G7\Dossier labellisation\"/>
    </mc:Choice>
  </mc:AlternateContent>
  <bookViews>
    <workbookView xWindow="0" yWindow="0" windowWidth="28800" windowHeight="13020"/>
  </bookViews>
  <sheets>
    <sheet name="Feuil1" sheetId="1" r:id="rId1"/>
  </sheets>
  <externalReferences>
    <externalReference r:id="rId2"/>
    <externalReference r:id="rId3"/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  <c r="L10" i="1"/>
  <c r="L11" i="1"/>
  <c r="L8" i="1"/>
  <c r="G3" i="1"/>
  <c r="F3" i="1"/>
  <c r="E3" i="1"/>
  <c r="D3" i="1"/>
  <c r="C3" i="1"/>
  <c r="B3" i="1"/>
  <c r="G5" i="1" l="1"/>
  <c r="F5" i="1"/>
  <c r="E5" i="1"/>
  <c r="D5" i="1"/>
  <c r="C5" i="1"/>
  <c r="B5" i="1"/>
  <c r="H5" i="1" l="1"/>
  <c r="L5" i="1" s="1"/>
  <c r="G4" i="1"/>
  <c r="B12" i="1" s="1"/>
  <c r="B13" i="1" s="1"/>
  <c r="F4" i="1"/>
  <c r="B10" i="1" s="1"/>
  <c r="B11" i="1" s="1"/>
  <c r="E4" i="1"/>
  <c r="D4" i="1"/>
  <c r="C4" i="1"/>
  <c r="B4" i="1"/>
  <c r="H4" i="1" l="1"/>
  <c r="L4" i="1" s="1"/>
  <c r="B8" i="1"/>
  <c r="B9" i="1" s="1"/>
  <c r="B14" i="1" s="1"/>
  <c r="H3" i="1"/>
  <c r="L3" i="1" s="1"/>
  <c r="L6" i="1" l="1"/>
</calcChain>
</file>

<file path=xl/sharedStrings.xml><?xml version="1.0" encoding="utf-8"?>
<sst xmlns="http://schemas.openxmlformats.org/spreadsheetml/2006/main" count="27" uniqueCount="27">
  <si>
    <t>REA forêt</t>
  </si>
  <si>
    <t>REA produits</t>
  </si>
  <si>
    <t>REI substitution</t>
  </si>
  <si>
    <t>REE</t>
  </si>
  <si>
    <t>Sol</t>
  </si>
  <si>
    <t>Litière</t>
  </si>
  <si>
    <t>Bois mort</t>
  </si>
  <si>
    <t>REE (tCO₂)</t>
  </si>
  <si>
    <r>
      <t>REA forêt (tCO</t>
    </r>
    <r>
      <rPr>
        <b/>
        <sz val="11"/>
        <color theme="1"/>
        <rFont val="Calibri"/>
        <family val="2"/>
      </rPr>
      <t>₂/ha</t>
    </r>
    <r>
      <rPr>
        <b/>
        <sz val="11"/>
        <color theme="1"/>
        <rFont val="Calibri"/>
        <family val="2"/>
        <scheme val="minor"/>
      </rPr>
      <t>)</t>
    </r>
  </si>
  <si>
    <t>REA produits 
(tCO₂/ha)</t>
  </si>
  <si>
    <t>REI substitution
(tCO₂/ha)</t>
  </si>
  <si>
    <t>REE (tCO₂/ha)</t>
  </si>
  <si>
    <t>Rabais non calcul 
VAN economique</t>
  </si>
  <si>
    <t>Rabais risque 
non permanence</t>
  </si>
  <si>
    <t>Surface (ha)</t>
  </si>
  <si>
    <t>TOTAL</t>
  </si>
  <si>
    <t>Biomasse</t>
  </si>
  <si>
    <t>REA forêts générables</t>
  </si>
  <si>
    <t>REA produits générables</t>
  </si>
  <si>
    <t>REI substitution générables</t>
  </si>
  <si>
    <t>Douglas</t>
  </si>
  <si>
    <t>Cèdre de l'Atlas</t>
  </si>
  <si>
    <t>Pin maritime et pin taeda</t>
  </si>
  <si>
    <t>douglas</t>
  </si>
  <si>
    <t>pin maritime</t>
  </si>
  <si>
    <t>pin taeda</t>
  </si>
  <si>
    <t>cèdre de l'Atlas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</si>
</sst>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0" fillId="0" borderId="0" xfId="0" applyNumberFormat="1" applyAlignment="1">
      <alignment horizontal="center"/>
    </xf>
    <xf numFmtId="1" fontId="1" fillId="0" borderId="0" xfId="0" applyNumberFormat="1" applyFont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" fontId="0" fillId="5" borderId="1" xfId="0" applyNumberFormat="1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1" fontId="1" fillId="5" borderId="2" xfId="0" applyNumberFormat="1" applyFont="1" applyFill="1" applyBorder="1" applyAlignment="1">
      <alignment horizontal="center"/>
    </xf>
    <xf numFmtId="10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ocument%2011%20-%20Quantification%20dougla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ocument%2011%20-%20Quantification%20c&#232;dr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Document%2011%20-%20Quantification%20pin%20mariti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ntification C"/>
    </sheetNames>
    <sheetDataSet>
      <sheetData sheetId="0">
        <row r="5">
          <cell r="U5">
            <v>295.87288961677484</v>
          </cell>
        </row>
        <row r="7">
          <cell r="U7">
            <v>36.666666666666664</v>
          </cell>
        </row>
        <row r="8">
          <cell r="U8">
            <v>0</v>
          </cell>
        </row>
        <row r="9">
          <cell r="U9">
            <v>37.44075826637529</v>
          </cell>
        </row>
        <row r="13">
          <cell r="U13">
            <v>54.18</v>
          </cell>
        </row>
        <row r="14">
          <cell r="U14">
            <v>7.6915125665849065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ntification C"/>
    </sheetNames>
    <sheetDataSet>
      <sheetData sheetId="0">
        <row r="6">
          <cell r="U6">
            <v>74.83874732376853</v>
          </cell>
        </row>
        <row r="7">
          <cell r="U7">
            <v>36.666666666666664</v>
          </cell>
        </row>
        <row r="8">
          <cell r="U8">
            <v>0</v>
          </cell>
        </row>
        <row r="9">
          <cell r="U9">
            <v>37.44075826637529</v>
          </cell>
        </row>
        <row r="13">
          <cell r="U13">
            <v>0</v>
          </cell>
        </row>
        <row r="14">
          <cell r="U14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ntification C"/>
    </sheetNames>
    <sheetDataSet>
      <sheetData sheetId="0">
        <row r="6">
          <cell r="U6">
            <v>182.38695398212997</v>
          </cell>
        </row>
        <row r="7">
          <cell r="U7">
            <v>36.666666666666664</v>
          </cell>
        </row>
        <row r="8">
          <cell r="U8">
            <v>0</v>
          </cell>
        </row>
        <row r="9">
          <cell r="U9">
            <v>37.44075826637529</v>
          </cell>
        </row>
        <row r="13">
          <cell r="U13">
            <v>83.935999999999993</v>
          </cell>
        </row>
        <row r="14">
          <cell r="U14">
            <v>20.28550532366841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workbookViewId="0">
      <selection activeCell="C4" sqref="C4"/>
    </sheetView>
  </sheetViews>
  <sheetFormatPr baseColWidth="10" defaultRowHeight="15" x14ac:dyDescent="0.25"/>
  <cols>
    <col min="1" max="1" width="25.42578125" bestFit="1" customWidth="1"/>
    <col min="2" max="2" width="9.28515625" bestFit="1" customWidth="1"/>
    <col min="3" max="3" width="4" bestFit="1" customWidth="1"/>
    <col min="4" max="4" width="6.7109375" bestFit="1" customWidth="1"/>
    <col min="5" max="5" width="9.42578125" bestFit="1" customWidth="1"/>
    <col min="6" max="6" width="12.28515625" bestFit="1" customWidth="1"/>
    <col min="7" max="7" width="14.85546875" bestFit="1" customWidth="1"/>
    <col min="8" max="8" width="13" bestFit="1" customWidth="1"/>
    <col min="9" max="9" width="16.7109375" bestFit="1" customWidth="1"/>
    <col min="10" max="10" width="16.7109375" customWidth="1"/>
    <col min="12" max="12" width="10" bestFit="1" customWidth="1"/>
  </cols>
  <sheetData>
    <row r="1" spans="1:12" ht="15" customHeight="1" x14ac:dyDescent="0.25">
      <c r="A1" s="1"/>
      <c r="B1" s="22" t="s">
        <v>8</v>
      </c>
      <c r="C1" s="22"/>
      <c r="D1" s="22"/>
      <c r="E1" s="22"/>
      <c r="F1" s="23" t="s">
        <v>9</v>
      </c>
      <c r="G1" s="25" t="s">
        <v>10</v>
      </c>
      <c r="H1" s="20" t="s">
        <v>11</v>
      </c>
      <c r="I1" s="27" t="s">
        <v>12</v>
      </c>
      <c r="J1" s="27" t="s">
        <v>13</v>
      </c>
      <c r="K1" s="20" t="s">
        <v>14</v>
      </c>
      <c r="L1" s="21" t="s">
        <v>7</v>
      </c>
    </row>
    <row r="2" spans="1:12" x14ac:dyDescent="0.25">
      <c r="A2" s="1"/>
      <c r="B2" s="10" t="s">
        <v>16</v>
      </c>
      <c r="C2" s="10" t="s">
        <v>4</v>
      </c>
      <c r="D2" s="10" t="s">
        <v>5</v>
      </c>
      <c r="E2" s="10" t="s">
        <v>6</v>
      </c>
      <c r="F2" s="24"/>
      <c r="G2" s="26"/>
      <c r="H2" s="20"/>
      <c r="I2" s="20"/>
      <c r="J2" s="27"/>
      <c r="K2" s="20"/>
      <c r="L2" s="21"/>
    </row>
    <row r="3" spans="1:12" x14ac:dyDescent="0.25">
      <c r="A3" s="7" t="s">
        <v>20</v>
      </c>
      <c r="B3" s="11">
        <f>'[1]Quantification C'!$U$5</f>
        <v>295.87288961677484</v>
      </c>
      <c r="C3" s="12">
        <f>'[1]Quantification C'!$U$9</f>
        <v>37.44075826637529</v>
      </c>
      <c r="D3" s="11">
        <f>'[1]Quantification C'!$U$7</f>
        <v>36.666666666666664</v>
      </c>
      <c r="E3" s="12">
        <f>'[1]Quantification C'!$U$8</f>
        <v>0</v>
      </c>
      <c r="F3" s="14">
        <f>'[1]Quantification C'!$U$14</f>
        <v>7.6915125665849065</v>
      </c>
      <c r="G3" s="15">
        <f>'[1]Quantification C'!$U$13</f>
        <v>54.18</v>
      </c>
      <c r="H3" s="8">
        <f>SUM(B3:G3)</f>
        <v>431.85182711640169</v>
      </c>
      <c r="I3" s="9">
        <v>0</v>
      </c>
      <c r="J3" s="9">
        <v>0.1</v>
      </c>
      <c r="K3" s="7">
        <v>0.78</v>
      </c>
      <c r="L3" s="13">
        <f>H3*(100%-I3)*(100%-J3)*K3</f>
        <v>303.15998263571402</v>
      </c>
    </row>
    <row r="4" spans="1:12" x14ac:dyDescent="0.25">
      <c r="A4" s="7" t="s">
        <v>21</v>
      </c>
      <c r="B4" s="11">
        <f>'[2]Quantification C'!$U$6</f>
        <v>74.83874732376853</v>
      </c>
      <c r="C4" s="12">
        <f>'[2]Quantification C'!$U$9</f>
        <v>37.44075826637529</v>
      </c>
      <c r="D4" s="11">
        <f>'[2]Quantification C'!$U$7</f>
        <v>36.666666666666664</v>
      </c>
      <c r="E4" s="12">
        <f>'[2]Quantification C'!$U$8</f>
        <v>0</v>
      </c>
      <c r="F4" s="14">
        <f>'[2]Quantification C'!$U$14</f>
        <v>0</v>
      </c>
      <c r="G4" s="15">
        <f>'[2]Quantification C'!$U$13</f>
        <v>0</v>
      </c>
      <c r="H4" s="8">
        <f t="shared" ref="H4:H5" si="0">SUM(B4:G4)</f>
        <v>148.94617225681048</v>
      </c>
      <c r="I4" s="9">
        <v>0</v>
      </c>
      <c r="J4" s="9">
        <v>0.1</v>
      </c>
      <c r="K4" s="7">
        <v>0.46</v>
      </c>
      <c r="L4" s="13">
        <f t="shared" ref="L4:L5" si="1">H4*(100%-I4)*(100%-J4)*K4</f>
        <v>61.663715314319553</v>
      </c>
    </row>
    <row r="5" spans="1:12" x14ac:dyDescent="0.25">
      <c r="A5" s="7" t="s">
        <v>22</v>
      </c>
      <c r="B5" s="11">
        <f>'[3]Quantification C'!$U$6</f>
        <v>182.38695398212997</v>
      </c>
      <c r="C5" s="12">
        <f>'[3]Quantification C'!$U$9</f>
        <v>37.44075826637529</v>
      </c>
      <c r="D5" s="11">
        <f>'[3]Quantification C'!$U$7</f>
        <v>36.666666666666664</v>
      </c>
      <c r="E5" s="12">
        <f>'[3]Quantification C'!$U$8</f>
        <v>0</v>
      </c>
      <c r="F5" s="14">
        <f>'[3]Quantification C'!$U$14</f>
        <v>20.28550532366841</v>
      </c>
      <c r="G5" s="15">
        <f>'[3]Quantification C'!$U$13</f>
        <v>83.935999999999993</v>
      </c>
      <c r="H5" s="8">
        <f t="shared" si="0"/>
        <v>360.71588423884032</v>
      </c>
      <c r="I5" s="9">
        <v>0</v>
      </c>
      <c r="J5" s="9">
        <v>0.1</v>
      </c>
      <c r="K5" s="7">
        <v>1.7</v>
      </c>
      <c r="L5" s="13">
        <f t="shared" si="1"/>
        <v>551.89530288542574</v>
      </c>
    </row>
    <row r="6" spans="1:12" x14ac:dyDescent="0.25">
      <c r="B6" s="2"/>
      <c r="C6" s="1"/>
      <c r="D6" s="1"/>
      <c r="E6" s="1"/>
      <c r="F6" s="1"/>
      <c r="G6" s="1"/>
      <c r="H6" s="1"/>
      <c r="I6" s="1"/>
      <c r="J6" s="1"/>
      <c r="K6" s="16" t="s">
        <v>15</v>
      </c>
      <c r="L6" s="17">
        <f>SUM(L3:L5)</f>
        <v>916.71900083545938</v>
      </c>
    </row>
    <row r="7" spans="1:12" x14ac:dyDescent="0.25">
      <c r="B7" s="2"/>
      <c r="C7" s="1"/>
      <c r="D7" s="1"/>
      <c r="E7" s="1"/>
      <c r="F7" s="1"/>
      <c r="G7" s="1"/>
      <c r="H7" s="1"/>
      <c r="I7" s="1"/>
      <c r="J7" s="1"/>
      <c r="K7" s="1"/>
    </row>
    <row r="8" spans="1:12" x14ac:dyDescent="0.25">
      <c r="A8" s="1" t="s">
        <v>0</v>
      </c>
      <c r="B8" s="3">
        <f>SUM(B3:E3)*K3+SUM(B4:E4)*K4+SUM(B5:E5)*K5</f>
        <v>793.14032874278223</v>
      </c>
      <c r="C8" s="1"/>
      <c r="D8" s="1"/>
      <c r="E8" s="1"/>
      <c r="F8" s="1"/>
      <c r="G8" s="1"/>
      <c r="H8" s="1"/>
      <c r="I8" s="1"/>
      <c r="J8" s="1" t="s">
        <v>23</v>
      </c>
      <c r="K8" s="18">
        <v>0.26600000000000001</v>
      </c>
      <c r="L8" s="19">
        <f>K8*$L$12</f>
        <v>0.78158780000000005</v>
      </c>
    </row>
    <row r="9" spans="1:12" x14ac:dyDescent="0.25">
      <c r="A9" s="1" t="s">
        <v>17</v>
      </c>
      <c r="B9" s="3">
        <f>B8*(100%-I3)*(100%-J3)</f>
        <v>713.82629586850408</v>
      </c>
      <c r="D9" s="1"/>
      <c r="E9" s="1"/>
      <c r="F9" s="1"/>
      <c r="G9" s="1"/>
      <c r="H9" s="1"/>
      <c r="I9" s="1"/>
      <c r="J9" s="1" t="s">
        <v>26</v>
      </c>
      <c r="K9" s="18">
        <v>0.157</v>
      </c>
      <c r="L9" s="19">
        <f t="shared" ref="L9:L11" si="2">K9*$L$12</f>
        <v>0.46131309999999998</v>
      </c>
    </row>
    <row r="10" spans="1:12" x14ac:dyDescent="0.25">
      <c r="A10" s="1" t="s">
        <v>1</v>
      </c>
      <c r="B10" s="3">
        <f>F3*K3+F4*K4+F5*K5</f>
        <v>40.484738852172526</v>
      </c>
      <c r="D10" s="1"/>
      <c r="E10" s="1"/>
      <c r="F10" s="1"/>
      <c r="G10" s="1"/>
      <c r="H10" s="1"/>
      <c r="I10" s="1"/>
      <c r="J10" s="1" t="s">
        <v>24</v>
      </c>
      <c r="K10" s="18">
        <v>0.54400000000000004</v>
      </c>
      <c r="L10" s="19">
        <f t="shared" si="2"/>
        <v>1.5984352000000002</v>
      </c>
    </row>
    <row r="11" spans="1:12" x14ac:dyDescent="0.25">
      <c r="A11" s="1" t="s">
        <v>18</v>
      </c>
      <c r="B11" s="3">
        <f>B10*(100%-I3)*(100%-J3)</f>
        <v>36.436264966955278</v>
      </c>
      <c r="D11" s="1"/>
      <c r="E11" s="1"/>
      <c r="F11" s="1"/>
      <c r="G11" s="1"/>
      <c r="H11" s="1"/>
      <c r="I11" s="1"/>
      <c r="J11" s="1" t="s">
        <v>25</v>
      </c>
      <c r="K11" s="18">
        <v>3.3000000000000002E-2</v>
      </c>
      <c r="L11" s="19">
        <f t="shared" si="2"/>
        <v>9.6963900000000006E-2</v>
      </c>
    </row>
    <row r="12" spans="1:12" x14ac:dyDescent="0.25">
      <c r="A12" s="1" t="s">
        <v>2</v>
      </c>
      <c r="B12" s="3">
        <f>G3*K3+G4*K4+G5*K5</f>
        <v>184.95159999999998</v>
      </c>
      <c r="D12" s="1"/>
      <c r="E12" s="1"/>
      <c r="F12" s="1"/>
      <c r="G12" s="1"/>
      <c r="H12" s="1"/>
      <c r="I12" s="1"/>
      <c r="J12" s="1"/>
      <c r="L12" s="1">
        <v>2.9382999999999999</v>
      </c>
    </row>
    <row r="13" spans="1:12" x14ac:dyDescent="0.25">
      <c r="A13" s="1" t="s">
        <v>19</v>
      </c>
      <c r="B13" s="5">
        <f>B12*(100%-I5)*(100%-J5)</f>
        <v>166.45643999999999</v>
      </c>
      <c r="D13" s="1"/>
      <c r="E13" s="1"/>
      <c r="F13" s="1"/>
      <c r="G13" s="1"/>
      <c r="H13" s="1"/>
      <c r="I13" s="1"/>
      <c r="J13" s="1"/>
      <c r="K13" s="1"/>
    </row>
    <row r="14" spans="1:12" x14ac:dyDescent="0.25">
      <c r="A14" s="4" t="s">
        <v>3</v>
      </c>
      <c r="B14" s="6">
        <f>B9+B11+B13</f>
        <v>916.71900083545938</v>
      </c>
      <c r="E14" s="1"/>
    </row>
    <row r="15" spans="1:12" x14ac:dyDescent="0.25">
      <c r="E15" s="1"/>
    </row>
  </sheetData>
  <mergeCells count="8">
    <mergeCell ref="K1:K2"/>
    <mergeCell ref="L1:L2"/>
    <mergeCell ref="B1:E1"/>
    <mergeCell ref="F1:F2"/>
    <mergeCell ref="G1:G2"/>
    <mergeCell ref="H1:H2"/>
    <mergeCell ref="I1:I2"/>
    <mergeCell ref="J1:J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CNPF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</dc:creator>
  <cp:lastModifiedBy>OCCI_OG</cp:lastModifiedBy>
  <dcterms:created xsi:type="dcterms:W3CDTF">2019-09-05T14:57:21Z</dcterms:created>
  <dcterms:modified xsi:type="dcterms:W3CDTF">2020-11-25T19:07:35Z</dcterms:modified>
</cp:coreProperties>
</file>