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SCAOuest\Dossier labellisation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G6" i="1" l="1"/>
  <c r="F6" i="1"/>
  <c r="D6" i="1"/>
  <c r="B6" i="1"/>
  <c r="G5" i="1" l="1"/>
  <c r="F5" i="1"/>
  <c r="D5" i="1"/>
  <c r="B5" i="1"/>
  <c r="G8" i="1" l="1"/>
  <c r="F8" i="1"/>
  <c r="D8" i="1"/>
  <c r="B8" i="1"/>
  <c r="K7" i="1" l="1"/>
  <c r="K6" i="1"/>
  <c r="K5" i="1"/>
  <c r="K4" i="1"/>
  <c r="K3" i="1"/>
  <c r="G7" i="1"/>
  <c r="F7" i="1"/>
  <c r="H7" i="1" s="1"/>
  <c r="L7" i="1" s="1"/>
  <c r="D7" i="1"/>
  <c r="B7" i="1"/>
  <c r="G4" i="1" l="1"/>
  <c r="F4" i="1"/>
  <c r="D4" i="1"/>
  <c r="B4" i="1"/>
  <c r="G3" i="1" l="1"/>
  <c r="B15" i="1" s="1"/>
  <c r="F3" i="1"/>
  <c r="B13" i="1" s="1"/>
  <c r="D3" i="1"/>
  <c r="B3" i="1"/>
  <c r="B11" i="1" l="1"/>
  <c r="H5" i="1"/>
  <c r="L5" i="1" s="1"/>
  <c r="H6" i="1"/>
  <c r="L6" i="1" s="1"/>
  <c r="B16" i="1" l="1"/>
  <c r="B14" i="1" l="1"/>
  <c r="H3" i="1" l="1"/>
  <c r="L3" i="1" s="1"/>
  <c r="H4" i="1"/>
  <c r="L4" i="1" s="1"/>
  <c r="H8" i="1" l="1"/>
  <c r="L8" i="1" s="1"/>
  <c r="L9" i="1" s="1"/>
  <c r="B12" i="1"/>
  <c r="B17" i="1" s="1"/>
</calcChain>
</file>

<file path=xl/sharedStrings.xml><?xml version="1.0" encoding="utf-8"?>
<sst xmlns="http://schemas.openxmlformats.org/spreadsheetml/2006/main" count="27" uniqueCount="27">
  <si>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</si>
  <si>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</si>
  <si>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</si>
  <si>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</si>
  <si>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</si>
  <si>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</si>
  <si>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</si>
  <si>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</si>
  <si>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</si>
  <si>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</si>
  <si>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</si>
  <si>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</si>
  <si>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</si>
  <si>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</si>
  <si>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</si>
  <si>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</si>
  <si>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</si>
  <si>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</si>
  <si>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</si>
  <si>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</si>
  <si>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Boisement hêtre</t>
  </si>
  <si>
    <t>Boisement aulne glutineux</t>
  </si>
  <si>
    <t>Boisement chêne sessile</t>
  </si>
  <si>
    <t>Boisement douglas</t>
  </si>
  <si>
    <t>Boisement charme</t>
  </si>
  <si>
    <t>Boisement bouleau verruqueux</t>
  </si>
  <si>
    <t>Surface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</si>
</sst>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sess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h&#234;t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arm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bouleau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aulne%20glutineu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U6">
            <v>223.21741231699926</v>
          </cell>
        </row>
        <row r="7">
          <cell r="U7">
            <v>36.666666666666664</v>
          </cell>
        </row>
        <row r="13">
          <cell r="U13">
            <v>8.5</v>
          </cell>
        </row>
        <row r="14">
          <cell r="U1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U6">
            <v>303.38872754175213</v>
          </cell>
        </row>
        <row r="7">
          <cell r="U7">
            <v>36.666666666666664</v>
          </cell>
        </row>
        <row r="13">
          <cell r="U13">
            <v>52.46</v>
          </cell>
        </row>
        <row r="14">
          <cell r="U14">
            <v>10.268213744055917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"/>
    </sheetNames>
    <sheetDataSet>
      <sheetData sheetId="0">
        <row r="5">
          <cell r="R5">
            <v>175.82970731138224</v>
          </cell>
        </row>
        <row r="8">
          <cell r="R8">
            <v>36.666666666666664</v>
          </cell>
        </row>
        <row r="13">
          <cell r="R13">
            <v>6.25</v>
          </cell>
        </row>
        <row r="14">
          <cell r="R14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U6">
            <v>189.71410667738604</v>
          </cell>
        </row>
        <row r="8">
          <cell r="U8">
            <v>36.666666666666664</v>
          </cell>
        </row>
        <row r="13">
          <cell r="U13">
            <v>2.8846153846153846</v>
          </cell>
        </row>
        <row r="14">
          <cell r="U1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U6">
            <v>208.05906918892489</v>
          </cell>
        </row>
        <row r="8">
          <cell r="U8">
            <v>36.666666666666664</v>
          </cell>
        </row>
        <row r="13">
          <cell r="U13">
            <v>10</v>
          </cell>
        </row>
        <row r="14">
          <cell r="U14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"/>
    </sheetNames>
    <sheetDataSet>
      <sheetData sheetId="0">
        <row r="6">
          <cell r="R6">
            <v>203.62277831972031</v>
          </cell>
        </row>
        <row r="8">
          <cell r="R8">
            <v>36.666666666666664</v>
          </cell>
        </row>
        <row r="13">
          <cell r="R13">
            <v>14.75</v>
          </cell>
        </row>
        <row r="14">
          <cell r="R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K9" sqref="K9"/>
    </sheetView>
  </sheetViews>
  <sheetFormatPr baseColWidth="10" defaultRowHeight="15" x14ac:dyDescent="0.25"/>
  <cols>
    <col min="1" max="1" width="34" bestFit="1" customWidth="1"/>
    <col min="2" max="2" width="9.28515625" bestFit="1" customWidth="1"/>
    <col min="3" max="3" width="4" bestFit="1" customWidth="1"/>
    <col min="4" max="4" width="6.7109375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0" width="16.140625" bestFit="1" customWidth="1"/>
    <col min="12" max="12" width="10" bestFit="1" customWidth="1"/>
    <col min="14" max="14" width="13.28515625" bestFit="1" customWidth="1"/>
  </cols>
  <sheetData>
    <row r="1" spans="1:15" ht="15" customHeight="1" x14ac:dyDescent="0.25">
      <c r="A1" s="1"/>
      <c r="B1" s="22" t="s">
        <v>8</v>
      </c>
      <c r="C1" s="22"/>
      <c r="D1" s="22"/>
      <c r="E1" s="22"/>
      <c r="F1" s="23" t="s">
        <v>9</v>
      </c>
      <c r="G1" s="25" t="s">
        <v>10</v>
      </c>
      <c r="H1" s="20" t="s">
        <v>11</v>
      </c>
      <c r="I1" s="27" t="s">
        <v>12</v>
      </c>
      <c r="J1" s="29" t="s">
        <v>13</v>
      </c>
      <c r="K1" s="20" t="s">
        <v>14</v>
      </c>
      <c r="L1" s="21" t="s">
        <v>7</v>
      </c>
      <c r="N1" t="s">
        <v>26</v>
      </c>
      <c r="O1">
        <v>7.51</v>
      </c>
    </row>
    <row r="2" spans="1:15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24"/>
      <c r="G2" s="26"/>
      <c r="H2" s="20"/>
      <c r="I2" s="28"/>
      <c r="J2" s="29"/>
      <c r="K2" s="20"/>
      <c r="L2" s="21"/>
    </row>
    <row r="3" spans="1:15" x14ac:dyDescent="0.25">
      <c r="A3" s="7" t="s">
        <v>22</v>
      </c>
      <c r="B3" s="11">
        <f>'[1]Quantification C'!$U$6</f>
        <v>223.21741231699926</v>
      </c>
      <c r="C3" s="12">
        <v>0</v>
      </c>
      <c r="D3" s="11">
        <f>'[1]Quantification C'!$U$7</f>
        <v>36.666666666666664</v>
      </c>
      <c r="E3" s="12">
        <v>0</v>
      </c>
      <c r="F3" s="18">
        <f>'[1]Quantification C'!$U$14</f>
        <v>0</v>
      </c>
      <c r="G3" s="14">
        <f>'[1]Quantification C'!$U$13</f>
        <v>8.5</v>
      </c>
      <c r="H3" s="8">
        <f>SUM(B3:G3)</f>
        <v>268.38407898366592</v>
      </c>
      <c r="I3" s="9">
        <v>0</v>
      </c>
      <c r="J3" s="9">
        <v>0.1</v>
      </c>
      <c r="K3" s="15">
        <f>71.5%*$O$1</f>
        <v>5.36965</v>
      </c>
      <c r="L3" s="13">
        <f t="shared" ref="L3:L8" si="0">H3*(100%-I3)*(100%-J3)*K3</f>
        <v>1297.0157127431776</v>
      </c>
    </row>
    <row r="4" spans="1:15" x14ac:dyDescent="0.25">
      <c r="A4" s="7" t="s">
        <v>23</v>
      </c>
      <c r="B4" s="11">
        <f>'[2]Quantification C'!$U$6</f>
        <v>303.38872754175213</v>
      </c>
      <c r="C4" s="12">
        <v>0</v>
      </c>
      <c r="D4" s="11">
        <f>'[2]Quantification C'!$U$7</f>
        <v>36.666666666666664</v>
      </c>
      <c r="E4" s="12">
        <v>0</v>
      </c>
      <c r="F4" s="18">
        <f>'[2]Quantification C'!$U$14</f>
        <v>10.268213744055917</v>
      </c>
      <c r="G4" s="14">
        <f>'[2]Quantification C'!$U$13</f>
        <v>52.46</v>
      </c>
      <c r="H4" s="8">
        <f>SUM(B4:G4)</f>
        <v>402.78360795247471</v>
      </c>
      <c r="I4" s="9">
        <v>0</v>
      </c>
      <c r="J4" s="9">
        <v>0.1</v>
      </c>
      <c r="K4" s="15">
        <f>7.3%*$O$1</f>
        <v>0.54823</v>
      </c>
      <c r="L4" s="13">
        <f t="shared" si="0"/>
        <v>198.7362516490067</v>
      </c>
    </row>
    <row r="5" spans="1:15" x14ac:dyDescent="0.25">
      <c r="A5" s="7" t="s">
        <v>20</v>
      </c>
      <c r="B5" s="11">
        <f>[3]Quantification!$R$5</f>
        <v>175.82970731138224</v>
      </c>
      <c r="C5" s="12">
        <v>0</v>
      </c>
      <c r="D5" s="11">
        <f>[3]Quantification!$R$8</f>
        <v>36.666666666666664</v>
      </c>
      <c r="E5" s="12">
        <v>0</v>
      </c>
      <c r="F5" s="18">
        <f>[3]Quantification!$R$14</f>
        <v>0</v>
      </c>
      <c r="G5" s="14">
        <f>[3]Quantification!$R$13</f>
        <v>6.25</v>
      </c>
      <c r="H5" s="8">
        <f t="shared" ref="H5:H8" si="1">SUM(B5:G5)</f>
        <v>218.74637397804889</v>
      </c>
      <c r="I5" s="9">
        <v>0</v>
      </c>
      <c r="J5" s="9">
        <v>0.1</v>
      </c>
      <c r="K5" s="15">
        <f>6.5%*$O$1</f>
        <v>0.48815000000000003</v>
      </c>
      <c r="L5" s="13">
        <f t="shared" si="0"/>
        <v>96.102938211646119</v>
      </c>
    </row>
    <row r="6" spans="1:15" x14ac:dyDescent="0.25">
      <c r="A6" s="7" t="s">
        <v>24</v>
      </c>
      <c r="B6" s="11">
        <f>'[4]Quantification C'!$U$6</f>
        <v>189.71410667738604</v>
      </c>
      <c r="C6" s="12">
        <v>0</v>
      </c>
      <c r="D6" s="11">
        <f>'[4]Quantification C'!$U$8</f>
        <v>36.666666666666664</v>
      </c>
      <c r="E6" s="12">
        <v>0</v>
      </c>
      <c r="F6" s="18">
        <f>'[4]Quantification C'!$U$14</f>
        <v>0</v>
      </c>
      <c r="G6" s="14">
        <f>'[4]Quantification C'!$U$13</f>
        <v>2.8846153846153846</v>
      </c>
      <c r="H6" s="8">
        <f t="shared" si="1"/>
        <v>229.26538872866809</v>
      </c>
      <c r="I6" s="9">
        <v>0</v>
      </c>
      <c r="J6" s="9">
        <v>0.1</v>
      </c>
      <c r="K6" s="15">
        <f>4.1%*$O$1</f>
        <v>0.30790999999999996</v>
      </c>
      <c r="L6" s="13">
        <f t="shared" si="0"/>
        <v>63.533795259099762</v>
      </c>
    </row>
    <row r="7" spans="1:15" x14ac:dyDescent="0.25">
      <c r="A7" s="7" t="s">
        <v>25</v>
      </c>
      <c r="B7" s="11">
        <f>'[5]Quantification C'!$U$6</f>
        <v>208.05906918892489</v>
      </c>
      <c r="C7" s="12">
        <v>0</v>
      </c>
      <c r="D7" s="11">
        <f>'[5]Quantification C'!$U$8</f>
        <v>36.666666666666664</v>
      </c>
      <c r="E7" s="12">
        <v>0</v>
      </c>
      <c r="F7" s="18">
        <f>'[5]Quantification C'!$U$14</f>
        <v>0</v>
      </c>
      <c r="G7" s="14">
        <f>'[5]Quantification C'!$U$13</f>
        <v>10</v>
      </c>
      <c r="H7" s="8">
        <f t="shared" si="1"/>
        <v>254.72573585559155</v>
      </c>
      <c r="I7" s="9">
        <v>0</v>
      </c>
      <c r="J7" s="9">
        <v>0.1</v>
      </c>
      <c r="K7" s="15">
        <f t="shared" ref="K7:K8" si="2">4.1%*$O$1</f>
        <v>0.30790999999999996</v>
      </c>
      <c r="L7" s="13">
        <f t="shared" si="0"/>
        <v>70.589341194565662</v>
      </c>
    </row>
    <row r="8" spans="1:15" x14ac:dyDescent="0.25">
      <c r="A8" s="7" t="s">
        <v>21</v>
      </c>
      <c r="B8" s="11">
        <f>[6]Quantification!$R$6</f>
        <v>203.62277831972031</v>
      </c>
      <c r="C8" s="12">
        <v>0</v>
      </c>
      <c r="D8" s="11">
        <f>[6]Quantification!$R$8</f>
        <v>36.666666666666664</v>
      </c>
      <c r="E8" s="12">
        <v>0</v>
      </c>
      <c r="F8" s="18">
        <f>[6]Quantification!$R$14</f>
        <v>0</v>
      </c>
      <c r="G8" s="14">
        <f>[6]Quantification!$R$13</f>
        <v>14.75</v>
      </c>
      <c r="H8" s="8">
        <f t="shared" si="1"/>
        <v>255.03944498638697</v>
      </c>
      <c r="I8" s="9">
        <v>0</v>
      </c>
      <c r="J8" s="9">
        <v>0.1</v>
      </c>
      <c r="K8" s="15">
        <f>3.3%*$O$1</f>
        <v>0.24782999999999999</v>
      </c>
      <c r="L8" s="13">
        <f t="shared" si="0"/>
        <v>56.88578308587865</v>
      </c>
    </row>
    <row r="9" spans="1:15" x14ac:dyDescent="0.25">
      <c r="B9" s="2"/>
      <c r="C9" s="1"/>
      <c r="D9" s="1"/>
      <c r="E9" s="1"/>
      <c r="F9" s="1"/>
      <c r="G9" s="1"/>
      <c r="H9" s="1"/>
      <c r="I9" s="1"/>
      <c r="J9" s="1"/>
      <c r="K9" s="16" t="s">
        <v>15</v>
      </c>
      <c r="L9" s="17">
        <f>SUM(L3:L8)</f>
        <v>1782.8638221433746</v>
      </c>
    </row>
    <row r="10" spans="1:15" x14ac:dyDescent="0.25">
      <c r="B10" s="2"/>
      <c r="C10" s="1"/>
      <c r="D10" s="1"/>
      <c r="E10" s="1"/>
      <c r="F10" s="1"/>
      <c r="G10" s="1"/>
      <c r="H10" s="1"/>
      <c r="I10" s="1"/>
      <c r="J10" s="1"/>
      <c r="K10" s="1"/>
      <c r="L10" s="19"/>
    </row>
    <row r="11" spans="1:15" x14ac:dyDescent="0.25">
      <c r="A11" s="1" t="s">
        <v>0</v>
      </c>
      <c r="B11" s="3">
        <f>SUM(B3:E3)*K3+SUM(B4:E4)*K4+SUM(B5:E5)*K5+SUM(B6:E6)*K6+SUM(B7:E7)*K7+SUM(B8:E8)*K8</f>
        <v>1890.2545568375465</v>
      </c>
      <c r="C11" s="1"/>
      <c r="D11" s="1"/>
      <c r="E11" s="1"/>
      <c r="F11" s="1"/>
      <c r="G11" s="1"/>
      <c r="H11" s="1"/>
      <c r="I11" s="1"/>
      <c r="J11" s="1"/>
      <c r="K11" s="1"/>
    </row>
    <row r="12" spans="1:15" x14ac:dyDescent="0.25">
      <c r="A12" s="1" t="s">
        <v>17</v>
      </c>
      <c r="B12" s="3">
        <f>B11*(100%-I3)*(100%-J3)</f>
        <v>1701.2291011537918</v>
      </c>
      <c r="D12" s="1"/>
      <c r="E12" s="1"/>
      <c r="F12" s="1"/>
      <c r="G12" s="1"/>
      <c r="H12" s="1"/>
      <c r="I12" s="1"/>
      <c r="J12" s="1"/>
      <c r="K12" s="1"/>
    </row>
    <row r="13" spans="1:15" x14ac:dyDescent="0.25">
      <c r="A13" s="1" t="s">
        <v>1</v>
      </c>
      <c r="B13" s="3">
        <f>F3*K3+F4*K4+F5*K5+F6*K6+F7*K7+F8*K8</f>
        <v>5.6293428209037755</v>
      </c>
      <c r="D13" s="1"/>
      <c r="E13" s="1"/>
      <c r="F13" s="1"/>
      <c r="G13" s="1"/>
      <c r="H13" s="1"/>
      <c r="I13" s="1"/>
      <c r="J13" s="1"/>
      <c r="K13" s="1"/>
    </row>
    <row r="14" spans="1:15" x14ac:dyDescent="0.25">
      <c r="A14" s="1" t="s">
        <v>18</v>
      </c>
      <c r="B14" s="3">
        <f>B13*(100%-I3)*(100%-J3)</f>
        <v>5.0664085388133984</v>
      </c>
      <c r="D14" s="1"/>
      <c r="E14" s="1"/>
      <c r="F14" s="1"/>
      <c r="G14" s="1"/>
      <c r="H14" s="1"/>
      <c r="I14" s="1"/>
      <c r="J14" s="1"/>
      <c r="K14" s="1"/>
    </row>
    <row r="15" spans="1:15" x14ac:dyDescent="0.25">
      <c r="A15" s="1" t="s">
        <v>2</v>
      </c>
      <c r="B15" s="3">
        <f>G3*K3+G4*K4+G5*K5+G6*K6+G7*K7+G8*K8</f>
        <v>85.075902723076922</v>
      </c>
      <c r="D15" s="1"/>
      <c r="E15" s="1"/>
      <c r="F15" s="1"/>
      <c r="G15" s="1"/>
      <c r="H15" s="1"/>
      <c r="I15" s="1"/>
      <c r="J15" s="1"/>
      <c r="K15" s="1"/>
    </row>
    <row r="16" spans="1:15" x14ac:dyDescent="0.25">
      <c r="A16" s="1" t="s">
        <v>19</v>
      </c>
      <c r="B16" s="5">
        <f>B15*(100%-I3)*(100%-J3)</f>
        <v>76.568312450769227</v>
      </c>
      <c r="D16" s="1"/>
      <c r="E16" s="1"/>
      <c r="F16" s="1"/>
      <c r="G16" s="1"/>
      <c r="H16" s="1"/>
      <c r="I16" s="1"/>
      <c r="J16" s="1"/>
      <c r="K16" s="1"/>
    </row>
    <row r="17" spans="1:5" x14ac:dyDescent="0.25">
      <c r="A17" s="4" t="s">
        <v>3</v>
      </c>
      <c r="B17" s="6">
        <f>B12+B14+B16</f>
        <v>1782.8638221433746</v>
      </c>
      <c r="E17" s="1"/>
    </row>
    <row r="18" spans="1:5" x14ac:dyDescent="0.25">
      <c r="E18" s="1"/>
    </row>
  </sheetData>
  <mergeCells count="8">
    <mergeCell ref="K1:K2"/>
    <mergeCell ref="L1:L2"/>
    <mergeCell ref="B1:E1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2020-12-09T14:17:18Z</dcterms:modified>
</cp:coreProperties>
</file>