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SCAOuest\Dossier labellis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80" i="1" l="1"/>
  <c r="E65" i="1"/>
  <c r="E50" i="1"/>
  <c r="K14" i="1"/>
  <c r="J13" i="1"/>
  <c r="I13" i="1"/>
  <c r="J12" i="1"/>
  <c r="E54" i="1"/>
  <c r="I11" i="1"/>
  <c r="D64" i="1"/>
  <c r="D63" i="1"/>
  <c r="D62" i="1"/>
  <c r="D61" i="1"/>
  <c r="D60" i="1"/>
  <c r="D59" i="1"/>
  <c r="D58" i="1"/>
  <c r="D57" i="1"/>
  <c r="D56" i="1"/>
  <c r="D55" i="1"/>
  <c r="I12" i="1" l="1"/>
  <c r="J10" i="1" l="1"/>
  <c r="I10" i="1"/>
  <c r="J9" i="1"/>
  <c r="I9" i="1"/>
  <c r="I8" i="1"/>
  <c r="J8" i="1"/>
  <c r="E69" i="1"/>
  <c r="D79" i="1"/>
  <c r="D78" i="1"/>
  <c r="D77" i="1"/>
  <c r="D49" i="1" l="1"/>
  <c r="D48" i="1"/>
  <c r="D47" i="1"/>
  <c r="D46" i="1"/>
  <c r="D45" i="1"/>
  <c r="D44" i="1"/>
  <c r="D43" i="1"/>
  <c r="D42" i="1"/>
  <c r="B170" i="1" l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E3" i="1"/>
  <c r="D15" i="1"/>
  <c r="B115" i="1" l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85" i="1"/>
  <c r="D76" i="1" l="1"/>
  <c r="D75" i="1"/>
  <c r="D74" i="1"/>
  <c r="D73" i="1"/>
  <c r="D72" i="1"/>
  <c r="D71" i="1"/>
  <c r="D70" i="1"/>
  <c r="D16" i="1" l="1"/>
  <c r="D14" i="1"/>
  <c r="D13" i="1"/>
  <c r="D12" i="1"/>
  <c r="E33" i="1" l="1"/>
  <c r="D35" i="1"/>
  <c r="D36" i="1"/>
  <c r="D34" i="1"/>
  <c r="E41" i="1" l="1"/>
  <c r="E37" i="1"/>
  <c r="K11" i="1"/>
  <c r="J15" i="1" s="1"/>
  <c r="J16" i="1" s="1"/>
  <c r="K13" i="1" l="1"/>
  <c r="K12" i="1"/>
  <c r="D5" i="1"/>
  <c r="D6" i="1"/>
  <c r="D7" i="1"/>
  <c r="D8" i="1"/>
  <c r="D9" i="1"/>
  <c r="D10" i="1"/>
  <c r="D11" i="1"/>
  <c r="D4" i="1"/>
  <c r="E17" i="1" l="1"/>
  <c r="K10" i="1" s="1"/>
  <c r="K9" i="1"/>
  <c r="D23" i="1" l="1"/>
  <c r="D24" i="1"/>
  <c r="D25" i="1"/>
  <c r="D26" i="1"/>
  <c r="D27" i="1"/>
  <c r="D28" i="1"/>
  <c r="D22" i="1"/>
  <c r="E29" i="1" s="1"/>
  <c r="K8" i="1" l="1"/>
</calcChain>
</file>

<file path=xl/sharedStrings.xml><?xml version="1.0" encoding="utf-8"?>
<sst xmlns="http://schemas.openxmlformats.org/spreadsheetml/2006/main" count="81" uniqueCount="26">
  <si>
    <t>Douglas</t>
  </si>
  <si>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</si>
  <si>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</si>
  <si>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</si>
  <si>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</si>
  <si>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</si>
  <si>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DOUGLAS</t>
  </si>
  <si>
    <t>&lt;-- devis</t>
  </si>
  <si>
    <t>VANprojet</t>
  </si>
  <si>
    <t>ΔVAN</t>
  </si>
  <si>
    <t>VAN (€/ha)</t>
  </si>
  <si>
    <t>Surface (ha)</t>
  </si>
  <si>
    <t>VAN (€)</t>
  </si>
  <si>
    <t>CHÊNE SESSILE</t>
  </si>
  <si>
    <t>-</t>
  </si>
  <si>
    <t>Chêne sessile</t>
  </si>
  <si>
    <t>PRAIRIE</t>
  </si>
  <si>
    <t>AULNE GLUTINEUX</t>
  </si>
  <si>
    <t>BOULEAU</t>
  </si>
  <si>
    <t>CHARME</t>
  </si>
  <si>
    <t>Bouleau</t>
  </si>
  <si>
    <t>HÊTRE</t>
  </si>
  <si>
    <t>Aulne</t>
  </si>
  <si>
    <t>Charme</t>
  </si>
  <si>
    <t>Hêtre</t>
  </si>
  <si>
    <t>Prairie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</si>
</sst>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164" formatCode="#,##0.00\ &quot;€&quot;"/>
    <numFmt numFmtId="165" formatCode="#,##0.0\ &quot;€&quot;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workbookViewId="0">
      <selection activeCell="J12" sqref="J12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37" t="s">
        <v>13</v>
      </c>
      <c r="B1" s="37"/>
      <c r="C1" s="37"/>
      <c r="D1" s="37"/>
      <c r="E1" s="37"/>
    </row>
    <row r="2" spans="1:11" ht="45" x14ac:dyDescent="0.25">
      <c r="A2" s="12" t="s">
        <v>1</v>
      </c>
      <c r="B2" s="12" t="s">
        <v>3</v>
      </c>
      <c r="C2" s="12" t="s">
        <v>5</v>
      </c>
      <c r="D2" s="13" t="s">
        <v>2</v>
      </c>
      <c r="E2" s="13" t="s">
        <v>4</v>
      </c>
    </row>
    <row r="3" spans="1:11" x14ac:dyDescent="0.25">
      <c r="A3" s="15">
        <v>0</v>
      </c>
      <c r="B3" s="15" t="s">
        <v>14</v>
      </c>
      <c r="C3" s="15" t="s">
        <v>14</v>
      </c>
      <c r="D3" s="15" t="s">
        <v>14</v>
      </c>
      <c r="E3" s="17">
        <f>E21</f>
        <v>4458</v>
      </c>
      <c r="F3" t="s">
        <v>7</v>
      </c>
    </row>
    <row r="4" spans="1:11" x14ac:dyDescent="0.25">
      <c r="A4" s="15">
        <v>25</v>
      </c>
      <c r="B4" s="31">
        <v>10</v>
      </c>
      <c r="C4" s="15">
        <v>34</v>
      </c>
      <c r="D4" s="17">
        <f>B4*C4</f>
        <v>340</v>
      </c>
      <c r="E4" s="17"/>
    </row>
    <row r="5" spans="1:11" x14ac:dyDescent="0.25">
      <c r="A5" s="15">
        <v>35</v>
      </c>
      <c r="B5" s="31">
        <v>10</v>
      </c>
      <c r="C5" s="15">
        <v>56</v>
      </c>
      <c r="D5" s="17">
        <f t="shared" ref="D5:D15" si="0">B5*C5</f>
        <v>560</v>
      </c>
      <c r="E5" s="17"/>
    </row>
    <row r="6" spans="1:11" x14ac:dyDescent="0.25">
      <c r="A6" s="15">
        <v>45</v>
      </c>
      <c r="B6" s="31">
        <v>20</v>
      </c>
      <c r="C6" s="15">
        <v>56</v>
      </c>
      <c r="D6" s="17">
        <f t="shared" si="0"/>
        <v>1120</v>
      </c>
      <c r="E6" s="17"/>
    </row>
    <row r="7" spans="1:11" x14ac:dyDescent="0.25">
      <c r="A7" s="15">
        <v>55</v>
      </c>
      <c r="B7" s="31">
        <v>30</v>
      </c>
      <c r="C7" s="15">
        <v>56</v>
      </c>
      <c r="D7" s="17">
        <f t="shared" si="0"/>
        <v>1680</v>
      </c>
      <c r="E7" s="17"/>
      <c r="H7" s="2"/>
      <c r="I7" s="4" t="s">
        <v>10</v>
      </c>
      <c r="J7" s="4" t="s">
        <v>11</v>
      </c>
      <c r="K7" s="4" t="s">
        <v>12</v>
      </c>
    </row>
    <row r="8" spans="1:11" x14ac:dyDescent="0.25">
      <c r="A8" s="15">
        <v>65</v>
      </c>
      <c r="B8" s="31">
        <v>40</v>
      </c>
      <c r="C8" s="15">
        <v>56</v>
      </c>
      <c r="D8" s="17">
        <f t="shared" si="0"/>
        <v>2240</v>
      </c>
      <c r="E8" s="17"/>
      <c r="H8" s="4" t="s">
        <v>15</v>
      </c>
      <c r="I8" s="3">
        <f>E17</f>
        <v>-3262.9502823317471</v>
      </c>
      <c r="J8" s="2">
        <f>7.51*0.715</f>
        <v>5.36965</v>
      </c>
      <c r="K8" s="3">
        <f>J8*I8</f>
        <v>-17520.900983522664</v>
      </c>
    </row>
    <row r="9" spans="1:11" x14ac:dyDescent="0.25">
      <c r="A9" s="15">
        <v>75</v>
      </c>
      <c r="B9" s="31">
        <v>50</v>
      </c>
      <c r="C9" s="15">
        <v>56</v>
      </c>
      <c r="D9" s="17">
        <f t="shared" si="0"/>
        <v>2800</v>
      </c>
      <c r="E9" s="17"/>
      <c r="H9" s="4" t="s">
        <v>0</v>
      </c>
      <c r="I9" s="3">
        <f>E29</f>
        <v>-933.08175459609515</v>
      </c>
      <c r="J9" s="2">
        <f>7.51*0.073</f>
        <v>0.54823</v>
      </c>
      <c r="K9" s="3">
        <f>J9*I9</f>
        <v>-511.54341032221726</v>
      </c>
    </row>
    <row r="10" spans="1:11" x14ac:dyDescent="0.25">
      <c r="A10" s="15">
        <v>85</v>
      </c>
      <c r="B10" s="31">
        <v>60</v>
      </c>
      <c r="C10" s="15">
        <v>56</v>
      </c>
      <c r="D10" s="17">
        <f t="shared" si="0"/>
        <v>3360</v>
      </c>
      <c r="E10" s="17"/>
      <c r="H10" s="4" t="s">
        <v>20</v>
      </c>
      <c r="I10" s="3">
        <f>E37</f>
        <v>-3697.2980901318201</v>
      </c>
      <c r="J10" s="2">
        <f>7.51*0.041</f>
        <v>0.30791000000000002</v>
      </c>
      <c r="K10" s="3">
        <f t="shared" ref="K10:K13" si="1">J10*I10</f>
        <v>-1138.4350549324888</v>
      </c>
    </row>
    <row r="11" spans="1:11" x14ac:dyDescent="0.25">
      <c r="A11" s="15">
        <v>95</v>
      </c>
      <c r="B11" s="31">
        <v>70</v>
      </c>
      <c r="C11" s="15">
        <v>56</v>
      </c>
      <c r="D11" s="17">
        <f t="shared" si="0"/>
        <v>3920</v>
      </c>
      <c r="E11" s="17"/>
      <c r="H11" s="4" t="s">
        <v>22</v>
      </c>
      <c r="I11" s="27">
        <f>E50</f>
        <v>-3828.5922316075571</v>
      </c>
      <c r="J11" s="1">
        <f>7.51*0.033</f>
        <v>0.24782999999999999</v>
      </c>
      <c r="K11" s="3">
        <f t="shared" si="1"/>
        <v>-948.84001275930086</v>
      </c>
    </row>
    <row r="12" spans="1:11" x14ac:dyDescent="0.25">
      <c r="A12" s="15">
        <v>105</v>
      </c>
      <c r="B12" s="32">
        <v>100</v>
      </c>
      <c r="C12" s="15">
        <v>53</v>
      </c>
      <c r="D12" s="17">
        <f t="shared" si="0"/>
        <v>5300</v>
      </c>
      <c r="E12" s="28"/>
      <c r="H12" s="4" t="s">
        <v>23</v>
      </c>
      <c r="I12" s="27">
        <f>E65</f>
        <v>-4091.3071990726635</v>
      </c>
      <c r="J12" s="1">
        <f>7.51*0.041</f>
        <v>0.30791000000000002</v>
      </c>
      <c r="K12" s="3">
        <f t="shared" si="1"/>
        <v>-1259.7543996664638</v>
      </c>
    </row>
    <row r="13" spans="1:11" x14ac:dyDescent="0.25">
      <c r="A13" s="15">
        <v>115</v>
      </c>
      <c r="B13" s="32">
        <v>120</v>
      </c>
      <c r="C13" s="15">
        <v>49</v>
      </c>
      <c r="D13" s="17">
        <f t="shared" si="0"/>
        <v>5880</v>
      </c>
      <c r="E13" s="28"/>
      <c r="H13" s="4" t="s">
        <v>24</v>
      </c>
      <c r="I13" s="6">
        <f>E80</f>
        <v>-2980.8024469210463</v>
      </c>
      <c r="J13" s="2">
        <f>7.51*0.065</f>
        <v>0.48815000000000003</v>
      </c>
      <c r="K13" s="3">
        <f t="shared" si="1"/>
        <v>-1455.0787144645089</v>
      </c>
    </row>
    <row r="14" spans="1:11" x14ac:dyDescent="0.25">
      <c r="A14" s="15">
        <v>125</v>
      </c>
      <c r="B14" s="32">
        <v>150</v>
      </c>
      <c r="C14" s="15">
        <v>45</v>
      </c>
      <c r="D14" s="17">
        <f t="shared" si="0"/>
        <v>6750</v>
      </c>
      <c r="E14" s="28"/>
      <c r="H14" s="4" t="s">
        <v>25</v>
      </c>
      <c r="I14" s="7" t="s">
        <v>14</v>
      </c>
      <c r="J14" s="2">
        <v>7.51</v>
      </c>
      <c r="K14" s="3">
        <f>SUM(B84:B184)</f>
        <v>14917.404282509235</v>
      </c>
    </row>
    <row r="15" spans="1:11" x14ac:dyDescent="0.25">
      <c r="A15" s="15">
        <v>135</v>
      </c>
      <c r="B15" s="32">
        <v>200</v>
      </c>
      <c r="C15" s="15">
        <v>43</v>
      </c>
      <c r="D15" s="17">
        <f t="shared" si="0"/>
        <v>8600</v>
      </c>
      <c r="E15" s="28"/>
      <c r="I15" s="4" t="s">
        <v>8</v>
      </c>
      <c r="J15" s="5">
        <f>SUM(K8:K13)</f>
        <v>-22834.552575667643</v>
      </c>
    </row>
    <row r="16" spans="1:11" x14ac:dyDescent="0.25">
      <c r="A16" s="15">
        <v>150</v>
      </c>
      <c r="B16" s="32">
        <v>250</v>
      </c>
      <c r="C16" s="15">
        <v>355</v>
      </c>
      <c r="D16" s="17">
        <f>B16*C16</f>
        <v>88750</v>
      </c>
      <c r="E16" s="28"/>
      <c r="I16" s="11" t="s">
        <v>9</v>
      </c>
      <c r="J16" s="5">
        <f>J15-K14</f>
        <v>-37751.956858176876</v>
      </c>
    </row>
    <row r="17" spans="1:6" x14ac:dyDescent="0.25">
      <c r="A17" s="2"/>
      <c r="D17" s="8" t="s">
        <v>10</v>
      </c>
      <c r="E17" s="10">
        <f>-E3/1.045^A3+(D4-E4)/1.045^A4+(D5-E5)/1.045^A5+(D6-E6)/1.045^A6+(D7-E7)/1.045^A7+(D8-E8)/1.045^A8+(D9-E9)/1.045^A9+(D10-E10)/1.045^A10+(D11-E11)/1.045^A11+(D12-E12)/1.045^A12+(D13-E13)/1.04^A13+(D14-E14)/1.045^A14+(D15-E15)/1.045^A15+(D16-E16)/1.045^A16</f>
        <v>-3262.9502823317471</v>
      </c>
    </row>
    <row r="19" spans="1:6" x14ac:dyDescent="0.25">
      <c r="A19" s="36" t="s">
        <v>6</v>
      </c>
      <c r="B19" s="36"/>
      <c r="C19" s="36"/>
      <c r="D19" s="36"/>
      <c r="E19" s="36"/>
    </row>
    <row r="20" spans="1:6" ht="45" x14ac:dyDescent="0.25">
      <c r="A20" s="12" t="s">
        <v>1</v>
      </c>
      <c r="B20" s="12" t="s">
        <v>3</v>
      </c>
      <c r="C20" s="12" t="s">
        <v>5</v>
      </c>
      <c r="D20" s="13" t="s">
        <v>2</v>
      </c>
      <c r="E20" s="13" t="s">
        <v>4</v>
      </c>
    </row>
    <row r="21" spans="1:6" x14ac:dyDescent="0.25">
      <c r="A21" s="14">
        <v>0</v>
      </c>
      <c r="B21" s="30" t="s">
        <v>14</v>
      </c>
      <c r="C21" s="14" t="s">
        <v>14</v>
      </c>
      <c r="D21" s="15" t="s">
        <v>14</v>
      </c>
      <c r="E21" s="16">
        <v>4458</v>
      </c>
      <c r="F21" t="s">
        <v>7</v>
      </c>
    </row>
    <row r="22" spans="1:6" x14ac:dyDescent="0.25">
      <c r="A22" s="15">
        <v>21</v>
      </c>
      <c r="B22" s="31">
        <v>22</v>
      </c>
      <c r="C22" s="15">
        <v>63</v>
      </c>
      <c r="D22" s="17">
        <f>B22*C22</f>
        <v>1386</v>
      </c>
      <c r="E22" s="17"/>
    </row>
    <row r="23" spans="1:6" x14ac:dyDescent="0.25">
      <c r="A23" s="15">
        <v>28</v>
      </c>
      <c r="B23" s="31">
        <v>22</v>
      </c>
      <c r="C23" s="15">
        <v>63</v>
      </c>
      <c r="D23" s="17">
        <f t="shared" ref="D23:D28" si="2">B23*C23</f>
        <v>1386</v>
      </c>
      <c r="E23" s="17"/>
    </row>
    <row r="24" spans="1:6" x14ac:dyDescent="0.25">
      <c r="A24" s="15">
        <v>35</v>
      </c>
      <c r="B24" s="31">
        <v>22</v>
      </c>
      <c r="C24" s="15">
        <v>73</v>
      </c>
      <c r="D24" s="17">
        <f t="shared" si="2"/>
        <v>1606</v>
      </c>
      <c r="E24" s="17"/>
    </row>
    <row r="25" spans="1:6" x14ac:dyDescent="0.25">
      <c r="A25" s="15">
        <v>42</v>
      </c>
      <c r="B25" s="31">
        <v>30</v>
      </c>
      <c r="C25" s="15">
        <v>77</v>
      </c>
      <c r="D25" s="17">
        <f t="shared" si="2"/>
        <v>2310</v>
      </c>
      <c r="E25" s="17"/>
    </row>
    <row r="26" spans="1:6" x14ac:dyDescent="0.25">
      <c r="A26" s="15">
        <v>49</v>
      </c>
      <c r="B26" s="31">
        <v>40</v>
      </c>
      <c r="C26" s="15">
        <v>80</v>
      </c>
      <c r="D26" s="17">
        <f t="shared" si="2"/>
        <v>3200</v>
      </c>
      <c r="E26" s="17"/>
    </row>
    <row r="27" spans="1:6" x14ac:dyDescent="0.25">
      <c r="A27" s="15">
        <v>56</v>
      </c>
      <c r="B27" s="31">
        <v>40</v>
      </c>
      <c r="C27" s="15">
        <v>86</v>
      </c>
      <c r="D27" s="17">
        <f t="shared" si="2"/>
        <v>3440</v>
      </c>
      <c r="E27" s="17"/>
    </row>
    <row r="28" spans="1:6" x14ac:dyDescent="0.25">
      <c r="A28" s="15">
        <v>70</v>
      </c>
      <c r="B28" s="31">
        <v>50</v>
      </c>
      <c r="C28" s="15">
        <v>523</v>
      </c>
      <c r="D28" s="17">
        <f t="shared" si="2"/>
        <v>26150</v>
      </c>
      <c r="E28" s="17"/>
    </row>
    <row r="29" spans="1:6" x14ac:dyDescent="0.25">
      <c r="B29" s="18"/>
      <c r="D29" s="8" t="s">
        <v>10</v>
      </c>
      <c r="E29" s="9">
        <f>-E21/1.045^0+(D22-E22)/1.045^A22+(D23-E23)/1.045^A23+(D24-E24)/1.045^A24+(D25-E25)/1.045^A25+(D26-E26)/1.045^A26+(D27-E27)/1.045^A27+(D28-E28)/1.045^A28</f>
        <v>-933.08175459609515</v>
      </c>
    </row>
    <row r="30" spans="1:6" x14ac:dyDescent="0.25">
      <c r="C30" s="18"/>
      <c r="D30" s="19"/>
      <c r="E30" s="20"/>
    </row>
    <row r="31" spans="1:6" x14ac:dyDescent="0.25">
      <c r="A31" s="37" t="s">
        <v>18</v>
      </c>
      <c r="B31" s="37"/>
      <c r="C31" s="37"/>
      <c r="D31" s="37"/>
      <c r="E31" s="37"/>
    </row>
    <row r="32" spans="1:6" ht="45" x14ac:dyDescent="0.25">
      <c r="A32" s="12" t="s">
        <v>1</v>
      </c>
      <c r="B32" s="12" t="s">
        <v>3</v>
      </c>
      <c r="C32" s="12" t="s">
        <v>5</v>
      </c>
      <c r="D32" s="13" t="s">
        <v>2</v>
      </c>
      <c r="E32" s="13" t="s">
        <v>4</v>
      </c>
    </row>
    <row r="33" spans="1:6" x14ac:dyDescent="0.25">
      <c r="A33" s="21">
        <v>0</v>
      </c>
      <c r="B33" s="21" t="s">
        <v>14</v>
      </c>
      <c r="C33" s="21" t="s">
        <v>14</v>
      </c>
      <c r="D33" s="22" t="s">
        <v>14</v>
      </c>
      <c r="E33" s="23">
        <f>E21</f>
        <v>4458</v>
      </c>
      <c r="F33" t="s">
        <v>7</v>
      </c>
    </row>
    <row r="34" spans="1:6" x14ac:dyDescent="0.25">
      <c r="A34" s="14">
        <v>20</v>
      </c>
      <c r="B34" s="32">
        <v>10</v>
      </c>
      <c r="C34" s="26">
        <v>40</v>
      </c>
      <c r="D34" s="24">
        <f>C34*B34</f>
        <v>400</v>
      </c>
      <c r="E34" s="24"/>
    </row>
    <row r="35" spans="1:6" x14ac:dyDescent="0.25">
      <c r="A35" s="15">
        <v>35</v>
      </c>
      <c r="B35" s="32">
        <v>10</v>
      </c>
      <c r="C35" s="26">
        <v>76</v>
      </c>
      <c r="D35" s="24">
        <f t="shared" ref="D35:D36" si="3">C35*B35</f>
        <v>760</v>
      </c>
      <c r="E35" s="24"/>
    </row>
    <row r="36" spans="1:6" x14ac:dyDescent="0.25">
      <c r="A36" s="15">
        <v>60</v>
      </c>
      <c r="B36" s="32">
        <v>20</v>
      </c>
      <c r="C36" s="26">
        <v>303</v>
      </c>
      <c r="D36" s="24">
        <f t="shared" si="3"/>
        <v>6060</v>
      </c>
      <c r="E36" s="24"/>
    </row>
    <row r="37" spans="1:6" x14ac:dyDescent="0.25">
      <c r="D37" s="8" t="s">
        <v>10</v>
      </c>
      <c r="E37" s="9">
        <f>-E33/1.045^0+(D34-E34)/1.045^A34+(D35-E35)/1.045^A35+(D36-E36)/1.045^A36</f>
        <v>-3697.2980901318201</v>
      </c>
    </row>
    <row r="38" spans="1:6" x14ac:dyDescent="0.25">
      <c r="A38" s="19"/>
    </row>
    <row r="39" spans="1:6" x14ac:dyDescent="0.25">
      <c r="A39" s="37" t="s">
        <v>17</v>
      </c>
      <c r="B39" s="37"/>
      <c r="C39" s="37"/>
      <c r="D39" s="37"/>
      <c r="E39" s="37"/>
    </row>
    <row r="40" spans="1:6" ht="45" x14ac:dyDescent="0.25">
      <c r="A40" s="12" t="s">
        <v>1</v>
      </c>
      <c r="B40" s="12" t="s">
        <v>3</v>
      </c>
      <c r="C40" s="12" t="s">
        <v>5</v>
      </c>
      <c r="D40" s="13" t="s">
        <v>2</v>
      </c>
      <c r="E40" s="13" t="s">
        <v>4</v>
      </c>
    </row>
    <row r="41" spans="1:6" x14ac:dyDescent="0.25">
      <c r="A41" s="21">
        <v>0</v>
      </c>
      <c r="B41" s="21" t="s">
        <v>14</v>
      </c>
      <c r="C41" s="21" t="s">
        <v>14</v>
      </c>
      <c r="D41" s="22" t="s">
        <v>14</v>
      </c>
      <c r="E41" s="23">
        <f>E33</f>
        <v>4458</v>
      </c>
      <c r="F41" t="s">
        <v>7</v>
      </c>
    </row>
    <row r="42" spans="1:6" x14ac:dyDescent="0.25">
      <c r="A42" s="14">
        <v>20</v>
      </c>
      <c r="B42" s="32">
        <v>10</v>
      </c>
      <c r="C42" s="26">
        <v>15</v>
      </c>
      <c r="D42" s="24">
        <f>C42*B42</f>
        <v>150</v>
      </c>
      <c r="E42" s="24"/>
    </row>
    <row r="43" spans="1:6" x14ac:dyDescent="0.25">
      <c r="A43" s="15">
        <v>30</v>
      </c>
      <c r="B43" s="32">
        <v>10</v>
      </c>
      <c r="C43" s="26">
        <v>44</v>
      </c>
      <c r="D43" s="24">
        <f t="shared" ref="D43:D49" si="4">C43*B43</f>
        <v>440</v>
      </c>
      <c r="E43" s="24"/>
    </row>
    <row r="44" spans="1:6" x14ac:dyDescent="0.25">
      <c r="A44" s="15">
        <v>40</v>
      </c>
      <c r="B44" s="32">
        <v>10</v>
      </c>
      <c r="C44" s="26">
        <v>50</v>
      </c>
      <c r="D44" s="24">
        <f t="shared" si="4"/>
        <v>500</v>
      </c>
      <c r="E44" s="24"/>
    </row>
    <row r="45" spans="1:6" x14ac:dyDescent="0.25">
      <c r="A45" s="15">
        <v>50</v>
      </c>
      <c r="B45" s="32">
        <v>15</v>
      </c>
      <c r="C45" s="26">
        <v>49</v>
      </c>
      <c r="D45" s="24">
        <f t="shared" si="4"/>
        <v>735</v>
      </c>
      <c r="E45" s="24"/>
    </row>
    <row r="46" spans="1:6" x14ac:dyDescent="0.25">
      <c r="A46" s="15">
        <v>60</v>
      </c>
      <c r="B46" s="32">
        <v>20</v>
      </c>
      <c r="C46" s="26">
        <v>45</v>
      </c>
      <c r="D46" s="24">
        <f t="shared" si="4"/>
        <v>900</v>
      </c>
      <c r="E46" s="24"/>
    </row>
    <row r="47" spans="1:6" x14ac:dyDescent="0.25">
      <c r="A47" s="15">
        <v>70</v>
      </c>
      <c r="B47" s="32">
        <v>25</v>
      </c>
      <c r="C47" s="26">
        <v>39</v>
      </c>
      <c r="D47" s="24">
        <f t="shared" si="4"/>
        <v>975</v>
      </c>
      <c r="E47" s="24"/>
    </row>
    <row r="48" spans="1:6" x14ac:dyDescent="0.25">
      <c r="A48" s="15">
        <v>80</v>
      </c>
      <c r="B48" s="32">
        <v>30</v>
      </c>
      <c r="C48" s="26">
        <v>34</v>
      </c>
      <c r="D48" s="24">
        <f t="shared" si="4"/>
        <v>1020</v>
      </c>
      <c r="E48" s="24"/>
    </row>
    <row r="49" spans="1:6" x14ac:dyDescent="0.25">
      <c r="A49" s="15">
        <v>90</v>
      </c>
      <c r="B49" s="32">
        <v>30</v>
      </c>
      <c r="C49" s="26">
        <v>251</v>
      </c>
      <c r="D49" s="24">
        <f t="shared" si="4"/>
        <v>7530</v>
      </c>
      <c r="E49" s="24"/>
    </row>
    <row r="50" spans="1:6" x14ac:dyDescent="0.25">
      <c r="D50" s="33" t="s">
        <v>10</v>
      </c>
      <c r="E50" s="9">
        <f>-E41/1.045^0+(D42-E42)/1.045^A42+(D43-E43)/1.045^A43+(D44-E44)/1.045^A44+(D45-E45)/1.045^A45+(D46-E46)/1.045^A46+(D47-E47)/1.045^A47+(D48-E48)/1.045^A48+(D49-E49)/1.045^A49</f>
        <v>-3828.5922316075571</v>
      </c>
    </row>
    <row r="51" spans="1:6" x14ac:dyDescent="0.25">
      <c r="D51" s="19"/>
      <c r="E51" s="20"/>
      <c r="F51" s="18"/>
    </row>
    <row r="52" spans="1:6" x14ac:dyDescent="0.25">
      <c r="A52" s="37" t="s">
        <v>19</v>
      </c>
      <c r="B52" s="37"/>
      <c r="C52" s="37"/>
      <c r="D52" s="37"/>
      <c r="E52" s="37"/>
    </row>
    <row r="53" spans="1:6" ht="45" x14ac:dyDescent="0.25">
      <c r="A53" s="12" t="s">
        <v>1</v>
      </c>
      <c r="B53" s="12" t="s">
        <v>3</v>
      </c>
      <c r="C53" s="12" t="s">
        <v>5</v>
      </c>
      <c r="D53" s="13" t="s">
        <v>2</v>
      </c>
      <c r="E53" s="13" t="s">
        <v>4</v>
      </c>
    </row>
    <row r="54" spans="1:6" x14ac:dyDescent="0.25">
      <c r="A54" s="15">
        <v>0</v>
      </c>
      <c r="B54" s="15" t="s">
        <v>14</v>
      </c>
      <c r="C54" s="15" t="s">
        <v>14</v>
      </c>
      <c r="D54" s="15" t="s">
        <v>14</v>
      </c>
      <c r="E54" s="17">
        <f>E41</f>
        <v>4458</v>
      </c>
      <c r="F54" t="s">
        <v>7</v>
      </c>
    </row>
    <row r="55" spans="1:6" x14ac:dyDescent="0.25">
      <c r="A55" s="15">
        <v>25</v>
      </c>
      <c r="B55" s="31">
        <v>10</v>
      </c>
      <c r="C55" s="29">
        <v>12</v>
      </c>
      <c r="D55" s="17">
        <f>B55*C55</f>
        <v>120</v>
      </c>
      <c r="E55" s="17"/>
    </row>
    <row r="56" spans="1:6" x14ac:dyDescent="0.25">
      <c r="A56" s="15">
        <v>35</v>
      </c>
      <c r="B56" s="31">
        <v>10</v>
      </c>
      <c r="C56" s="29">
        <v>26</v>
      </c>
      <c r="D56" s="17">
        <f t="shared" ref="D56:D64" si="5">B56*C56</f>
        <v>260</v>
      </c>
      <c r="E56" s="17"/>
    </row>
    <row r="57" spans="1:6" x14ac:dyDescent="0.25">
      <c r="A57" s="15">
        <v>45</v>
      </c>
      <c r="B57" s="31">
        <v>15</v>
      </c>
      <c r="C57" s="29">
        <v>28</v>
      </c>
      <c r="D57" s="17">
        <f t="shared" si="5"/>
        <v>420</v>
      </c>
      <c r="E57" s="17"/>
    </row>
    <row r="58" spans="1:6" x14ac:dyDescent="0.25">
      <c r="A58" s="15">
        <v>55</v>
      </c>
      <c r="B58" s="31">
        <v>15</v>
      </c>
      <c r="C58" s="29">
        <v>28</v>
      </c>
      <c r="D58" s="17">
        <f t="shared" si="5"/>
        <v>420</v>
      </c>
      <c r="E58" s="17"/>
    </row>
    <row r="59" spans="1:6" x14ac:dyDescent="0.25">
      <c r="A59" s="15">
        <v>65</v>
      </c>
      <c r="B59" s="31">
        <v>20</v>
      </c>
      <c r="C59" s="29">
        <v>28</v>
      </c>
      <c r="D59" s="17">
        <f t="shared" si="5"/>
        <v>560</v>
      </c>
      <c r="E59" s="17"/>
    </row>
    <row r="60" spans="1:6" x14ac:dyDescent="0.25">
      <c r="A60" s="15">
        <v>75</v>
      </c>
      <c r="B60" s="31">
        <v>20</v>
      </c>
      <c r="C60" s="29">
        <v>27</v>
      </c>
      <c r="D60" s="17">
        <f t="shared" si="5"/>
        <v>540</v>
      </c>
      <c r="E60" s="17"/>
    </row>
    <row r="61" spans="1:6" x14ac:dyDescent="0.25">
      <c r="A61" s="15">
        <v>85</v>
      </c>
      <c r="B61" s="31">
        <v>30</v>
      </c>
      <c r="C61" s="29">
        <v>26</v>
      </c>
      <c r="D61" s="17">
        <f t="shared" si="5"/>
        <v>780</v>
      </c>
      <c r="E61" s="17"/>
    </row>
    <row r="62" spans="1:6" x14ac:dyDescent="0.25">
      <c r="A62" s="15">
        <v>95</v>
      </c>
      <c r="B62" s="31">
        <v>40</v>
      </c>
      <c r="C62" s="29">
        <v>24</v>
      </c>
      <c r="D62" s="17">
        <f t="shared" si="5"/>
        <v>960</v>
      </c>
      <c r="E62" s="17"/>
    </row>
    <row r="63" spans="1:6" x14ac:dyDescent="0.25">
      <c r="A63" s="15">
        <v>105</v>
      </c>
      <c r="B63" s="31">
        <v>50</v>
      </c>
      <c r="C63" s="29">
        <v>22</v>
      </c>
      <c r="D63" s="17">
        <f t="shared" si="5"/>
        <v>1100</v>
      </c>
      <c r="E63" s="17"/>
    </row>
    <row r="64" spans="1:6" x14ac:dyDescent="0.25">
      <c r="A64" s="15">
        <v>120</v>
      </c>
      <c r="B64" s="31">
        <v>60</v>
      </c>
      <c r="C64" s="29">
        <v>262</v>
      </c>
      <c r="D64" s="17">
        <f t="shared" si="5"/>
        <v>15720</v>
      </c>
      <c r="E64" s="17"/>
    </row>
    <row r="65" spans="1:6" x14ac:dyDescent="0.25">
      <c r="A65" s="2"/>
      <c r="B65" s="18"/>
      <c r="D65" s="33" t="s">
        <v>10</v>
      </c>
      <c r="E65" s="10">
        <f>-E54/1.045^A54+(D55-E55)/1.045^A55+(D56-E56)/1.045^A56+(D57-E57)/1.045^A57+(D58-E58)/1.045^A58+(D59-E59)/1.045^A59+(D60-E60)/1.045^A60+(D61-E61)/1.045^A61++(D62-E62)/1.045^A62+(D63-E63)/1.045^A63+(D64-E64)/1.045^A64</f>
        <v>-4091.3071990726635</v>
      </c>
    </row>
    <row r="67" spans="1:6" x14ac:dyDescent="0.25">
      <c r="A67" s="37" t="s">
        <v>21</v>
      </c>
      <c r="B67" s="37"/>
      <c r="C67" s="37"/>
      <c r="D67" s="37"/>
      <c r="E67" s="37"/>
    </row>
    <row r="68" spans="1:6" ht="45" x14ac:dyDescent="0.25">
      <c r="A68" s="12" t="s">
        <v>1</v>
      </c>
      <c r="B68" s="12" t="s">
        <v>3</v>
      </c>
      <c r="C68" s="12" t="s">
        <v>5</v>
      </c>
      <c r="D68" s="13" t="s">
        <v>2</v>
      </c>
      <c r="E68" s="13" t="s">
        <v>4</v>
      </c>
    </row>
    <row r="69" spans="1:6" x14ac:dyDescent="0.25">
      <c r="A69" s="15">
        <v>0</v>
      </c>
      <c r="B69" s="15" t="s">
        <v>14</v>
      </c>
      <c r="C69" s="15" t="s">
        <v>14</v>
      </c>
      <c r="D69" s="15" t="s">
        <v>14</v>
      </c>
      <c r="E69" s="17">
        <f>E41</f>
        <v>4458</v>
      </c>
      <c r="F69" t="s">
        <v>7</v>
      </c>
    </row>
    <row r="70" spans="1:6" x14ac:dyDescent="0.25">
      <c r="A70" s="15">
        <v>27</v>
      </c>
      <c r="B70" s="31">
        <v>10</v>
      </c>
      <c r="C70" s="29">
        <v>12</v>
      </c>
      <c r="D70" s="17">
        <f>B70*C70</f>
        <v>120</v>
      </c>
      <c r="E70" s="17"/>
    </row>
    <row r="71" spans="1:6" x14ac:dyDescent="0.25">
      <c r="A71" s="15">
        <v>30</v>
      </c>
      <c r="B71" s="31">
        <v>10</v>
      </c>
      <c r="C71" s="29">
        <v>13</v>
      </c>
      <c r="D71" s="17">
        <f t="shared" ref="D71:D79" si="6">B71*C71</f>
        <v>130</v>
      </c>
      <c r="E71" s="17"/>
    </row>
    <row r="72" spans="1:6" x14ac:dyDescent="0.25">
      <c r="A72" s="15">
        <v>36</v>
      </c>
      <c r="B72" s="31">
        <v>15</v>
      </c>
      <c r="C72" s="29">
        <v>60</v>
      </c>
      <c r="D72" s="17">
        <f t="shared" si="6"/>
        <v>900</v>
      </c>
      <c r="E72" s="17"/>
    </row>
    <row r="73" spans="1:6" x14ac:dyDescent="0.25">
      <c r="A73" s="15">
        <v>42</v>
      </c>
      <c r="B73" s="31">
        <v>15</v>
      </c>
      <c r="C73" s="29">
        <v>59</v>
      </c>
      <c r="D73" s="17">
        <f t="shared" si="6"/>
        <v>885</v>
      </c>
      <c r="E73" s="17"/>
    </row>
    <row r="74" spans="1:6" x14ac:dyDescent="0.25">
      <c r="A74" s="15">
        <v>48</v>
      </c>
      <c r="B74" s="31">
        <v>20</v>
      </c>
      <c r="C74" s="29">
        <v>63</v>
      </c>
      <c r="D74" s="17">
        <f t="shared" si="6"/>
        <v>1260</v>
      </c>
      <c r="E74" s="17"/>
    </row>
    <row r="75" spans="1:6" x14ac:dyDescent="0.25">
      <c r="A75" s="15">
        <v>54</v>
      </c>
      <c r="B75" s="31">
        <v>20</v>
      </c>
      <c r="C75" s="29">
        <v>64</v>
      </c>
      <c r="D75" s="17">
        <f t="shared" si="6"/>
        <v>1280</v>
      </c>
      <c r="E75" s="17"/>
    </row>
    <row r="76" spans="1:6" x14ac:dyDescent="0.25">
      <c r="A76" s="15">
        <v>60</v>
      </c>
      <c r="B76" s="31">
        <v>30</v>
      </c>
      <c r="C76" s="29">
        <v>62</v>
      </c>
      <c r="D76" s="17">
        <f t="shared" si="6"/>
        <v>1860</v>
      </c>
      <c r="E76" s="17"/>
    </row>
    <row r="77" spans="1:6" x14ac:dyDescent="0.25">
      <c r="A77" s="15">
        <v>69</v>
      </c>
      <c r="B77" s="31">
        <v>40</v>
      </c>
      <c r="C77" s="29">
        <v>84</v>
      </c>
      <c r="D77" s="17">
        <f t="shared" si="6"/>
        <v>3360</v>
      </c>
      <c r="E77" s="17"/>
    </row>
    <row r="78" spans="1:6" x14ac:dyDescent="0.25">
      <c r="A78" s="15">
        <v>78</v>
      </c>
      <c r="B78" s="31">
        <v>50</v>
      </c>
      <c r="C78" s="29">
        <v>39</v>
      </c>
      <c r="D78" s="17">
        <f t="shared" si="6"/>
        <v>1950</v>
      </c>
      <c r="E78" s="17"/>
    </row>
    <row r="79" spans="1:6" x14ac:dyDescent="0.25">
      <c r="A79" s="15">
        <v>99</v>
      </c>
      <c r="B79" s="31">
        <v>60</v>
      </c>
      <c r="C79" s="29">
        <v>591</v>
      </c>
      <c r="D79" s="17">
        <f t="shared" si="6"/>
        <v>35460</v>
      </c>
      <c r="E79" s="17"/>
    </row>
    <row r="80" spans="1:6" x14ac:dyDescent="0.25">
      <c r="A80" s="2"/>
      <c r="B80" s="18"/>
      <c r="D80" s="8" t="s">
        <v>10</v>
      </c>
      <c r="E80" s="10">
        <f>-E69/1.045^A69+(D70-E70)/1.045^A70+(D71-E71)/1.045^A71+(D72-E72)/1.045^A72+(D73-E73)/1.045^A73+(D74-E74)/1.045^A74+(D75-E75)/1.045^A75+(D76-E76)/1.045^A76++(D77-E77)/1.045^A77+(D78-E78)/1.045^A78+(D79-E79)/1.045^A79</f>
        <v>-2980.8024469210463</v>
      </c>
    </row>
    <row r="81" spans="1:3" x14ac:dyDescent="0.25">
      <c r="B81" s="18"/>
    </row>
    <row r="82" spans="1:3" x14ac:dyDescent="0.25">
      <c r="A82" s="36" t="s">
        <v>16</v>
      </c>
      <c r="B82" s="36"/>
    </row>
    <row r="83" spans="1:3" x14ac:dyDescent="0.25">
      <c r="A83" s="13"/>
      <c r="B83" s="13" t="s">
        <v>2</v>
      </c>
      <c r="C83" s="34"/>
    </row>
    <row r="84" spans="1:3" x14ac:dyDescent="0.25">
      <c r="A84" s="25">
        <v>0</v>
      </c>
      <c r="B84" s="24">
        <v>650</v>
      </c>
      <c r="C84" s="35"/>
    </row>
    <row r="85" spans="1:3" x14ac:dyDescent="0.25">
      <c r="A85" s="15">
        <v>1</v>
      </c>
      <c r="B85" s="24">
        <f>650/(1+0.045)^A85</f>
        <v>622.00956937799049</v>
      </c>
      <c r="C85" s="35"/>
    </row>
    <row r="86" spans="1:3" x14ac:dyDescent="0.25">
      <c r="A86" s="2">
        <v>2</v>
      </c>
      <c r="B86" s="24">
        <f t="shared" ref="B86:B149" si="7">650/(1+0.045)^A86</f>
        <v>595.22446830429715</v>
      </c>
    </row>
    <row r="87" spans="1:3" x14ac:dyDescent="0.25">
      <c r="A87" s="15">
        <v>3</v>
      </c>
      <c r="B87" s="24">
        <f t="shared" si="7"/>
        <v>569.59279263569101</v>
      </c>
    </row>
    <row r="88" spans="1:3" x14ac:dyDescent="0.25">
      <c r="A88" s="2">
        <v>4</v>
      </c>
      <c r="B88" s="24">
        <f t="shared" si="7"/>
        <v>545.06487333558971</v>
      </c>
    </row>
    <row r="89" spans="1:3" x14ac:dyDescent="0.25">
      <c r="A89" s="15">
        <v>5</v>
      </c>
      <c r="B89" s="24">
        <f t="shared" si="7"/>
        <v>521.59318022544471</v>
      </c>
    </row>
    <row r="90" spans="1:3" x14ac:dyDescent="0.25">
      <c r="A90" s="2">
        <v>6</v>
      </c>
      <c r="B90" s="24">
        <f t="shared" si="7"/>
        <v>499.13222988080844</v>
      </c>
    </row>
    <row r="91" spans="1:3" x14ac:dyDescent="0.25">
      <c r="A91" s="15">
        <v>7</v>
      </c>
      <c r="B91" s="24">
        <f t="shared" si="7"/>
        <v>477.63849749359656</v>
      </c>
    </row>
    <row r="92" spans="1:3" x14ac:dyDescent="0.25">
      <c r="A92" s="2">
        <v>8</v>
      </c>
      <c r="B92" s="24">
        <f t="shared" si="7"/>
        <v>457.07033252975759</v>
      </c>
    </row>
    <row r="93" spans="1:3" x14ac:dyDescent="0.25">
      <c r="A93" s="15">
        <v>9</v>
      </c>
      <c r="B93" s="24">
        <f t="shared" si="7"/>
        <v>437.3878780189068</v>
      </c>
    </row>
    <row r="94" spans="1:3" x14ac:dyDescent="0.25">
      <c r="A94" s="2">
        <v>10</v>
      </c>
      <c r="B94" s="24">
        <f t="shared" si="7"/>
        <v>418.55299331952813</v>
      </c>
    </row>
    <row r="95" spans="1:3" x14ac:dyDescent="0.25">
      <c r="A95" s="15">
        <v>11</v>
      </c>
      <c r="B95" s="24">
        <f t="shared" si="7"/>
        <v>400.52918021007474</v>
      </c>
    </row>
    <row r="96" spans="1:3" x14ac:dyDescent="0.25">
      <c r="A96" s="2">
        <v>12</v>
      </c>
      <c r="B96" s="24">
        <f t="shared" si="7"/>
        <v>383.28151216275108</v>
      </c>
    </row>
    <row r="97" spans="1:2" x14ac:dyDescent="0.25">
      <c r="A97" s="15">
        <v>13</v>
      </c>
      <c r="B97" s="24">
        <f t="shared" si="7"/>
        <v>366.77656666291966</v>
      </c>
    </row>
    <row r="98" spans="1:2" x14ac:dyDescent="0.25">
      <c r="A98" s="2">
        <v>14</v>
      </c>
      <c r="B98" s="24">
        <f t="shared" si="7"/>
        <v>350.9823604429854</v>
      </c>
    </row>
    <row r="99" spans="1:2" x14ac:dyDescent="0.25">
      <c r="A99" s="15">
        <v>15</v>
      </c>
      <c r="B99" s="24">
        <f t="shared" si="7"/>
        <v>335.86828750524916</v>
      </c>
    </row>
    <row r="100" spans="1:2" x14ac:dyDescent="0.25">
      <c r="A100" s="2">
        <v>16</v>
      </c>
      <c r="B100" s="24">
        <f t="shared" si="7"/>
        <v>321.40505981363572</v>
      </c>
    </row>
    <row r="101" spans="1:2" x14ac:dyDescent="0.25">
      <c r="A101" s="15">
        <v>17</v>
      </c>
      <c r="B101" s="24">
        <f t="shared" si="7"/>
        <v>307.56465053936427</v>
      </c>
    </row>
    <row r="102" spans="1:2" x14ac:dyDescent="0.25">
      <c r="A102" s="2">
        <v>18</v>
      </c>
      <c r="B102" s="24">
        <f t="shared" si="7"/>
        <v>294.32023975058792</v>
      </c>
    </row>
    <row r="103" spans="1:2" x14ac:dyDescent="0.25">
      <c r="A103" s="15">
        <v>19</v>
      </c>
      <c r="B103" s="24">
        <f t="shared" si="7"/>
        <v>281.64616244075398</v>
      </c>
    </row>
    <row r="104" spans="1:2" x14ac:dyDescent="0.25">
      <c r="A104" s="2">
        <v>20</v>
      </c>
      <c r="B104" s="24">
        <f t="shared" si="7"/>
        <v>269.51785879497993</v>
      </c>
    </row>
    <row r="105" spans="1:2" x14ac:dyDescent="0.25">
      <c r="A105" s="15">
        <v>21</v>
      </c>
      <c r="B105" s="24">
        <f t="shared" si="7"/>
        <v>257.91182659806691</v>
      </c>
    </row>
    <row r="106" spans="1:2" x14ac:dyDescent="0.25">
      <c r="A106" s="2">
        <v>22</v>
      </c>
      <c r="B106" s="24">
        <f t="shared" si="7"/>
        <v>246.80557569193016</v>
      </c>
    </row>
    <row r="107" spans="1:2" x14ac:dyDescent="0.25">
      <c r="A107" s="15">
        <v>23</v>
      </c>
      <c r="B107" s="24">
        <f t="shared" si="7"/>
        <v>236.17758439419151</v>
      </c>
    </row>
    <row r="108" spans="1:2" x14ac:dyDescent="0.25">
      <c r="A108" s="2">
        <v>24</v>
      </c>
      <c r="B108" s="24">
        <f t="shared" si="7"/>
        <v>226.00725779348474</v>
      </c>
    </row>
    <row r="109" spans="1:2" x14ac:dyDescent="0.25">
      <c r="A109" s="15">
        <v>25</v>
      </c>
      <c r="B109" s="24">
        <f t="shared" si="7"/>
        <v>216.27488784065528</v>
      </c>
    </row>
    <row r="110" spans="1:2" x14ac:dyDescent="0.25">
      <c r="A110" s="2">
        <v>26</v>
      </c>
      <c r="B110" s="24">
        <f t="shared" si="7"/>
        <v>206.96161515852185</v>
      </c>
    </row>
    <row r="111" spans="1:2" x14ac:dyDescent="0.25">
      <c r="A111" s="15">
        <v>27</v>
      </c>
      <c r="B111" s="24">
        <f t="shared" si="7"/>
        <v>198.04939249619315</v>
      </c>
    </row>
    <row r="112" spans="1:2" x14ac:dyDescent="0.25">
      <c r="A112" s="2">
        <v>28</v>
      </c>
      <c r="B112" s="24">
        <f t="shared" si="7"/>
        <v>189.52094975712268</v>
      </c>
    </row>
    <row r="113" spans="1:2" x14ac:dyDescent="0.25">
      <c r="A113" s="15">
        <v>29</v>
      </c>
      <c r="B113" s="24">
        <f t="shared" si="7"/>
        <v>181.35976053313172</v>
      </c>
    </row>
    <row r="114" spans="1:2" x14ac:dyDescent="0.25">
      <c r="A114" s="2">
        <v>30</v>
      </c>
      <c r="B114" s="24">
        <f t="shared" si="7"/>
        <v>173.55001007955195</v>
      </c>
    </row>
    <row r="115" spans="1:2" x14ac:dyDescent="0.25">
      <c r="A115" s="15">
        <v>31</v>
      </c>
      <c r="B115" s="24">
        <f t="shared" si="7"/>
        <v>166.07656466942768</v>
      </c>
    </row>
    <row r="116" spans="1:2" x14ac:dyDescent="0.25">
      <c r="A116" s="2">
        <v>32</v>
      </c>
      <c r="B116" s="24">
        <f t="shared" si="7"/>
        <v>158.92494226739498</v>
      </c>
    </row>
    <row r="117" spans="1:2" x14ac:dyDescent="0.25">
      <c r="A117" s="15">
        <v>33</v>
      </c>
      <c r="B117" s="24">
        <f t="shared" si="7"/>
        <v>152.08128446640671</v>
      </c>
    </row>
    <row r="118" spans="1:2" x14ac:dyDescent="0.25">
      <c r="A118" s="2">
        <v>34</v>
      </c>
      <c r="B118" s="24">
        <f t="shared" si="7"/>
        <v>145.5323296329251</v>
      </c>
    </row>
    <row r="119" spans="1:2" x14ac:dyDescent="0.25">
      <c r="A119" s="15">
        <v>35</v>
      </c>
      <c r="B119" s="24">
        <f t="shared" si="7"/>
        <v>139.26538720854077</v>
      </c>
    </row>
    <row r="120" spans="1:2" x14ac:dyDescent="0.25">
      <c r="A120" s="2">
        <v>36</v>
      </c>
      <c r="B120" s="24">
        <f t="shared" si="7"/>
        <v>133.26831311822085</v>
      </c>
    </row>
    <row r="121" spans="1:2" x14ac:dyDescent="0.25">
      <c r="A121" s="15">
        <v>37</v>
      </c>
      <c r="B121" s="24">
        <f t="shared" si="7"/>
        <v>127.52948623753193</v>
      </c>
    </row>
    <row r="122" spans="1:2" x14ac:dyDescent="0.25">
      <c r="A122" s="2">
        <v>38</v>
      </c>
      <c r="B122" s="24">
        <f t="shared" si="7"/>
        <v>122.0377858732363</v>
      </c>
    </row>
    <row r="123" spans="1:2" x14ac:dyDescent="0.25">
      <c r="A123" s="15">
        <v>39</v>
      </c>
      <c r="B123" s="24">
        <f t="shared" si="7"/>
        <v>116.78257021362326</v>
      </c>
    </row>
    <row r="124" spans="1:2" x14ac:dyDescent="0.25">
      <c r="A124" s="2">
        <v>40</v>
      </c>
      <c r="B124" s="24">
        <f t="shared" si="7"/>
        <v>111.75365570681655</v>
      </c>
    </row>
    <row r="125" spans="1:2" x14ac:dyDescent="0.25">
      <c r="A125" s="15">
        <v>41</v>
      </c>
      <c r="B125" s="24">
        <f t="shared" si="7"/>
        <v>106.94129732709719</v>
      </c>
    </row>
    <row r="126" spans="1:2" x14ac:dyDescent="0.25">
      <c r="A126" s="2">
        <v>42</v>
      </c>
      <c r="B126" s="24">
        <f t="shared" si="7"/>
        <v>102.33616969100211</v>
      </c>
    </row>
    <row r="127" spans="1:2" x14ac:dyDescent="0.25">
      <c r="A127" s="15">
        <v>43</v>
      </c>
      <c r="B127" s="24">
        <f t="shared" si="7"/>
        <v>97.929348986604893</v>
      </c>
    </row>
    <row r="128" spans="1:2" x14ac:dyDescent="0.25">
      <c r="A128" s="2">
        <v>44</v>
      </c>
      <c r="B128" s="24">
        <f t="shared" si="7"/>
        <v>93.712295680961631</v>
      </c>
    </row>
    <row r="129" spans="1:2" x14ac:dyDescent="0.25">
      <c r="A129" s="15">
        <v>45</v>
      </c>
      <c r="B129" s="24">
        <f t="shared" si="7"/>
        <v>89.676837972212084</v>
      </c>
    </row>
    <row r="130" spans="1:2" x14ac:dyDescent="0.25">
      <c r="A130" s="2">
        <v>46</v>
      </c>
      <c r="B130" s="24">
        <f t="shared" si="7"/>
        <v>85.815155954269954</v>
      </c>
    </row>
    <row r="131" spans="1:2" x14ac:dyDescent="0.25">
      <c r="A131" s="15">
        <v>47</v>
      </c>
      <c r="B131" s="24">
        <f t="shared" si="7"/>
        <v>82.119766463416212</v>
      </c>
    </row>
    <row r="132" spans="1:2" x14ac:dyDescent="0.25">
      <c r="A132" s="2">
        <v>48</v>
      </c>
      <c r="B132" s="24">
        <f t="shared" si="7"/>
        <v>78.583508577431829</v>
      </c>
    </row>
    <row r="133" spans="1:2" x14ac:dyDescent="0.25">
      <c r="A133" s="15">
        <v>49</v>
      </c>
      <c r="B133" s="24">
        <f t="shared" si="7"/>
        <v>75.199529739169208</v>
      </c>
    </row>
    <row r="134" spans="1:2" x14ac:dyDescent="0.25">
      <c r="A134" s="2">
        <v>50</v>
      </c>
      <c r="B134" s="24">
        <f t="shared" si="7"/>
        <v>71.961272477673901</v>
      </c>
    </row>
    <row r="135" spans="1:2" x14ac:dyDescent="0.25">
      <c r="A135" s="15">
        <v>51</v>
      </c>
      <c r="B135" s="24">
        <f t="shared" si="7"/>
        <v>68.862461701123351</v>
      </c>
    </row>
    <row r="136" spans="1:2" x14ac:dyDescent="0.25">
      <c r="A136" s="2">
        <v>52</v>
      </c>
      <c r="B136" s="24">
        <f t="shared" si="7"/>
        <v>65.897092536960159</v>
      </c>
    </row>
    <row r="137" spans="1:2" x14ac:dyDescent="0.25">
      <c r="A137" s="15">
        <v>53</v>
      </c>
      <c r="B137" s="24">
        <f t="shared" si="7"/>
        <v>63.059418695655651</v>
      </c>
    </row>
    <row r="138" spans="1:2" x14ac:dyDescent="0.25">
      <c r="A138" s="2">
        <v>54</v>
      </c>
      <c r="B138" s="24">
        <f t="shared" si="7"/>
        <v>60.34394133555567</v>
      </c>
    </row>
    <row r="139" spans="1:2" x14ac:dyDescent="0.25">
      <c r="A139" s="15">
        <v>55</v>
      </c>
      <c r="B139" s="24">
        <f t="shared" si="7"/>
        <v>57.745398407230297</v>
      </c>
    </row>
    <row r="140" spans="1:2" x14ac:dyDescent="0.25">
      <c r="A140" s="2">
        <v>56</v>
      </c>
      <c r="B140" s="24">
        <f t="shared" si="7"/>
        <v>55.258754456679725</v>
      </c>
    </row>
    <row r="141" spans="1:2" x14ac:dyDescent="0.25">
      <c r="A141" s="15">
        <v>57</v>
      </c>
      <c r="B141" s="24">
        <f t="shared" si="7"/>
        <v>52.879190867636105</v>
      </c>
    </row>
    <row r="142" spans="1:2" x14ac:dyDescent="0.25">
      <c r="A142" s="2">
        <v>58</v>
      </c>
      <c r="B142" s="24">
        <f t="shared" si="7"/>
        <v>50.6020965240537</v>
      </c>
    </row>
    <row r="143" spans="1:2" x14ac:dyDescent="0.25">
      <c r="A143" s="15">
        <v>59</v>
      </c>
      <c r="B143" s="24">
        <f t="shared" si="7"/>
        <v>48.423058874692536</v>
      </c>
    </row>
    <row r="144" spans="1:2" x14ac:dyDescent="0.25">
      <c r="A144" s="2">
        <v>60</v>
      </c>
      <c r="B144" s="24">
        <f t="shared" si="7"/>
        <v>46.337855382480903</v>
      </c>
    </row>
    <row r="145" spans="1:2" x14ac:dyDescent="0.25">
      <c r="A145" s="15">
        <v>61</v>
      </c>
      <c r="B145" s="24">
        <f t="shared" si="7"/>
        <v>44.342445342086982</v>
      </c>
    </row>
    <row r="146" spans="1:2" x14ac:dyDescent="0.25">
      <c r="A146" s="2">
        <v>62</v>
      </c>
      <c r="B146" s="24">
        <f t="shared" si="7"/>
        <v>42.432962049844022</v>
      </c>
    </row>
    <row r="147" spans="1:2" x14ac:dyDescent="0.25">
      <c r="A147" s="15">
        <v>63</v>
      </c>
      <c r="B147" s="24">
        <f t="shared" si="7"/>
        <v>40.605705310855512</v>
      </c>
    </row>
    <row r="148" spans="1:2" x14ac:dyDescent="0.25">
      <c r="A148" s="2">
        <v>64</v>
      </c>
      <c r="B148" s="24">
        <f t="shared" si="7"/>
        <v>38.857134268761278</v>
      </c>
    </row>
    <row r="149" spans="1:2" x14ac:dyDescent="0.25">
      <c r="A149" s="15">
        <v>65</v>
      </c>
      <c r="B149" s="24">
        <f t="shared" si="7"/>
        <v>37.183860544269166</v>
      </c>
    </row>
    <row r="150" spans="1:2" x14ac:dyDescent="0.25">
      <c r="A150" s="2">
        <v>66</v>
      </c>
      <c r="B150" s="24">
        <f t="shared" ref="B150:B184" si="8">650/(1+0.045)^A150</f>
        <v>35.582641669157105</v>
      </c>
    </row>
    <row r="151" spans="1:2" x14ac:dyDescent="0.25">
      <c r="A151" s="15">
        <v>67</v>
      </c>
      <c r="B151" s="24">
        <f t="shared" si="8"/>
        <v>34.05037480302115</v>
      </c>
    </row>
    <row r="152" spans="1:2" x14ac:dyDescent="0.25">
      <c r="A152" s="2">
        <v>68</v>
      </c>
      <c r="B152" s="24">
        <f t="shared" si="8"/>
        <v>32.584090720594411</v>
      </c>
    </row>
    <row r="153" spans="1:2" x14ac:dyDescent="0.25">
      <c r="A153" s="15">
        <v>69</v>
      </c>
      <c r="B153" s="24">
        <f t="shared" si="8"/>
        <v>31.180948057985084</v>
      </c>
    </row>
    <row r="154" spans="1:2" x14ac:dyDescent="0.25">
      <c r="A154" s="2">
        <v>70</v>
      </c>
      <c r="B154" s="24">
        <f t="shared" si="8"/>
        <v>29.838227806684298</v>
      </c>
    </row>
    <row r="155" spans="1:2" x14ac:dyDescent="0.25">
      <c r="A155" s="15">
        <v>71</v>
      </c>
      <c r="B155" s="24">
        <f t="shared" si="8"/>
        <v>28.553328044673968</v>
      </c>
    </row>
    <row r="156" spans="1:2" x14ac:dyDescent="0.25">
      <c r="A156" s="2">
        <v>72</v>
      </c>
      <c r="B156" s="24">
        <f t="shared" si="8"/>
        <v>27.323758894424859</v>
      </c>
    </row>
    <row r="157" spans="1:2" x14ac:dyDescent="0.25">
      <c r="A157" s="15">
        <v>73</v>
      </c>
      <c r="B157" s="24">
        <f t="shared" si="8"/>
        <v>26.14713769801422</v>
      </c>
    </row>
    <row r="158" spans="1:2" x14ac:dyDescent="0.25">
      <c r="A158" s="2">
        <v>74</v>
      </c>
      <c r="B158" s="24">
        <f t="shared" si="8"/>
        <v>25.02118440001361</v>
      </c>
    </row>
    <row r="159" spans="1:2" x14ac:dyDescent="0.25">
      <c r="A159" s="15">
        <v>75</v>
      </c>
      <c r="B159" s="24">
        <f t="shared" si="8"/>
        <v>23.943717129199626</v>
      </c>
    </row>
    <row r="160" spans="1:2" x14ac:dyDescent="0.25">
      <c r="A160" s="2">
        <v>76</v>
      </c>
      <c r="B160" s="24">
        <f t="shared" si="8"/>
        <v>22.912647970525963</v>
      </c>
    </row>
    <row r="161" spans="1:2" x14ac:dyDescent="0.25">
      <c r="A161" s="15">
        <v>77</v>
      </c>
      <c r="B161" s="24">
        <f t="shared" si="8"/>
        <v>21.925978919163601</v>
      </c>
    </row>
    <row r="162" spans="1:2" x14ac:dyDescent="0.25">
      <c r="A162" s="2">
        <v>78</v>
      </c>
      <c r="B162" s="24">
        <f t="shared" si="8"/>
        <v>20.981798008769001</v>
      </c>
    </row>
    <row r="163" spans="1:2" x14ac:dyDescent="0.25">
      <c r="A163" s="15">
        <v>79</v>
      </c>
      <c r="B163" s="24">
        <f t="shared" si="8"/>
        <v>20.078275606477511</v>
      </c>
    </row>
    <row r="164" spans="1:2" x14ac:dyDescent="0.25">
      <c r="A164" s="2">
        <v>80</v>
      </c>
      <c r="B164" s="24">
        <f t="shared" si="8"/>
        <v>19.213660867442602</v>
      </c>
    </row>
    <row r="165" spans="1:2" x14ac:dyDescent="0.25">
      <c r="A165" s="15">
        <v>81</v>
      </c>
      <c r="B165" s="24">
        <f t="shared" si="8"/>
        <v>18.386278342050339</v>
      </c>
    </row>
    <row r="166" spans="1:2" x14ac:dyDescent="0.25">
      <c r="A166" s="2">
        <v>82</v>
      </c>
      <c r="B166" s="24">
        <f t="shared" si="8"/>
        <v>17.594524729234774</v>
      </c>
    </row>
    <row r="167" spans="1:2" x14ac:dyDescent="0.25">
      <c r="A167" s="15">
        <v>83</v>
      </c>
      <c r="B167" s="24">
        <f t="shared" si="8"/>
        <v>16.83686576960266</v>
      </c>
    </row>
    <row r="168" spans="1:2" x14ac:dyDescent="0.25">
      <c r="A168" s="2">
        <v>84</v>
      </c>
      <c r="B168" s="24">
        <f t="shared" si="8"/>
        <v>16.111833272347045</v>
      </c>
    </row>
    <row r="169" spans="1:2" x14ac:dyDescent="0.25">
      <c r="A169" s="15">
        <v>85</v>
      </c>
      <c r="B169" s="24">
        <f t="shared" si="8"/>
        <v>15.418022270188558</v>
      </c>
    </row>
    <row r="170" spans="1:2" x14ac:dyDescent="0.25">
      <c r="A170" s="2">
        <v>86</v>
      </c>
      <c r="B170" s="24">
        <f t="shared" si="8"/>
        <v>14.75408829683116</v>
      </c>
    </row>
    <row r="171" spans="1:2" x14ac:dyDescent="0.25">
      <c r="A171" s="15">
        <v>87</v>
      </c>
      <c r="B171" s="24">
        <f t="shared" si="8"/>
        <v>14.118744781656613</v>
      </c>
    </row>
    <row r="172" spans="1:2" x14ac:dyDescent="0.25">
      <c r="A172" s="2">
        <v>88</v>
      </c>
      <c r="B172" s="24">
        <f t="shared" si="8"/>
        <v>13.510760556609201</v>
      </c>
    </row>
    <row r="173" spans="1:2" x14ac:dyDescent="0.25">
      <c r="A173" s="15">
        <v>89</v>
      </c>
      <c r="B173" s="24">
        <f t="shared" si="8"/>
        <v>12.928957470439428</v>
      </c>
    </row>
    <row r="174" spans="1:2" x14ac:dyDescent="0.25">
      <c r="A174" s="2">
        <v>90</v>
      </c>
      <c r="B174" s="24">
        <f t="shared" si="8"/>
        <v>12.372208105683667</v>
      </c>
    </row>
    <row r="175" spans="1:2" x14ac:dyDescent="0.25">
      <c r="A175" s="15">
        <v>91</v>
      </c>
      <c r="B175" s="24">
        <f t="shared" si="8"/>
        <v>11.839433593955661</v>
      </c>
    </row>
    <row r="176" spans="1:2" x14ac:dyDescent="0.25">
      <c r="A176" s="2">
        <v>92</v>
      </c>
      <c r="B176" s="24">
        <f t="shared" si="8"/>
        <v>11.329601525316425</v>
      </c>
    </row>
    <row r="177" spans="1:2" x14ac:dyDescent="0.25">
      <c r="A177" s="2">
        <v>93</v>
      </c>
      <c r="B177" s="24">
        <f t="shared" si="8"/>
        <v>10.841723947671218</v>
      </c>
    </row>
    <row r="178" spans="1:2" x14ac:dyDescent="0.25">
      <c r="A178" s="15">
        <v>94</v>
      </c>
      <c r="B178" s="24">
        <f t="shared" si="8"/>
        <v>10.374855452316959</v>
      </c>
    </row>
    <row r="179" spans="1:2" x14ac:dyDescent="0.25">
      <c r="A179" s="2">
        <v>95</v>
      </c>
      <c r="B179" s="24">
        <f t="shared" si="8"/>
        <v>9.9280913419301022</v>
      </c>
    </row>
    <row r="180" spans="1:2" x14ac:dyDescent="0.25">
      <c r="A180" s="15">
        <v>96</v>
      </c>
      <c r="B180" s="24">
        <f t="shared" si="8"/>
        <v>9.5005658774450783</v>
      </c>
    </row>
    <row r="181" spans="1:2" x14ac:dyDescent="0.25">
      <c r="A181" s="2">
        <v>97</v>
      </c>
      <c r="B181" s="24">
        <f t="shared" si="8"/>
        <v>9.0914506004259152</v>
      </c>
    </row>
    <row r="182" spans="1:2" x14ac:dyDescent="0.25">
      <c r="A182" s="15">
        <v>98</v>
      </c>
      <c r="B182" s="24">
        <f t="shared" si="8"/>
        <v>8.6999527276803015</v>
      </c>
    </row>
    <row r="183" spans="1:2" x14ac:dyDescent="0.25">
      <c r="A183" s="2">
        <v>99</v>
      </c>
      <c r="B183" s="24">
        <f t="shared" si="8"/>
        <v>8.3253136150050739</v>
      </c>
    </row>
    <row r="184" spans="1:2" x14ac:dyDescent="0.25">
      <c r="A184" s="15">
        <v>100</v>
      </c>
      <c r="B184" s="24">
        <f t="shared" si="8"/>
        <v>7.9668072870861968</v>
      </c>
    </row>
  </sheetData>
  <mergeCells count="7">
    <mergeCell ref="A19:E19"/>
    <mergeCell ref="A31:E31"/>
    <mergeCell ref="A1:E1"/>
    <mergeCell ref="A67:E67"/>
    <mergeCell ref="A82:B82"/>
    <mergeCell ref="A39:E39"/>
    <mergeCell ref="A52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2020-12-09T14:17:52Z</dcterms:modified>
</cp:coreProperties>
</file>